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32477\Desktop\"/>
    </mc:Choice>
  </mc:AlternateContent>
  <xr:revisionPtr revIDLastSave="0" documentId="13_ncr:1_{3F7990D5-767D-4443-BDB0-D61DD05D3291}" xr6:coauthVersionLast="45" xr6:coauthVersionMax="45" xr10:uidLastSave="{00000000-0000-0000-0000-000000000000}"/>
  <bookViews>
    <workbookView xWindow="-108" yWindow="-108" windowWidth="23256" windowHeight="12576" tabRatio="807" activeTab="1" xr2:uid="{00000000-000D-0000-FFFF-FFFF00000000}"/>
  </bookViews>
  <sheets>
    <sheet name="Skills" sheetId="2" r:id="rId1"/>
    <sheet name="Calendier" sheetId="3" r:id="rId2"/>
    <sheet name="04-01" sheetId="4" r:id="rId3"/>
    <sheet name="05-01" sheetId="5" r:id="rId4"/>
    <sheet name="06-01" sheetId="6" r:id="rId5"/>
    <sheet name="07-01" sheetId="7" r:id="rId6"/>
    <sheet name="08-01" sheetId="8" r:id="rId7"/>
    <sheet name="11-01" sheetId="9" r:id="rId8"/>
    <sheet name="12-01" sheetId="10" r:id="rId9"/>
    <sheet name="13-01" sheetId="11" r:id="rId10"/>
    <sheet name="14-01" sheetId="12" r:id="rId11"/>
    <sheet name="15-01" sheetId="13" r:id="rId12"/>
    <sheet name="18-01" sheetId="14" r:id="rId13"/>
    <sheet name="19-01" sheetId="15" r:id="rId14"/>
    <sheet name="20-01" sheetId="16" r:id="rId15"/>
    <sheet name="21-01" sheetId="17" r:id="rId16"/>
    <sheet name="22-01" sheetId="18" r:id="rId17"/>
  </sheets>
  <definedNames>
    <definedName name="BF">Skills!$E$2:$E$4</definedName>
    <definedName name="CM">Skills!$D$2:$D$4</definedName>
    <definedName name="DJI">Skills!$M$2</definedName>
    <definedName name="Dominique">Skills!$K$2</definedName>
    <definedName name="Doppler">Skills!$A$2:$A$5</definedName>
    <definedName name="JNP">Skills!$C$2:$C$6</definedName>
    <definedName name="Julie">Skills!$L$2</definedName>
    <definedName name="Martine">Skills!$N$2</definedName>
    <definedName name="MG">Skills!$B$2:$B$6</definedName>
    <definedName name="NB">Skills!$A$2:$A$5</definedName>
    <definedName name="OA">Skills!$F$2:$F$6</definedName>
    <definedName name="Rx">Skills!$P$1:$R$1</definedName>
    <definedName name="Steph_Ma">Skills!$J$2:$J$3</definedName>
    <definedName name="Steph_Rx">Skills!$R$2</definedName>
    <definedName name="Vincent">Skills!$Q$2:$Q$4</definedName>
    <definedName name="XX">Skills!$H$2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3" l="1"/>
  <c r="H11" i="3"/>
  <c r="E42" i="13"/>
  <c r="T38" i="13"/>
  <c r="N38" i="13"/>
  <c r="H38" i="13"/>
  <c r="B38" i="13"/>
  <c r="T37" i="13"/>
  <c r="N37" i="13"/>
  <c r="H37" i="13"/>
  <c r="B37" i="13"/>
  <c r="T36" i="13"/>
  <c r="N36" i="13"/>
  <c r="H36" i="13"/>
  <c r="B36" i="13"/>
  <c r="T35" i="13"/>
  <c r="N35" i="13"/>
  <c r="H35" i="13"/>
  <c r="B35" i="13"/>
  <c r="T34" i="13"/>
  <c r="N34" i="13"/>
  <c r="H34" i="13"/>
  <c r="B34" i="13"/>
  <c r="T33" i="13"/>
  <c r="N33" i="13"/>
  <c r="H33" i="13"/>
  <c r="B33" i="13"/>
  <c r="T32" i="13"/>
  <c r="N32" i="13"/>
  <c r="H32" i="13"/>
  <c r="B32" i="13"/>
  <c r="T31" i="13"/>
  <c r="N31" i="13"/>
  <c r="H31" i="13"/>
  <c r="B31" i="13"/>
  <c r="T30" i="13"/>
  <c r="N30" i="13"/>
  <c r="H30" i="13"/>
  <c r="B30" i="13"/>
  <c r="T29" i="13"/>
  <c r="N29" i="13"/>
  <c r="H29" i="13"/>
  <c r="B29" i="13"/>
  <c r="T28" i="13"/>
  <c r="N28" i="13"/>
  <c r="H28" i="13"/>
  <c r="B28" i="13"/>
  <c r="T27" i="13"/>
  <c r="N27" i="13"/>
  <c r="H27" i="13"/>
  <c r="B27" i="13"/>
  <c r="T26" i="13"/>
  <c r="N26" i="13"/>
  <c r="H26" i="13"/>
  <c r="B26" i="13"/>
  <c r="T25" i="13"/>
  <c r="S25" i="13"/>
  <c r="N25" i="13"/>
  <c r="M25" i="13"/>
  <c r="M26" i="13" s="1"/>
  <c r="M27" i="13" s="1"/>
  <c r="M28" i="13" s="1"/>
  <c r="M29" i="13" s="1"/>
  <c r="M30" i="13" s="1"/>
  <c r="M31" i="13" s="1"/>
  <c r="M32" i="13" s="1"/>
  <c r="M33" i="13" s="1"/>
  <c r="M34" i="13" s="1"/>
  <c r="M35" i="13" s="1"/>
  <c r="M36" i="13" s="1"/>
  <c r="M37" i="13" s="1"/>
  <c r="M38" i="13" s="1"/>
  <c r="H25" i="13"/>
  <c r="G25" i="13"/>
  <c r="G26" i="13" s="1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G37" i="13" s="1"/>
  <c r="G38" i="13" s="1"/>
  <c r="B25" i="13"/>
  <c r="A25" i="13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T24" i="13"/>
  <c r="G41" i="13" s="1"/>
  <c r="N24" i="13"/>
  <c r="E41" i="13" s="1"/>
  <c r="H24" i="13"/>
  <c r="D41" i="13" s="1"/>
  <c r="B24" i="13"/>
  <c r="H43" i="13" s="1"/>
  <c r="T20" i="13"/>
  <c r="N20" i="13"/>
  <c r="H20" i="13"/>
  <c r="B20" i="13"/>
  <c r="T19" i="13"/>
  <c r="N19" i="13"/>
  <c r="H19" i="13"/>
  <c r="B19" i="13"/>
  <c r="T18" i="13"/>
  <c r="N18" i="13"/>
  <c r="H18" i="13"/>
  <c r="B18" i="13"/>
  <c r="T17" i="13"/>
  <c r="N17" i="13"/>
  <c r="H17" i="13"/>
  <c r="B17" i="13"/>
  <c r="T16" i="13"/>
  <c r="N16" i="13"/>
  <c r="H16" i="13"/>
  <c r="B16" i="13"/>
  <c r="T15" i="13"/>
  <c r="N15" i="13"/>
  <c r="H15" i="13"/>
  <c r="B15" i="13"/>
  <c r="T14" i="13"/>
  <c r="I41" i="13" s="1"/>
  <c r="I47" i="13" s="1"/>
  <c r="N14" i="13"/>
  <c r="H14" i="13"/>
  <c r="B14" i="13"/>
  <c r="T13" i="13"/>
  <c r="N13" i="13"/>
  <c r="H13" i="13"/>
  <c r="B13" i="13"/>
  <c r="T12" i="13"/>
  <c r="N12" i="13"/>
  <c r="H12" i="13"/>
  <c r="B12" i="13"/>
  <c r="T11" i="13"/>
  <c r="N11" i="13"/>
  <c r="H11" i="13"/>
  <c r="B11" i="13"/>
  <c r="T10" i="13"/>
  <c r="N10" i="13"/>
  <c r="H10" i="13"/>
  <c r="B10" i="13"/>
  <c r="T9" i="13"/>
  <c r="N9" i="13"/>
  <c r="H9" i="13"/>
  <c r="B9" i="13"/>
  <c r="T8" i="13"/>
  <c r="N8" i="13"/>
  <c r="H8" i="13"/>
  <c r="B8" i="13"/>
  <c r="T7" i="13"/>
  <c r="S7" i="13"/>
  <c r="S8" i="13" s="1"/>
  <c r="S9" i="13" s="1"/>
  <c r="S10" i="13" s="1"/>
  <c r="S11" i="13" s="1"/>
  <c r="S12" i="13" s="1"/>
  <c r="S13" i="13" s="1"/>
  <c r="S14" i="13" s="1"/>
  <c r="S15" i="13" s="1"/>
  <c r="S16" i="13" s="1"/>
  <c r="S17" i="13" s="1"/>
  <c r="S18" i="13" s="1"/>
  <c r="S19" i="13" s="1"/>
  <c r="S20" i="13" s="1"/>
  <c r="N7" i="13"/>
  <c r="M7" i="13"/>
  <c r="M8" i="13" s="1"/>
  <c r="M9" i="13" s="1"/>
  <c r="M10" i="13" s="1"/>
  <c r="M11" i="13" s="1"/>
  <c r="M12" i="13" s="1"/>
  <c r="M13" i="13" s="1"/>
  <c r="M14" i="13" s="1"/>
  <c r="M15" i="13" s="1"/>
  <c r="M16" i="13" s="1"/>
  <c r="M17" i="13" s="1"/>
  <c r="M18" i="13" s="1"/>
  <c r="M19" i="13" s="1"/>
  <c r="M20" i="13" s="1"/>
  <c r="H7" i="13"/>
  <c r="G7" i="13"/>
  <c r="G8" i="13" s="1"/>
  <c r="G9" i="13" s="1"/>
  <c r="G10" i="13" s="1"/>
  <c r="G11" i="13" s="1"/>
  <c r="G12" i="13" s="1"/>
  <c r="G13" i="13" s="1"/>
  <c r="G14" i="13" s="1"/>
  <c r="G15" i="13" s="1"/>
  <c r="G16" i="13" s="1"/>
  <c r="G17" i="13" s="1"/>
  <c r="G18" i="13" s="1"/>
  <c r="G19" i="13" s="1"/>
  <c r="G20" i="13" s="1"/>
  <c r="B7" i="13"/>
  <c r="G44" i="13" s="1"/>
  <c r="A7" i="13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T6" i="13"/>
  <c r="N6" i="13"/>
  <c r="H6" i="13"/>
  <c r="B6" i="13"/>
  <c r="T5" i="13"/>
  <c r="G40" i="13" s="1"/>
  <c r="N5" i="13"/>
  <c r="E44" i="13" s="1"/>
  <c r="H5" i="13"/>
  <c r="B5" i="13"/>
  <c r="A3" i="13"/>
  <c r="T38" i="12"/>
  <c r="N38" i="12"/>
  <c r="H38" i="12"/>
  <c r="B38" i="12"/>
  <c r="T37" i="12"/>
  <c r="N37" i="12"/>
  <c r="H37" i="12"/>
  <c r="B37" i="12"/>
  <c r="T36" i="12"/>
  <c r="N36" i="12"/>
  <c r="H36" i="12"/>
  <c r="B36" i="12"/>
  <c r="T35" i="12"/>
  <c r="N35" i="12"/>
  <c r="H35" i="12"/>
  <c r="B35" i="12"/>
  <c r="T34" i="12"/>
  <c r="N34" i="12"/>
  <c r="H34" i="12"/>
  <c r="B34" i="12"/>
  <c r="T33" i="12"/>
  <c r="N33" i="12"/>
  <c r="H33" i="12"/>
  <c r="B33" i="12"/>
  <c r="T32" i="12"/>
  <c r="N32" i="12"/>
  <c r="H32" i="12"/>
  <c r="B32" i="12"/>
  <c r="T31" i="12"/>
  <c r="N31" i="12"/>
  <c r="H31" i="12"/>
  <c r="B31" i="12"/>
  <c r="T30" i="12"/>
  <c r="N30" i="12"/>
  <c r="H30" i="12"/>
  <c r="B30" i="12"/>
  <c r="T29" i="12"/>
  <c r="N29" i="12"/>
  <c r="H29" i="12"/>
  <c r="B29" i="12"/>
  <c r="T28" i="12"/>
  <c r="N28" i="12"/>
  <c r="H28" i="12"/>
  <c r="B28" i="12"/>
  <c r="T27" i="12"/>
  <c r="N27" i="12"/>
  <c r="H27" i="12"/>
  <c r="B27" i="12"/>
  <c r="T26" i="12"/>
  <c r="N26" i="12"/>
  <c r="H26" i="12"/>
  <c r="B26" i="12"/>
  <c r="T25" i="12"/>
  <c r="S25" i="12"/>
  <c r="N25" i="12"/>
  <c r="M25" i="12"/>
  <c r="M26" i="12" s="1"/>
  <c r="M27" i="12" s="1"/>
  <c r="M28" i="12" s="1"/>
  <c r="M29" i="12" s="1"/>
  <c r="M30" i="12" s="1"/>
  <c r="M31" i="12" s="1"/>
  <c r="M32" i="12" s="1"/>
  <c r="M33" i="12" s="1"/>
  <c r="M34" i="12" s="1"/>
  <c r="M35" i="12" s="1"/>
  <c r="M36" i="12" s="1"/>
  <c r="M37" i="12" s="1"/>
  <c r="M38" i="12" s="1"/>
  <c r="H25" i="12"/>
  <c r="G25" i="12"/>
  <c r="G26" i="12" s="1"/>
  <c r="G27" i="12" s="1"/>
  <c r="G28" i="12" s="1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B25" i="12"/>
  <c r="A25" i="12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T24" i="12"/>
  <c r="G41" i="12" s="1"/>
  <c r="N24" i="12"/>
  <c r="E41" i="12" s="1"/>
  <c r="H24" i="12"/>
  <c r="B24" i="12"/>
  <c r="H43" i="12" s="1"/>
  <c r="T20" i="12"/>
  <c r="N20" i="12"/>
  <c r="H20" i="12"/>
  <c r="B20" i="12"/>
  <c r="T19" i="12"/>
  <c r="N19" i="12"/>
  <c r="H19" i="12"/>
  <c r="B19" i="12"/>
  <c r="T18" i="12"/>
  <c r="N18" i="12"/>
  <c r="H18" i="12"/>
  <c r="B18" i="12"/>
  <c r="T17" i="12"/>
  <c r="N17" i="12"/>
  <c r="H17" i="12"/>
  <c r="B17" i="12"/>
  <c r="T16" i="12"/>
  <c r="N16" i="12"/>
  <c r="H16" i="12"/>
  <c r="B16" i="12"/>
  <c r="T15" i="12"/>
  <c r="N15" i="12"/>
  <c r="H15" i="12"/>
  <c r="B15" i="12"/>
  <c r="T14" i="12"/>
  <c r="I41" i="12" s="1"/>
  <c r="I47" i="12" s="1"/>
  <c r="N14" i="12"/>
  <c r="H14" i="12"/>
  <c r="B14" i="12"/>
  <c r="T13" i="12"/>
  <c r="N13" i="12"/>
  <c r="H13" i="12"/>
  <c r="B13" i="12"/>
  <c r="T12" i="12"/>
  <c r="N12" i="12"/>
  <c r="H12" i="12"/>
  <c r="B12" i="12"/>
  <c r="T11" i="12"/>
  <c r="N11" i="12"/>
  <c r="H11" i="12"/>
  <c r="B11" i="12"/>
  <c r="T10" i="12"/>
  <c r="N10" i="12"/>
  <c r="H10" i="12"/>
  <c r="B10" i="12"/>
  <c r="T9" i="12"/>
  <c r="N9" i="12"/>
  <c r="H9" i="12"/>
  <c r="B9" i="12"/>
  <c r="T8" i="12"/>
  <c r="N8" i="12"/>
  <c r="H8" i="12"/>
  <c r="B8" i="12"/>
  <c r="T7" i="12"/>
  <c r="S7" i="12"/>
  <c r="S8" i="12" s="1"/>
  <c r="S9" i="12" s="1"/>
  <c r="S10" i="12" s="1"/>
  <c r="S11" i="12" s="1"/>
  <c r="S12" i="12" s="1"/>
  <c r="S13" i="12" s="1"/>
  <c r="S14" i="12" s="1"/>
  <c r="S15" i="12" s="1"/>
  <c r="S16" i="12" s="1"/>
  <c r="S17" i="12" s="1"/>
  <c r="S18" i="12" s="1"/>
  <c r="S19" i="12" s="1"/>
  <c r="S20" i="12" s="1"/>
  <c r="N7" i="12"/>
  <c r="M7" i="12"/>
  <c r="M8" i="12" s="1"/>
  <c r="M9" i="12" s="1"/>
  <c r="M10" i="12" s="1"/>
  <c r="M11" i="12" s="1"/>
  <c r="M12" i="12" s="1"/>
  <c r="M13" i="12" s="1"/>
  <c r="M14" i="12" s="1"/>
  <c r="M15" i="12" s="1"/>
  <c r="M16" i="12" s="1"/>
  <c r="M17" i="12" s="1"/>
  <c r="M18" i="12" s="1"/>
  <c r="M19" i="12" s="1"/>
  <c r="M20" i="12" s="1"/>
  <c r="H7" i="12"/>
  <c r="G7" i="12"/>
  <c r="G8" i="12" s="1"/>
  <c r="G9" i="12" s="1"/>
  <c r="G10" i="12" s="1"/>
  <c r="G11" i="12" s="1"/>
  <c r="G12" i="12" s="1"/>
  <c r="G13" i="12" s="1"/>
  <c r="G14" i="12" s="1"/>
  <c r="G15" i="12" s="1"/>
  <c r="G16" i="12" s="1"/>
  <c r="G17" i="12" s="1"/>
  <c r="G18" i="12" s="1"/>
  <c r="G19" i="12" s="1"/>
  <c r="G20" i="12" s="1"/>
  <c r="B7" i="12"/>
  <c r="A7" i="12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T6" i="12"/>
  <c r="N6" i="12"/>
  <c r="H6" i="12"/>
  <c r="B6" i="12"/>
  <c r="T5" i="12"/>
  <c r="G40" i="12" s="1"/>
  <c r="N5" i="12"/>
  <c r="E44" i="12" s="1"/>
  <c r="H5" i="12"/>
  <c r="B5" i="12"/>
  <c r="G44" i="12" s="1"/>
  <c r="A3" i="12"/>
  <c r="T38" i="11"/>
  <c r="N38" i="11"/>
  <c r="H38" i="11"/>
  <c r="B38" i="11"/>
  <c r="T37" i="11"/>
  <c r="N37" i="11"/>
  <c r="H37" i="11"/>
  <c r="B37" i="11"/>
  <c r="T36" i="11"/>
  <c r="N36" i="11"/>
  <c r="H36" i="11"/>
  <c r="B36" i="11"/>
  <c r="T35" i="11"/>
  <c r="N35" i="11"/>
  <c r="H35" i="11"/>
  <c r="B35" i="11"/>
  <c r="T34" i="11"/>
  <c r="N34" i="11"/>
  <c r="H34" i="11"/>
  <c r="B34" i="11"/>
  <c r="T33" i="11"/>
  <c r="N33" i="11"/>
  <c r="H33" i="11"/>
  <c r="B33" i="11"/>
  <c r="T32" i="11"/>
  <c r="N32" i="11"/>
  <c r="H32" i="11"/>
  <c r="B32" i="11"/>
  <c r="T31" i="11"/>
  <c r="N31" i="11"/>
  <c r="H31" i="11"/>
  <c r="B31" i="11"/>
  <c r="T30" i="11"/>
  <c r="N30" i="11"/>
  <c r="H30" i="11"/>
  <c r="B30" i="11"/>
  <c r="T29" i="11"/>
  <c r="N29" i="11"/>
  <c r="H29" i="11"/>
  <c r="B29" i="11"/>
  <c r="T28" i="11"/>
  <c r="N28" i="11"/>
  <c r="H28" i="11"/>
  <c r="B28" i="11"/>
  <c r="T27" i="11"/>
  <c r="N27" i="11"/>
  <c r="H27" i="11"/>
  <c r="B27" i="11"/>
  <c r="T26" i="11"/>
  <c r="N26" i="11"/>
  <c r="H26" i="11"/>
  <c r="B26" i="11"/>
  <c r="T25" i="11"/>
  <c r="S25" i="11"/>
  <c r="S26" i="11" s="1"/>
  <c r="S27" i="11" s="1"/>
  <c r="S28" i="11" s="1"/>
  <c r="S29" i="11" s="1"/>
  <c r="S30" i="11" s="1"/>
  <c r="S31" i="11" s="1"/>
  <c r="S32" i="11" s="1"/>
  <c r="S33" i="11" s="1"/>
  <c r="S34" i="11" s="1"/>
  <c r="S35" i="11" s="1"/>
  <c r="S36" i="11" s="1"/>
  <c r="S37" i="11" s="1"/>
  <c r="S38" i="11" s="1"/>
  <c r="N25" i="11"/>
  <c r="M25" i="11"/>
  <c r="M26" i="11" s="1"/>
  <c r="M27" i="11" s="1"/>
  <c r="M28" i="11" s="1"/>
  <c r="M29" i="11" s="1"/>
  <c r="M30" i="11" s="1"/>
  <c r="M31" i="11" s="1"/>
  <c r="M32" i="11" s="1"/>
  <c r="M33" i="11" s="1"/>
  <c r="M34" i="11" s="1"/>
  <c r="M35" i="11" s="1"/>
  <c r="M36" i="11" s="1"/>
  <c r="M37" i="11" s="1"/>
  <c r="M38" i="11" s="1"/>
  <c r="H25" i="11"/>
  <c r="G25" i="1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G36" i="11" s="1"/>
  <c r="G37" i="11" s="1"/>
  <c r="G38" i="11" s="1"/>
  <c r="B25" i="11"/>
  <c r="A25" i="1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T24" i="11"/>
  <c r="G41" i="11" s="1"/>
  <c r="N24" i="11"/>
  <c r="H24" i="11"/>
  <c r="B24" i="11"/>
  <c r="T20" i="11"/>
  <c r="N20" i="11"/>
  <c r="H20" i="11"/>
  <c r="B20" i="11"/>
  <c r="T19" i="11"/>
  <c r="N19" i="11"/>
  <c r="H19" i="11"/>
  <c r="B19" i="11"/>
  <c r="T18" i="11"/>
  <c r="N18" i="11"/>
  <c r="H18" i="11"/>
  <c r="B18" i="11"/>
  <c r="T17" i="11"/>
  <c r="N17" i="11"/>
  <c r="H17" i="11"/>
  <c r="B17" i="11"/>
  <c r="T16" i="11"/>
  <c r="N16" i="11"/>
  <c r="H16" i="11"/>
  <c r="B16" i="11"/>
  <c r="T15" i="11"/>
  <c r="N15" i="11"/>
  <c r="H15" i="11"/>
  <c r="B15" i="11"/>
  <c r="T14" i="11"/>
  <c r="I41" i="11" s="1"/>
  <c r="I47" i="11" s="1"/>
  <c r="N14" i="11"/>
  <c r="H14" i="11"/>
  <c r="B14" i="11"/>
  <c r="T13" i="11"/>
  <c r="N13" i="11"/>
  <c r="H13" i="11"/>
  <c r="B13" i="11"/>
  <c r="T12" i="11"/>
  <c r="N12" i="11"/>
  <c r="H12" i="11"/>
  <c r="B12" i="11"/>
  <c r="T11" i="11"/>
  <c r="N11" i="11"/>
  <c r="H11" i="11"/>
  <c r="B11" i="11"/>
  <c r="T10" i="11"/>
  <c r="N10" i="11"/>
  <c r="H10" i="11"/>
  <c r="B10" i="11"/>
  <c r="T9" i="11"/>
  <c r="N9" i="11"/>
  <c r="H9" i="11"/>
  <c r="B9" i="11"/>
  <c r="T8" i="11"/>
  <c r="N8" i="11"/>
  <c r="H8" i="11"/>
  <c r="B8" i="11"/>
  <c r="T7" i="11"/>
  <c r="S7" i="11"/>
  <c r="S8" i="11" s="1"/>
  <c r="S9" i="11" s="1"/>
  <c r="S10" i="11" s="1"/>
  <c r="S11" i="11" s="1"/>
  <c r="S12" i="11" s="1"/>
  <c r="S13" i="11" s="1"/>
  <c r="S14" i="11" s="1"/>
  <c r="S15" i="11" s="1"/>
  <c r="S16" i="11" s="1"/>
  <c r="S17" i="11" s="1"/>
  <c r="S18" i="11" s="1"/>
  <c r="S19" i="11" s="1"/>
  <c r="S20" i="11" s="1"/>
  <c r="N7" i="11"/>
  <c r="M7" i="11"/>
  <c r="M8" i="11" s="1"/>
  <c r="M9" i="11" s="1"/>
  <c r="M10" i="11" s="1"/>
  <c r="M11" i="11" s="1"/>
  <c r="M12" i="11" s="1"/>
  <c r="M13" i="11" s="1"/>
  <c r="M14" i="11" s="1"/>
  <c r="M15" i="11" s="1"/>
  <c r="M16" i="11" s="1"/>
  <c r="M17" i="11" s="1"/>
  <c r="M18" i="11" s="1"/>
  <c r="M19" i="11" s="1"/>
  <c r="M20" i="11" s="1"/>
  <c r="H7" i="11"/>
  <c r="G7" i="1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B7" i="11"/>
  <c r="A7" i="1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T6" i="11"/>
  <c r="N6" i="11"/>
  <c r="H6" i="11"/>
  <c r="B6" i="11"/>
  <c r="G44" i="11" s="1"/>
  <c r="T5" i="11"/>
  <c r="H45" i="11" s="1"/>
  <c r="N5" i="11"/>
  <c r="E42" i="11" s="1"/>
  <c r="H5" i="11"/>
  <c r="B5" i="11"/>
  <c r="A3" i="11"/>
  <c r="T38" i="10"/>
  <c r="N38" i="10"/>
  <c r="H38" i="10"/>
  <c r="B38" i="10"/>
  <c r="T37" i="10"/>
  <c r="N37" i="10"/>
  <c r="H37" i="10"/>
  <c r="B37" i="10"/>
  <c r="T36" i="10"/>
  <c r="N36" i="10"/>
  <c r="H36" i="10"/>
  <c r="B36" i="10"/>
  <c r="T35" i="10"/>
  <c r="N35" i="10"/>
  <c r="H35" i="10"/>
  <c r="B35" i="10"/>
  <c r="T34" i="10"/>
  <c r="N34" i="10"/>
  <c r="H34" i="10"/>
  <c r="B34" i="10"/>
  <c r="T33" i="10"/>
  <c r="N33" i="10"/>
  <c r="H33" i="10"/>
  <c r="B33" i="10"/>
  <c r="T32" i="10"/>
  <c r="N32" i="10"/>
  <c r="H32" i="10"/>
  <c r="B32" i="10"/>
  <c r="T31" i="10"/>
  <c r="N31" i="10"/>
  <c r="H31" i="10"/>
  <c r="B31" i="10"/>
  <c r="T30" i="10"/>
  <c r="N30" i="10"/>
  <c r="H30" i="10"/>
  <c r="B30" i="10"/>
  <c r="T29" i="10"/>
  <c r="N29" i="10"/>
  <c r="H29" i="10"/>
  <c r="B29" i="10"/>
  <c r="T28" i="10"/>
  <c r="N28" i="10"/>
  <c r="H28" i="10"/>
  <c r="B28" i="10"/>
  <c r="T27" i="10"/>
  <c r="N27" i="10"/>
  <c r="H27" i="10"/>
  <c r="B27" i="10"/>
  <c r="T26" i="10"/>
  <c r="N26" i="10"/>
  <c r="H26" i="10"/>
  <c r="B26" i="10"/>
  <c r="T25" i="10"/>
  <c r="S25" i="10"/>
  <c r="S26" i="10" s="1"/>
  <c r="N25" i="10"/>
  <c r="M25" i="10"/>
  <c r="M26" i="10" s="1"/>
  <c r="M27" i="10" s="1"/>
  <c r="M28" i="10" s="1"/>
  <c r="M29" i="10" s="1"/>
  <c r="M30" i="10" s="1"/>
  <c r="M31" i="10" s="1"/>
  <c r="M32" i="10" s="1"/>
  <c r="M33" i="10" s="1"/>
  <c r="M34" i="10" s="1"/>
  <c r="M35" i="10" s="1"/>
  <c r="M36" i="10" s="1"/>
  <c r="M37" i="10" s="1"/>
  <c r="M38" i="10" s="1"/>
  <c r="H25" i="10"/>
  <c r="G25" i="10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B25" i="10"/>
  <c r="H43" i="10" s="1"/>
  <c r="A25" i="10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T24" i="10"/>
  <c r="N24" i="10"/>
  <c r="H24" i="10"/>
  <c r="B24" i="10"/>
  <c r="T20" i="10"/>
  <c r="N20" i="10"/>
  <c r="H20" i="10"/>
  <c r="B20" i="10"/>
  <c r="T19" i="10"/>
  <c r="N19" i="10"/>
  <c r="H19" i="10"/>
  <c r="B19" i="10"/>
  <c r="T18" i="10"/>
  <c r="N18" i="10"/>
  <c r="H18" i="10"/>
  <c r="B18" i="10"/>
  <c r="T17" i="10"/>
  <c r="N17" i="10"/>
  <c r="H17" i="10"/>
  <c r="B17" i="10"/>
  <c r="T16" i="10"/>
  <c r="N16" i="10"/>
  <c r="H16" i="10"/>
  <c r="B16" i="10"/>
  <c r="T15" i="10"/>
  <c r="N15" i="10"/>
  <c r="H15" i="10"/>
  <c r="B15" i="10"/>
  <c r="T14" i="10"/>
  <c r="N14" i="10"/>
  <c r="H14" i="10"/>
  <c r="B14" i="10"/>
  <c r="T13" i="10"/>
  <c r="N13" i="10"/>
  <c r="H13" i="10"/>
  <c r="B13" i="10"/>
  <c r="T12" i="10"/>
  <c r="N12" i="10"/>
  <c r="H12" i="10"/>
  <c r="B12" i="10"/>
  <c r="T11" i="10"/>
  <c r="N11" i="10"/>
  <c r="H11" i="10"/>
  <c r="B11" i="10"/>
  <c r="T10" i="10"/>
  <c r="N10" i="10"/>
  <c r="H10" i="10"/>
  <c r="B10" i="10"/>
  <c r="T9" i="10"/>
  <c r="N9" i="10"/>
  <c r="H9" i="10"/>
  <c r="B9" i="10"/>
  <c r="T8" i="10"/>
  <c r="N8" i="10"/>
  <c r="H8" i="10"/>
  <c r="B8" i="10"/>
  <c r="T7" i="10"/>
  <c r="S7" i="10"/>
  <c r="S8" i="10" s="1"/>
  <c r="S9" i="10" s="1"/>
  <c r="S10" i="10" s="1"/>
  <c r="S11" i="10" s="1"/>
  <c r="S12" i="10" s="1"/>
  <c r="S13" i="10" s="1"/>
  <c r="S14" i="10" s="1"/>
  <c r="S15" i="10" s="1"/>
  <c r="S16" i="10" s="1"/>
  <c r="S17" i="10" s="1"/>
  <c r="S18" i="10" s="1"/>
  <c r="S19" i="10" s="1"/>
  <c r="S20" i="10" s="1"/>
  <c r="N7" i="10"/>
  <c r="E44" i="10" s="1"/>
  <c r="M7" i="10"/>
  <c r="M8" i="10" s="1"/>
  <c r="M9" i="10" s="1"/>
  <c r="M10" i="10" s="1"/>
  <c r="M11" i="10" s="1"/>
  <c r="M12" i="10" s="1"/>
  <c r="M13" i="10" s="1"/>
  <c r="M14" i="10" s="1"/>
  <c r="M15" i="10" s="1"/>
  <c r="M16" i="10" s="1"/>
  <c r="M17" i="10" s="1"/>
  <c r="M18" i="10" s="1"/>
  <c r="M19" i="10" s="1"/>
  <c r="M20" i="10" s="1"/>
  <c r="H7" i="10"/>
  <c r="G7" i="10"/>
  <c r="G8" i="10" s="1"/>
  <c r="G9" i="10" s="1"/>
  <c r="G10" i="10" s="1"/>
  <c r="G11" i="10" s="1"/>
  <c r="G12" i="10" s="1"/>
  <c r="G13" i="10" s="1"/>
  <c r="G14" i="10" s="1"/>
  <c r="G15" i="10" s="1"/>
  <c r="G16" i="10" s="1"/>
  <c r="G17" i="10" s="1"/>
  <c r="G18" i="10" s="1"/>
  <c r="G19" i="10" s="1"/>
  <c r="G20" i="10" s="1"/>
  <c r="B7" i="10"/>
  <c r="A7" i="10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T6" i="10"/>
  <c r="N6" i="10"/>
  <c r="H6" i="10"/>
  <c r="B6" i="10"/>
  <c r="T5" i="10"/>
  <c r="H45" i="10" s="1"/>
  <c r="N5" i="10"/>
  <c r="H5" i="10"/>
  <c r="B5" i="10"/>
  <c r="A3" i="10"/>
  <c r="E44" i="11"/>
  <c r="H43" i="11"/>
  <c r="G43" i="11"/>
  <c r="F43" i="11"/>
  <c r="F47" i="11" s="1"/>
  <c r="E43" i="11"/>
  <c r="E41" i="11"/>
  <c r="D41" i="11"/>
  <c r="G40" i="11"/>
  <c r="G44" i="10"/>
  <c r="F43" i="10"/>
  <c r="F47" i="10" s="1"/>
  <c r="E43" i="10"/>
  <c r="E42" i="10"/>
  <c r="D42" i="10"/>
  <c r="I41" i="10"/>
  <c r="I47" i="10" s="1"/>
  <c r="H10" i="3" s="1"/>
  <c r="G41" i="10"/>
  <c r="E41" i="10"/>
  <c r="G40" i="10"/>
  <c r="H45" i="9"/>
  <c r="H44" i="9"/>
  <c r="G44" i="9"/>
  <c r="E44" i="9"/>
  <c r="H43" i="9"/>
  <c r="G43" i="9"/>
  <c r="F43" i="9"/>
  <c r="F47" i="9" s="1"/>
  <c r="E43" i="9"/>
  <c r="H42" i="9"/>
  <c r="H47" i="9" s="1"/>
  <c r="G9" i="3" s="1"/>
  <c r="E42" i="9"/>
  <c r="D42" i="9"/>
  <c r="I41" i="9"/>
  <c r="I47" i="9" s="1"/>
  <c r="H9" i="3" s="1"/>
  <c r="G41" i="9"/>
  <c r="E41" i="9"/>
  <c r="E47" i="9" s="1"/>
  <c r="E9" i="3" s="1"/>
  <c r="D41" i="9"/>
  <c r="D47" i="9" s="1"/>
  <c r="D9" i="3" s="1"/>
  <c r="G40" i="9"/>
  <c r="G47" i="9" s="1"/>
  <c r="F9" i="3" s="1"/>
  <c r="D42" i="6"/>
  <c r="H45" i="8"/>
  <c r="H44" i="8"/>
  <c r="G44" i="8"/>
  <c r="E44" i="8"/>
  <c r="H43" i="8"/>
  <c r="G43" i="8"/>
  <c r="F43" i="8"/>
  <c r="F47" i="8" s="1"/>
  <c r="E43" i="8"/>
  <c r="H42" i="8"/>
  <c r="H47" i="8" s="1"/>
  <c r="E42" i="8"/>
  <c r="D42" i="8"/>
  <c r="I41" i="8"/>
  <c r="I47" i="8" s="1"/>
  <c r="G41" i="8"/>
  <c r="E41" i="8"/>
  <c r="E47" i="8" s="1"/>
  <c r="D41" i="8"/>
  <c r="D47" i="8" s="1"/>
  <c r="G40" i="8"/>
  <c r="G47" i="8" s="1"/>
  <c r="H45" i="7"/>
  <c r="H44" i="7"/>
  <c r="G44" i="7"/>
  <c r="E44" i="7"/>
  <c r="H43" i="7"/>
  <c r="G43" i="7"/>
  <c r="F43" i="7"/>
  <c r="F47" i="7" s="1"/>
  <c r="E43" i="7"/>
  <c r="H42" i="7"/>
  <c r="H47" i="7" s="1"/>
  <c r="E42" i="7"/>
  <c r="D42" i="7"/>
  <c r="I41" i="7"/>
  <c r="I47" i="7" s="1"/>
  <c r="G41" i="7"/>
  <c r="E41" i="7"/>
  <c r="E47" i="7" s="1"/>
  <c r="D41" i="7"/>
  <c r="D47" i="7" s="1"/>
  <c r="G40" i="7"/>
  <c r="G47" i="7" s="1"/>
  <c r="H45" i="6"/>
  <c r="H44" i="6"/>
  <c r="H47" i="6" s="1"/>
  <c r="G44" i="6"/>
  <c r="E44" i="6"/>
  <c r="H43" i="6"/>
  <c r="G43" i="6"/>
  <c r="F43" i="6"/>
  <c r="F47" i="6" s="1"/>
  <c r="E43" i="6"/>
  <c r="H42" i="6"/>
  <c r="E42" i="6"/>
  <c r="I41" i="6"/>
  <c r="I47" i="6" s="1"/>
  <c r="G41" i="6"/>
  <c r="E41" i="6"/>
  <c r="E47" i="6" s="1"/>
  <c r="D41" i="6"/>
  <c r="G40" i="6"/>
  <c r="G47" i="6" s="1"/>
  <c r="H45" i="5"/>
  <c r="H44" i="5"/>
  <c r="E44" i="5"/>
  <c r="H43" i="5"/>
  <c r="G43" i="5"/>
  <c r="F43" i="5"/>
  <c r="F47" i="5" s="1"/>
  <c r="E43" i="5"/>
  <c r="E42" i="5"/>
  <c r="I41" i="5"/>
  <c r="I47" i="5" s="1"/>
  <c r="G41" i="5"/>
  <c r="E41" i="5"/>
  <c r="E47" i="5" s="1"/>
  <c r="D41" i="5"/>
  <c r="G40" i="5"/>
  <c r="H42" i="4"/>
  <c r="G44" i="4"/>
  <c r="G43" i="4"/>
  <c r="G41" i="4"/>
  <c r="G40" i="4"/>
  <c r="D42" i="4"/>
  <c r="D41" i="4"/>
  <c r="E42" i="4"/>
  <c r="T38" i="18"/>
  <c r="N38" i="18"/>
  <c r="H38" i="18"/>
  <c r="B38" i="18"/>
  <c r="T37" i="18"/>
  <c r="N37" i="18"/>
  <c r="H37" i="18"/>
  <c r="B37" i="18"/>
  <c r="T36" i="18"/>
  <c r="N36" i="18"/>
  <c r="H36" i="18"/>
  <c r="B36" i="18"/>
  <c r="T35" i="18"/>
  <c r="N35" i="18"/>
  <c r="H35" i="18"/>
  <c r="B35" i="18"/>
  <c r="T34" i="18"/>
  <c r="N34" i="18"/>
  <c r="H34" i="18"/>
  <c r="B34" i="18"/>
  <c r="T33" i="18"/>
  <c r="N33" i="18"/>
  <c r="H33" i="18"/>
  <c r="B33" i="18"/>
  <c r="T32" i="18"/>
  <c r="N32" i="18"/>
  <c r="H32" i="18"/>
  <c r="B32" i="18"/>
  <c r="T31" i="18"/>
  <c r="N31" i="18"/>
  <c r="H31" i="18"/>
  <c r="B31" i="18"/>
  <c r="T30" i="18"/>
  <c r="N30" i="18"/>
  <c r="H30" i="18"/>
  <c r="B30" i="18"/>
  <c r="T29" i="18"/>
  <c r="N29" i="18"/>
  <c r="H29" i="18"/>
  <c r="B29" i="18"/>
  <c r="T28" i="18"/>
  <c r="N28" i="18"/>
  <c r="H28" i="18"/>
  <c r="B28" i="18"/>
  <c r="T27" i="18"/>
  <c r="N27" i="18"/>
  <c r="H27" i="18"/>
  <c r="B27" i="18"/>
  <c r="T26" i="18"/>
  <c r="N26" i="18"/>
  <c r="H26" i="18"/>
  <c r="B26" i="18"/>
  <c r="T25" i="18"/>
  <c r="S25" i="18"/>
  <c r="N25" i="18"/>
  <c r="M25" i="18"/>
  <c r="M26" i="18" s="1"/>
  <c r="M27" i="18" s="1"/>
  <c r="M28" i="18" s="1"/>
  <c r="M29" i="18" s="1"/>
  <c r="M30" i="18" s="1"/>
  <c r="M31" i="18" s="1"/>
  <c r="M32" i="18" s="1"/>
  <c r="M33" i="18" s="1"/>
  <c r="M34" i="18" s="1"/>
  <c r="M35" i="18" s="1"/>
  <c r="M36" i="18" s="1"/>
  <c r="M37" i="18" s="1"/>
  <c r="M38" i="18" s="1"/>
  <c r="H25" i="18"/>
  <c r="G25" i="18"/>
  <c r="G26" i="18" s="1"/>
  <c r="G27" i="18" s="1"/>
  <c r="G28" i="18" s="1"/>
  <c r="G29" i="18" s="1"/>
  <c r="G30" i="18" s="1"/>
  <c r="G31" i="18" s="1"/>
  <c r="G32" i="18" s="1"/>
  <c r="G33" i="18" s="1"/>
  <c r="G34" i="18" s="1"/>
  <c r="G35" i="18" s="1"/>
  <c r="G36" i="18" s="1"/>
  <c r="G37" i="18" s="1"/>
  <c r="G38" i="18" s="1"/>
  <c r="B25" i="18"/>
  <c r="A25" i="18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T24" i="18"/>
  <c r="N24" i="18"/>
  <c r="F43" i="18" s="1"/>
  <c r="F47" i="18" s="1"/>
  <c r="H24" i="18"/>
  <c r="B24" i="18"/>
  <c r="H43" i="18" s="1"/>
  <c r="T20" i="18"/>
  <c r="N20" i="18"/>
  <c r="H20" i="18"/>
  <c r="B20" i="18"/>
  <c r="T19" i="18"/>
  <c r="N19" i="18"/>
  <c r="H19" i="18"/>
  <c r="B19" i="18"/>
  <c r="T18" i="18"/>
  <c r="N18" i="18"/>
  <c r="H18" i="18"/>
  <c r="B18" i="18"/>
  <c r="T17" i="18"/>
  <c r="N17" i="18"/>
  <c r="H17" i="18"/>
  <c r="B17" i="18"/>
  <c r="T16" i="18"/>
  <c r="N16" i="18"/>
  <c r="H16" i="18"/>
  <c r="B16" i="18"/>
  <c r="T15" i="18"/>
  <c r="N15" i="18"/>
  <c r="H15" i="18"/>
  <c r="B15" i="18"/>
  <c r="T14" i="18"/>
  <c r="I41" i="18" s="1"/>
  <c r="I47" i="18" s="1"/>
  <c r="N14" i="18"/>
  <c r="H14" i="18"/>
  <c r="B14" i="18"/>
  <c r="T13" i="18"/>
  <c r="N13" i="18"/>
  <c r="H13" i="18"/>
  <c r="B13" i="18"/>
  <c r="T12" i="18"/>
  <c r="N12" i="18"/>
  <c r="H12" i="18"/>
  <c r="B12" i="18"/>
  <c r="T11" i="18"/>
  <c r="N11" i="18"/>
  <c r="H11" i="18"/>
  <c r="B11" i="18"/>
  <c r="T10" i="18"/>
  <c r="N10" i="18"/>
  <c r="H10" i="18"/>
  <c r="B10" i="18"/>
  <c r="T9" i="18"/>
  <c r="N9" i="18"/>
  <c r="H9" i="18"/>
  <c r="B9" i="18"/>
  <c r="T8" i="18"/>
  <c r="N8" i="18"/>
  <c r="H8" i="18"/>
  <c r="B8" i="18"/>
  <c r="T7" i="18"/>
  <c r="S7" i="18"/>
  <c r="S8" i="18" s="1"/>
  <c r="S9" i="18" s="1"/>
  <c r="S10" i="18" s="1"/>
  <c r="S11" i="18" s="1"/>
  <c r="S12" i="18" s="1"/>
  <c r="S13" i="18" s="1"/>
  <c r="S14" i="18" s="1"/>
  <c r="S15" i="18" s="1"/>
  <c r="S16" i="18" s="1"/>
  <c r="S17" i="18" s="1"/>
  <c r="S18" i="18" s="1"/>
  <c r="S19" i="18" s="1"/>
  <c r="S20" i="18" s="1"/>
  <c r="N7" i="18"/>
  <c r="M7" i="18"/>
  <c r="M8" i="18" s="1"/>
  <c r="M9" i="18" s="1"/>
  <c r="M10" i="18" s="1"/>
  <c r="M11" i="18" s="1"/>
  <c r="M12" i="18" s="1"/>
  <c r="M13" i="18" s="1"/>
  <c r="M14" i="18" s="1"/>
  <c r="M15" i="18" s="1"/>
  <c r="M16" i="18" s="1"/>
  <c r="M17" i="18" s="1"/>
  <c r="M18" i="18" s="1"/>
  <c r="M19" i="18" s="1"/>
  <c r="M20" i="18" s="1"/>
  <c r="H7" i="18"/>
  <c r="G7" i="18"/>
  <c r="G8" i="18" s="1"/>
  <c r="G9" i="18" s="1"/>
  <c r="G10" i="18" s="1"/>
  <c r="G11" i="18" s="1"/>
  <c r="G12" i="18" s="1"/>
  <c r="G13" i="18" s="1"/>
  <c r="G14" i="18" s="1"/>
  <c r="G15" i="18" s="1"/>
  <c r="G16" i="18" s="1"/>
  <c r="G17" i="18" s="1"/>
  <c r="G18" i="18" s="1"/>
  <c r="G19" i="18" s="1"/>
  <c r="G20" i="18" s="1"/>
  <c r="B7" i="18"/>
  <c r="A7" i="18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T6" i="18"/>
  <c r="N6" i="18"/>
  <c r="E42" i="18" s="1"/>
  <c r="H6" i="18"/>
  <c r="B6" i="18"/>
  <c r="T5" i="18"/>
  <c r="G42" i="18" s="1"/>
  <c r="N5" i="18"/>
  <c r="E44" i="18" s="1"/>
  <c r="H5" i="18"/>
  <c r="B5" i="18"/>
  <c r="D44" i="18" s="1"/>
  <c r="A3" i="18"/>
  <c r="G43" i="17"/>
  <c r="D43" i="17"/>
  <c r="H42" i="17"/>
  <c r="I41" i="17"/>
  <c r="I47" i="17" s="1"/>
  <c r="T38" i="17"/>
  <c r="N38" i="17"/>
  <c r="H38" i="17"/>
  <c r="B38" i="17"/>
  <c r="T37" i="17"/>
  <c r="N37" i="17"/>
  <c r="H37" i="17"/>
  <c r="B37" i="17"/>
  <c r="T36" i="17"/>
  <c r="N36" i="17"/>
  <c r="H36" i="17"/>
  <c r="B36" i="17"/>
  <c r="T35" i="17"/>
  <c r="N35" i="17"/>
  <c r="H35" i="17"/>
  <c r="B35" i="17"/>
  <c r="T34" i="17"/>
  <c r="N34" i="17"/>
  <c r="H34" i="17"/>
  <c r="B34" i="17"/>
  <c r="T33" i="17"/>
  <c r="N33" i="17"/>
  <c r="H33" i="17"/>
  <c r="B33" i="17"/>
  <c r="T32" i="17"/>
  <c r="N32" i="17"/>
  <c r="H32" i="17"/>
  <c r="B32" i="17"/>
  <c r="T31" i="17"/>
  <c r="N31" i="17"/>
  <c r="H31" i="17"/>
  <c r="B31" i="17"/>
  <c r="T30" i="17"/>
  <c r="N30" i="17"/>
  <c r="H30" i="17"/>
  <c r="B30" i="17"/>
  <c r="T29" i="17"/>
  <c r="N29" i="17"/>
  <c r="H29" i="17"/>
  <c r="B29" i="17"/>
  <c r="T28" i="17"/>
  <c r="N28" i="17"/>
  <c r="H28" i="17"/>
  <c r="B28" i="17"/>
  <c r="T27" i="17"/>
  <c r="N27" i="17"/>
  <c r="H27" i="17"/>
  <c r="B27" i="17"/>
  <c r="T26" i="17"/>
  <c r="S26" i="17"/>
  <c r="S27" i="17" s="1"/>
  <c r="N26" i="17"/>
  <c r="H26" i="17"/>
  <c r="B26" i="17"/>
  <c r="T25" i="17"/>
  <c r="S25" i="17"/>
  <c r="N25" i="17"/>
  <c r="M25" i="17"/>
  <c r="M26" i="17" s="1"/>
  <c r="M27" i="17" s="1"/>
  <c r="M28" i="17" s="1"/>
  <c r="M29" i="17" s="1"/>
  <c r="M30" i="17" s="1"/>
  <c r="M31" i="17" s="1"/>
  <c r="M32" i="17" s="1"/>
  <c r="M33" i="17" s="1"/>
  <c r="M34" i="17" s="1"/>
  <c r="M35" i="17" s="1"/>
  <c r="M36" i="17" s="1"/>
  <c r="M37" i="17" s="1"/>
  <c r="M38" i="17" s="1"/>
  <c r="H25" i="17"/>
  <c r="G25" i="17"/>
  <c r="G26" i="17" s="1"/>
  <c r="G27" i="17" s="1"/>
  <c r="G28" i="17" s="1"/>
  <c r="G29" i="17" s="1"/>
  <c r="G30" i="17" s="1"/>
  <c r="G31" i="17" s="1"/>
  <c r="G32" i="17" s="1"/>
  <c r="G33" i="17" s="1"/>
  <c r="G34" i="17" s="1"/>
  <c r="G35" i="17" s="1"/>
  <c r="G36" i="17" s="1"/>
  <c r="G37" i="17" s="1"/>
  <c r="G38" i="17" s="1"/>
  <c r="B25" i="17"/>
  <c r="A25" i="17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T24" i="17"/>
  <c r="N24" i="17"/>
  <c r="H24" i="17"/>
  <c r="B24" i="17"/>
  <c r="D41" i="17" s="1"/>
  <c r="T20" i="17"/>
  <c r="N20" i="17"/>
  <c r="H20" i="17"/>
  <c r="B20" i="17"/>
  <c r="T19" i="17"/>
  <c r="N19" i="17"/>
  <c r="H19" i="17"/>
  <c r="B19" i="17"/>
  <c r="T18" i="17"/>
  <c r="N18" i="17"/>
  <c r="H18" i="17"/>
  <c r="B18" i="17"/>
  <c r="T17" i="17"/>
  <c r="N17" i="17"/>
  <c r="H17" i="17"/>
  <c r="B17" i="17"/>
  <c r="T16" i="17"/>
  <c r="N16" i="17"/>
  <c r="H16" i="17"/>
  <c r="B16" i="17"/>
  <c r="T15" i="17"/>
  <c r="N15" i="17"/>
  <c r="H15" i="17"/>
  <c r="B15" i="17"/>
  <c r="T14" i="17"/>
  <c r="N14" i="17"/>
  <c r="H14" i="17"/>
  <c r="B14" i="17"/>
  <c r="T13" i="17"/>
  <c r="N13" i="17"/>
  <c r="H13" i="17"/>
  <c r="B13" i="17"/>
  <c r="T12" i="17"/>
  <c r="N12" i="17"/>
  <c r="H12" i="17"/>
  <c r="B12" i="17"/>
  <c r="T11" i="17"/>
  <c r="N11" i="17"/>
  <c r="H11" i="17"/>
  <c r="B11" i="17"/>
  <c r="T10" i="17"/>
  <c r="N10" i="17"/>
  <c r="H10" i="17"/>
  <c r="B10" i="17"/>
  <c r="T9" i="17"/>
  <c r="N9" i="17"/>
  <c r="H9" i="17"/>
  <c r="B9" i="17"/>
  <c r="T8" i="17"/>
  <c r="N8" i="17"/>
  <c r="H8" i="17"/>
  <c r="B8" i="17"/>
  <c r="T7" i="17"/>
  <c r="S7" i="17"/>
  <c r="S8" i="17" s="1"/>
  <c r="S9" i="17" s="1"/>
  <c r="S10" i="17" s="1"/>
  <c r="S11" i="17" s="1"/>
  <c r="S12" i="17" s="1"/>
  <c r="S13" i="17" s="1"/>
  <c r="S14" i="17" s="1"/>
  <c r="S15" i="17" s="1"/>
  <c r="S16" i="17" s="1"/>
  <c r="S17" i="17" s="1"/>
  <c r="S18" i="17" s="1"/>
  <c r="S19" i="17" s="1"/>
  <c r="S20" i="17" s="1"/>
  <c r="N7" i="17"/>
  <c r="M7" i="17"/>
  <c r="M8" i="17" s="1"/>
  <c r="M9" i="17" s="1"/>
  <c r="M10" i="17" s="1"/>
  <c r="M11" i="17" s="1"/>
  <c r="M12" i="17" s="1"/>
  <c r="M13" i="17" s="1"/>
  <c r="M14" i="17" s="1"/>
  <c r="M15" i="17" s="1"/>
  <c r="M16" i="17" s="1"/>
  <c r="M17" i="17" s="1"/>
  <c r="M18" i="17" s="1"/>
  <c r="M19" i="17" s="1"/>
  <c r="M20" i="17" s="1"/>
  <c r="H7" i="17"/>
  <c r="G7" i="17"/>
  <c r="G8" i="17" s="1"/>
  <c r="G9" i="17" s="1"/>
  <c r="G10" i="17" s="1"/>
  <c r="G11" i="17" s="1"/>
  <c r="G12" i="17" s="1"/>
  <c r="G13" i="17" s="1"/>
  <c r="G14" i="17" s="1"/>
  <c r="G15" i="17" s="1"/>
  <c r="G16" i="17" s="1"/>
  <c r="G17" i="17" s="1"/>
  <c r="G18" i="17" s="1"/>
  <c r="G19" i="17" s="1"/>
  <c r="G20" i="17" s="1"/>
  <c r="B7" i="17"/>
  <c r="A7" i="17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T6" i="17"/>
  <c r="N6" i="17"/>
  <c r="H6" i="17"/>
  <c r="B6" i="17"/>
  <c r="T5" i="17"/>
  <c r="H45" i="17" s="1"/>
  <c r="N5" i="17"/>
  <c r="H5" i="17"/>
  <c r="B5" i="17"/>
  <c r="D44" i="17" s="1"/>
  <c r="A3" i="17"/>
  <c r="G42" i="16"/>
  <c r="I41" i="16"/>
  <c r="I47" i="16" s="1"/>
  <c r="T38" i="16"/>
  <c r="N38" i="16"/>
  <c r="H38" i="16"/>
  <c r="B38" i="16"/>
  <c r="T37" i="16"/>
  <c r="N37" i="16"/>
  <c r="H37" i="16"/>
  <c r="B37" i="16"/>
  <c r="T36" i="16"/>
  <c r="N36" i="16"/>
  <c r="H36" i="16"/>
  <c r="B36" i="16"/>
  <c r="T35" i="16"/>
  <c r="N35" i="16"/>
  <c r="H35" i="16"/>
  <c r="B35" i="16"/>
  <c r="T34" i="16"/>
  <c r="N34" i="16"/>
  <c r="H34" i="16"/>
  <c r="B34" i="16"/>
  <c r="T33" i="16"/>
  <c r="N33" i="16"/>
  <c r="H33" i="16"/>
  <c r="B33" i="16"/>
  <c r="T32" i="16"/>
  <c r="N32" i="16"/>
  <c r="H32" i="16"/>
  <c r="B32" i="16"/>
  <c r="T31" i="16"/>
  <c r="N31" i="16"/>
  <c r="H31" i="16"/>
  <c r="B31" i="16"/>
  <c r="T30" i="16"/>
  <c r="N30" i="16"/>
  <c r="H30" i="16"/>
  <c r="B30" i="16"/>
  <c r="T29" i="16"/>
  <c r="N29" i="16"/>
  <c r="H29" i="16"/>
  <c r="B29" i="16"/>
  <c r="T28" i="16"/>
  <c r="N28" i="16"/>
  <c r="H28" i="16"/>
  <c r="B28" i="16"/>
  <c r="T27" i="16"/>
  <c r="N27" i="16"/>
  <c r="H27" i="16"/>
  <c r="B27" i="16"/>
  <c r="T26" i="16"/>
  <c r="N26" i="16"/>
  <c r="H26" i="16"/>
  <c r="G26" i="16"/>
  <c r="G27" i="16" s="1"/>
  <c r="G28" i="16" s="1"/>
  <c r="G29" i="16" s="1"/>
  <c r="G30" i="16" s="1"/>
  <c r="G31" i="16" s="1"/>
  <c r="G32" i="16" s="1"/>
  <c r="G33" i="16" s="1"/>
  <c r="G34" i="16" s="1"/>
  <c r="G35" i="16" s="1"/>
  <c r="G36" i="16" s="1"/>
  <c r="G37" i="16" s="1"/>
  <c r="G38" i="16" s="1"/>
  <c r="B26" i="16"/>
  <c r="T25" i="16"/>
  <c r="S25" i="16"/>
  <c r="N25" i="16"/>
  <c r="E41" i="16" s="1"/>
  <c r="M25" i="16"/>
  <c r="M26" i="16" s="1"/>
  <c r="M27" i="16" s="1"/>
  <c r="M28" i="16" s="1"/>
  <c r="M29" i="16" s="1"/>
  <c r="M30" i="16" s="1"/>
  <c r="M31" i="16" s="1"/>
  <c r="M32" i="16" s="1"/>
  <c r="M33" i="16" s="1"/>
  <c r="M34" i="16" s="1"/>
  <c r="M35" i="16" s="1"/>
  <c r="M36" i="16" s="1"/>
  <c r="M37" i="16" s="1"/>
  <c r="M38" i="16" s="1"/>
  <c r="H25" i="16"/>
  <c r="G25" i="16"/>
  <c r="B25" i="16"/>
  <c r="A25" i="16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T24" i="16"/>
  <c r="N24" i="16"/>
  <c r="F43" i="16" s="1"/>
  <c r="F47" i="16" s="1"/>
  <c r="H24" i="16"/>
  <c r="B24" i="16"/>
  <c r="T20" i="16"/>
  <c r="N20" i="16"/>
  <c r="H20" i="16"/>
  <c r="B20" i="16"/>
  <c r="T19" i="16"/>
  <c r="N19" i="16"/>
  <c r="H19" i="16"/>
  <c r="B19" i="16"/>
  <c r="T18" i="16"/>
  <c r="N18" i="16"/>
  <c r="H18" i="16"/>
  <c r="B18" i="16"/>
  <c r="T17" i="16"/>
  <c r="N17" i="16"/>
  <c r="H17" i="16"/>
  <c r="B17" i="16"/>
  <c r="T16" i="16"/>
  <c r="N16" i="16"/>
  <c r="H16" i="16"/>
  <c r="B16" i="16"/>
  <c r="T15" i="16"/>
  <c r="N15" i="16"/>
  <c r="H15" i="16"/>
  <c r="B15" i="16"/>
  <c r="T14" i="16"/>
  <c r="N14" i="16"/>
  <c r="H14" i="16"/>
  <c r="B14" i="16"/>
  <c r="T13" i="16"/>
  <c r="N13" i="16"/>
  <c r="H13" i="16"/>
  <c r="B13" i="16"/>
  <c r="T12" i="16"/>
  <c r="N12" i="16"/>
  <c r="H12" i="16"/>
  <c r="B12" i="16"/>
  <c r="T11" i="16"/>
  <c r="N11" i="16"/>
  <c r="H11" i="16"/>
  <c r="B11" i="16"/>
  <c r="T10" i="16"/>
  <c r="N10" i="16"/>
  <c r="H10" i="16"/>
  <c r="B10" i="16"/>
  <c r="T9" i="16"/>
  <c r="N9" i="16"/>
  <c r="H9" i="16"/>
  <c r="B9" i="16"/>
  <c r="T8" i="16"/>
  <c r="N8" i="16"/>
  <c r="H8" i="16"/>
  <c r="B8" i="16"/>
  <c r="T7" i="16"/>
  <c r="S7" i="16"/>
  <c r="S8" i="16" s="1"/>
  <c r="S9" i="16" s="1"/>
  <c r="S10" i="16" s="1"/>
  <c r="S11" i="16" s="1"/>
  <c r="S12" i="16" s="1"/>
  <c r="S13" i="16" s="1"/>
  <c r="S14" i="16" s="1"/>
  <c r="S15" i="16" s="1"/>
  <c r="S16" i="16" s="1"/>
  <c r="S17" i="16" s="1"/>
  <c r="S18" i="16" s="1"/>
  <c r="S19" i="16" s="1"/>
  <c r="S20" i="16" s="1"/>
  <c r="N7" i="16"/>
  <c r="M7" i="16"/>
  <c r="M8" i="16" s="1"/>
  <c r="M9" i="16" s="1"/>
  <c r="M10" i="16" s="1"/>
  <c r="M11" i="16" s="1"/>
  <c r="M12" i="16" s="1"/>
  <c r="M13" i="16" s="1"/>
  <c r="M14" i="16" s="1"/>
  <c r="M15" i="16" s="1"/>
  <c r="M16" i="16" s="1"/>
  <c r="M17" i="16" s="1"/>
  <c r="M18" i="16" s="1"/>
  <c r="M19" i="16" s="1"/>
  <c r="M20" i="16" s="1"/>
  <c r="H7" i="16"/>
  <c r="G7" i="16"/>
  <c r="G8" i="16" s="1"/>
  <c r="G9" i="16" s="1"/>
  <c r="G10" i="16" s="1"/>
  <c r="G11" i="16" s="1"/>
  <c r="G12" i="16" s="1"/>
  <c r="G13" i="16" s="1"/>
  <c r="G14" i="16" s="1"/>
  <c r="G15" i="16" s="1"/>
  <c r="G16" i="16" s="1"/>
  <c r="G17" i="16" s="1"/>
  <c r="G18" i="16" s="1"/>
  <c r="G19" i="16" s="1"/>
  <c r="G20" i="16" s="1"/>
  <c r="B7" i="16"/>
  <c r="A7" i="16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T6" i="16"/>
  <c r="N6" i="16"/>
  <c r="H6" i="16"/>
  <c r="B6" i="16"/>
  <c r="T5" i="16"/>
  <c r="H45" i="16" s="1"/>
  <c r="N5" i="16"/>
  <c r="H5" i="16"/>
  <c r="B5" i="16"/>
  <c r="A3" i="16"/>
  <c r="T38" i="15"/>
  <c r="N38" i="15"/>
  <c r="H38" i="15"/>
  <c r="B38" i="15"/>
  <c r="T37" i="15"/>
  <c r="N37" i="15"/>
  <c r="H37" i="15"/>
  <c r="B37" i="15"/>
  <c r="T36" i="15"/>
  <c r="N36" i="15"/>
  <c r="H36" i="15"/>
  <c r="B36" i="15"/>
  <c r="T35" i="15"/>
  <c r="N35" i="15"/>
  <c r="H35" i="15"/>
  <c r="B35" i="15"/>
  <c r="T34" i="15"/>
  <c r="N34" i="15"/>
  <c r="H34" i="15"/>
  <c r="B34" i="15"/>
  <c r="T33" i="15"/>
  <c r="N33" i="15"/>
  <c r="H33" i="15"/>
  <c r="B33" i="15"/>
  <c r="T32" i="15"/>
  <c r="N32" i="15"/>
  <c r="H32" i="15"/>
  <c r="B32" i="15"/>
  <c r="T31" i="15"/>
  <c r="N31" i="15"/>
  <c r="H31" i="15"/>
  <c r="B31" i="15"/>
  <c r="T30" i="15"/>
  <c r="N30" i="15"/>
  <c r="H30" i="15"/>
  <c r="B30" i="15"/>
  <c r="T29" i="15"/>
  <c r="N29" i="15"/>
  <c r="H29" i="15"/>
  <c r="B29" i="15"/>
  <c r="T28" i="15"/>
  <c r="N28" i="15"/>
  <c r="H28" i="15"/>
  <c r="B28" i="15"/>
  <c r="T27" i="15"/>
  <c r="N27" i="15"/>
  <c r="H27" i="15"/>
  <c r="B27" i="15"/>
  <c r="T26" i="15"/>
  <c r="N26" i="15"/>
  <c r="E43" i="15" s="1"/>
  <c r="H26" i="15"/>
  <c r="B26" i="15"/>
  <c r="T25" i="15"/>
  <c r="S25" i="15"/>
  <c r="S26" i="15" s="1"/>
  <c r="S27" i="15" s="1"/>
  <c r="S28" i="15" s="1"/>
  <c r="S29" i="15" s="1"/>
  <c r="S30" i="15" s="1"/>
  <c r="S31" i="15" s="1"/>
  <c r="S32" i="15" s="1"/>
  <c r="S33" i="15" s="1"/>
  <c r="S34" i="15" s="1"/>
  <c r="S35" i="15" s="1"/>
  <c r="S36" i="15" s="1"/>
  <c r="S37" i="15" s="1"/>
  <c r="S38" i="15" s="1"/>
  <c r="N25" i="15"/>
  <c r="M25" i="15"/>
  <c r="M26" i="15" s="1"/>
  <c r="M27" i="15" s="1"/>
  <c r="M28" i="15" s="1"/>
  <c r="M29" i="15" s="1"/>
  <c r="M30" i="15" s="1"/>
  <c r="M31" i="15" s="1"/>
  <c r="M32" i="15" s="1"/>
  <c r="M33" i="15" s="1"/>
  <c r="M34" i="15" s="1"/>
  <c r="M35" i="15" s="1"/>
  <c r="M36" i="15" s="1"/>
  <c r="M37" i="15" s="1"/>
  <c r="M38" i="15" s="1"/>
  <c r="H25" i="15"/>
  <c r="G25" i="15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B25" i="15"/>
  <c r="A25" i="15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T24" i="15"/>
  <c r="N24" i="15"/>
  <c r="F43" i="15" s="1"/>
  <c r="F47" i="15" s="1"/>
  <c r="H24" i="15"/>
  <c r="B24" i="15"/>
  <c r="D41" i="15" s="1"/>
  <c r="T20" i="15"/>
  <c r="N20" i="15"/>
  <c r="H20" i="15"/>
  <c r="B20" i="15"/>
  <c r="T19" i="15"/>
  <c r="N19" i="15"/>
  <c r="H19" i="15"/>
  <c r="B19" i="15"/>
  <c r="T18" i="15"/>
  <c r="N18" i="15"/>
  <c r="H18" i="15"/>
  <c r="B18" i="15"/>
  <c r="T17" i="15"/>
  <c r="N17" i="15"/>
  <c r="H17" i="15"/>
  <c r="B17" i="15"/>
  <c r="T16" i="15"/>
  <c r="N16" i="15"/>
  <c r="H16" i="15"/>
  <c r="B16" i="15"/>
  <c r="T15" i="15"/>
  <c r="N15" i="15"/>
  <c r="H15" i="15"/>
  <c r="B15" i="15"/>
  <c r="T14" i="15"/>
  <c r="N14" i="15"/>
  <c r="H14" i="15"/>
  <c r="B14" i="15"/>
  <c r="T13" i="15"/>
  <c r="N13" i="15"/>
  <c r="H13" i="15"/>
  <c r="B13" i="15"/>
  <c r="T12" i="15"/>
  <c r="N12" i="15"/>
  <c r="H12" i="15"/>
  <c r="B12" i="15"/>
  <c r="T11" i="15"/>
  <c r="N11" i="15"/>
  <c r="H11" i="15"/>
  <c r="B11" i="15"/>
  <c r="T10" i="15"/>
  <c r="N10" i="15"/>
  <c r="H10" i="15"/>
  <c r="B10" i="15"/>
  <c r="T9" i="15"/>
  <c r="N9" i="15"/>
  <c r="H9" i="15"/>
  <c r="B9" i="15"/>
  <c r="T8" i="15"/>
  <c r="N8" i="15"/>
  <c r="H8" i="15"/>
  <c r="B8" i="15"/>
  <c r="T7" i="15"/>
  <c r="S7" i="15"/>
  <c r="S8" i="15" s="1"/>
  <c r="S9" i="15" s="1"/>
  <c r="S10" i="15" s="1"/>
  <c r="S11" i="15" s="1"/>
  <c r="S12" i="15" s="1"/>
  <c r="S13" i="15" s="1"/>
  <c r="S14" i="15" s="1"/>
  <c r="S15" i="15" s="1"/>
  <c r="S16" i="15" s="1"/>
  <c r="S17" i="15" s="1"/>
  <c r="S18" i="15" s="1"/>
  <c r="S19" i="15" s="1"/>
  <c r="S20" i="15" s="1"/>
  <c r="N7" i="15"/>
  <c r="M7" i="15"/>
  <c r="M8" i="15" s="1"/>
  <c r="M9" i="15" s="1"/>
  <c r="M10" i="15" s="1"/>
  <c r="M11" i="15" s="1"/>
  <c r="M12" i="15" s="1"/>
  <c r="M13" i="15" s="1"/>
  <c r="M14" i="15" s="1"/>
  <c r="M15" i="15" s="1"/>
  <c r="M16" i="15" s="1"/>
  <c r="M17" i="15" s="1"/>
  <c r="M18" i="15" s="1"/>
  <c r="M19" i="15" s="1"/>
  <c r="M20" i="15" s="1"/>
  <c r="H7" i="15"/>
  <c r="G7" i="15"/>
  <c r="G8" i="15" s="1"/>
  <c r="G9" i="15" s="1"/>
  <c r="G10" i="15" s="1"/>
  <c r="G11" i="15" s="1"/>
  <c r="G12" i="15" s="1"/>
  <c r="G13" i="15" s="1"/>
  <c r="G14" i="15" s="1"/>
  <c r="G15" i="15" s="1"/>
  <c r="G16" i="15" s="1"/>
  <c r="G17" i="15" s="1"/>
  <c r="G18" i="15" s="1"/>
  <c r="G19" i="15" s="1"/>
  <c r="G20" i="15" s="1"/>
  <c r="B7" i="15"/>
  <c r="A7" i="15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T6" i="15"/>
  <c r="G42" i="15" s="1"/>
  <c r="N6" i="15"/>
  <c r="H6" i="15"/>
  <c r="B6" i="15"/>
  <c r="T5" i="15"/>
  <c r="N5" i="15"/>
  <c r="E42" i="15" s="1"/>
  <c r="H5" i="15"/>
  <c r="B5" i="15"/>
  <c r="H42" i="15" s="1"/>
  <c r="A3" i="15"/>
  <c r="D41" i="14"/>
  <c r="T38" i="14"/>
  <c r="N38" i="14"/>
  <c r="H38" i="14"/>
  <c r="B38" i="14"/>
  <c r="T37" i="14"/>
  <c r="N37" i="14"/>
  <c r="H37" i="14"/>
  <c r="B37" i="14"/>
  <c r="T36" i="14"/>
  <c r="N36" i="14"/>
  <c r="H36" i="14"/>
  <c r="B36" i="14"/>
  <c r="T35" i="14"/>
  <c r="N35" i="14"/>
  <c r="H35" i="14"/>
  <c r="B35" i="14"/>
  <c r="T34" i="14"/>
  <c r="N34" i="14"/>
  <c r="H34" i="14"/>
  <c r="B34" i="14"/>
  <c r="T33" i="14"/>
  <c r="N33" i="14"/>
  <c r="H33" i="14"/>
  <c r="B33" i="14"/>
  <c r="T32" i="14"/>
  <c r="N32" i="14"/>
  <c r="H32" i="14"/>
  <c r="B32" i="14"/>
  <c r="H43" i="14" s="1"/>
  <c r="T31" i="14"/>
  <c r="N31" i="14"/>
  <c r="H31" i="14"/>
  <c r="B31" i="14"/>
  <c r="T30" i="14"/>
  <c r="N30" i="14"/>
  <c r="H30" i="14"/>
  <c r="B30" i="14"/>
  <c r="T29" i="14"/>
  <c r="N29" i="14"/>
  <c r="H29" i="14"/>
  <c r="B29" i="14"/>
  <c r="T28" i="14"/>
  <c r="N28" i="14"/>
  <c r="H28" i="14"/>
  <c r="B28" i="14"/>
  <c r="T27" i="14"/>
  <c r="N27" i="14"/>
  <c r="H27" i="14"/>
  <c r="B27" i="14"/>
  <c r="T26" i="14"/>
  <c r="S26" i="14"/>
  <c r="S27" i="14" s="1"/>
  <c r="S28" i="14" s="1"/>
  <c r="S29" i="14" s="1"/>
  <c r="S30" i="14" s="1"/>
  <c r="S31" i="14" s="1"/>
  <c r="S32" i="14" s="1"/>
  <c r="S33" i="14" s="1"/>
  <c r="S34" i="14" s="1"/>
  <c r="S35" i="14" s="1"/>
  <c r="S36" i="14" s="1"/>
  <c r="S37" i="14" s="1"/>
  <c r="S38" i="14" s="1"/>
  <c r="N26" i="14"/>
  <c r="M26" i="14"/>
  <c r="M27" i="14" s="1"/>
  <c r="M28" i="14" s="1"/>
  <c r="M29" i="14" s="1"/>
  <c r="M30" i="14" s="1"/>
  <c r="M31" i="14" s="1"/>
  <c r="M32" i="14" s="1"/>
  <c r="M33" i="14" s="1"/>
  <c r="M34" i="14" s="1"/>
  <c r="M35" i="14" s="1"/>
  <c r="M36" i="14" s="1"/>
  <c r="M37" i="14" s="1"/>
  <c r="M38" i="14" s="1"/>
  <c r="H26" i="14"/>
  <c r="B26" i="14"/>
  <c r="T25" i="14"/>
  <c r="S25" i="14"/>
  <c r="N25" i="14"/>
  <c r="M25" i="14"/>
  <c r="H25" i="14"/>
  <c r="G25" i="14"/>
  <c r="G26" i="14" s="1"/>
  <c r="G27" i="14" s="1"/>
  <c r="G28" i="14" s="1"/>
  <c r="G29" i="14" s="1"/>
  <c r="G30" i="14" s="1"/>
  <c r="G31" i="14" s="1"/>
  <c r="G32" i="14" s="1"/>
  <c r="G33" i="14" s="1"/>
  <c r="G34" i="14" s="1"/>
  <c r="G35" i="14" s="1"/>
  <c r="G36" i="14" s="1"/>
  <c r="G37" i="14" s="1"/>
  <c r="G38" i="14" s="1"/>
  <c r="B25" i="14"/>
  <c r="A25" i="14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T24" i="14"/>
  <c r="N24" i="14"/>
  <c r="E41" i="14" s="1"/>
  <c r="H24" i="14"/>
  <c r="B24" i="14"/>
  <c r="D43" i="14" s="1"/>
  <c r="T20" i="14"/>
  <c r="N20" i="14"/>
  <c r="H20" i="14"/>
  <c r="B20" i="14"/>
  <c r="T19" i="14"/>
  <c r="N19" i="14"/>
  <c r="H19" i="14"/>
  <c r="B19" i="14"/>
  <c r="T18" i="14"/>
  <c r="N18" i="14"/>
  <c r="H18" i="14"/>
  <c r="B18" i="14"/>
  <c r="T17" i="14"/>
  <c r="N17" i="14"/>
  <c r="H17" i="14"/>
  <c r="B17" i="14"/>
  <c r="T16" i="14"/>
  <c r="N16" i="14"/>
  <c r="H16" i="14"/>
  <c r="B16" i="14"/>
  <c r="T15" i="14"/>
  <c r="N15" i="14"/>
  <c r="H15" i="14"/>
  <c r="B15" i="14"/>
  <c r="T14" i="14"/>
  <c r="N14" i="14"/>
  <c r="H14" i="14"/>
  <c r="B14" i="14"/>
  <c r="T13" i="14"/>
  <c r="N13" i="14"/>
  <c r="H13" i="14"/>
  <c r="B13" i="14"/>
  <c r="T12" i="14"/>
  <c r="N12" i="14"/>
  <c r="H12" i="14"/>
  <c r="B12" i="14"/>
  <c r="T11" i="14"/>
  <c r="N11" i="14"/>
  <c r="H11" i="14"/>
  <c r="B11" i="14"/>
  <c r="T10" i="14"/>
  <c r="N10" i="14"/>
  <c r="H10" i="14"/>
  <c r="B10" i="14"/>
  <c r="T9" i="14"/>
  <c r="N9" i="14"/>
  <c r="H9" i="14"/>
  <c r="B9" i="14"/>
  <c r="T8" i="14"/>
  <c r="N8" i="14"/>
  <c r="H8" i="14"/>
  <c r="B8" i="14"/>
  <c r="T7" i="14"/>
  <c r="S7" i="14"/>
  <c r="S8" i="14" s="1"/>
  <c r="S9" i="14" s="1"/>
  <c r="S10" i="14" s="1"/>
  <c r="S11" i="14" s="1"/>
  <c r="S12" i="14" s="1"/>
  <c r="S13" i="14" s="1"/>
  <c r="S14" i="14" s="1"/>
  <c r="S15" i="14" s="1"/>
  <c r="S16" i="14" s="1"/>
  <c r="S17" i="14" s="1"/>
  <c r="S18" i="14" s="1"/>
  <c r="S19" i="14" s="1"/>
  <c r="S20" i="14" s="1"/>
  <c r="N7" i="14"/>
  <c r="M7" i="14"/>
  <c r="M8" i="14" s="1"/>
  <c r="M9" i="14" s="1"/>
  <c r="M10" i="14" s="1"/>
  <c r="M11" i="14" s="1"/>
  <c r="M12" i="14" s="1"/>
  <c r="M13" i="14" s="1"/>
  <c r="M14" i="14" s="1"/>
  <c r="M15" i="14" s="1"/>
  <c r="M16" i="14" s="1"/>
  <c r="M17" i="14" s="1"/>
  <c r="M18" i="14" s="1"/>
  <c r="M19" i="14" s="1"/>
  <c r="M20" i="14" s="1"/>
  <c r="H7" i="14"/>
  <c r="G7" i="14"/>
  <c r="G8" i="14" s="1"/>
  <c r="G9" i="14" s="1"/>
  <c r="G10" i="14" s="1"/>
  <c r="G11" i="14" s="1"/>
  <c r="G12" i="14" s="1"/>
  <c r="G13" i="14" s="1"/>
  <c r="G14" i="14" s="1"/>
  <c r="G15" i="14" s="1"/>
  <c r="G16" i="14" s="1"/>
  <c r="G17" i="14" s="1"/>
  <c r="G18" i="14" s="1"/>
  <c r="G19" i="14" s="1"/>
  <c r="G20" i="14" s="1"/>
  <c r="B7" i="14"/>
  <c r="A7" i="14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T6" i="14"/>
  <c r="N6" i="14"/>
  <c r="H6" i="14"/>
  <c r="B6" i="14"/>
  <c r="T5" i="14"/>
  <c r="N5" i="14"/>
  <c r="H5" i="14"/>
  <c r="B5" i="14"/>
  <c r="D44" i="14" s="1"/>
  <c r="A3" i="14"/>
  <c r="T38" i="9"/>
  <c r="N38" i="9"/>
  <c r="H38" i="9"/>
  <c r="B38" i="9"/>
  <c r="T37" i="9"/>
  <c r="N37" i="9"/>
  <c r="H37" i="9"/>
  <c r="B37" i="9"/>
  <c r="T36" i="9"/>
  <c r="N36" i="9"/>
  <c r="H36" i="9"/>
  <c r="B36" i="9"/>
  <c r="T35" i="9"/>
  <c r="N35" i="9"/>
  <c r="H35" i="9"/>
  <c r="B35" i="9"/>
  <c r="T34" i="9"/>
  <c r="N34" i="9"/>
  <c r="H34" i="9"/>
  <c r="B34" i="9"/>
  <c r="T33" i="9"/>
  <c r="N33" i="9"/>
  <c r="H33" i="9"/>
  <c r="B33" i="9"/>
  <c r="T32" i="9"/>
  <c r="N32" i="9"/>
  <c r="H32" i="9"/>
  <c r="B32" i="9"/>
  <c r="T31" i="9"/>
  <c r="N31" i="9"/>
  <c r="H31" i="9"/>
  <c r="B31" i="9"/>
  <c r="T30" i="9"/>
  <c r="N30" i="9"/>
  <c r="H30" i="9"/>
  <c r="B30" i="9"/>
  <c r="T29" i="9"/>
  <c r="N29" i="9"/>
  <c r="H29" i="9"/>
  <c r="B29" i="9"/>
  <c r="T28" i="9"/>
  <c r="N28" i="9"/>
  <c r="H28" i="9"/>
  <c r="B28" i="9"/>
  <c r="T27" i="9"/>
  <c r="N27" i="9"/>
  <c r="H27" i="9"/>
  <c r="B27" i="9"/>
  <c r="T26" i="9"/>
  <c r="S26" i="9"/>
  <c r="S27" i="9" s="1"/>
  <c r="S28" i="9" s="1"/>
  <c r="S29" i="9" s="1"/>
  <c r="S30" i="9" s="1"/>
  <c r="S31" i="9" s="1"/>
  <c r="S32" i="9" s="1"/>
  <c r="S33" i="9" s="1"/>
  <c r="S34" i="9" s="1"/>
  <c r="S35" i="9" s="1"/>
  <c r="S36" i="9" s="1"/>
  <c r="S37" i="9" s="1"/>
  <c r="S38" i="9" s="1"/>
  <c r="N26" i="9"/>
  <c r="H26" i="9"/>
  <c r="B26" i="9"/>
  <c r="T25" i="9"/>
  <c r="S25" i="9"/>
  <c r="N25" i="9"/>
  <c r="M25" i="9"/>
  <c r="M26" i="9" s="1"/>
  <c r="M27" i="9" s="1"/>
  <c r="M28" i="9" s="1"/>
  <c r="M29" i="9" s="1"/>
  <c r="M30" i="9" s="1"/>
  <c r="M31" i="9" s="1"/>
  <c r="M32" i="9" s="1"/>
  <c r="M33" i="9" s="1"/>
  <c r="M34" i="9" s="1"/>
  <c r="M35" i="9" s="1"/>
  <c r="M36" i="9" s="1"/>
  <c r="M37" i="9" s="1"/>
  <c r="M38" i="9" s="1"/>
  <c r="H25" i="9"/>
  <c r="G25" i="9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B25" i="9"/>
  <c r="A25" i="9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T24" i="9"/>
  <c r="N24" i="9"/>
  <c r="H24" i="9"/>
  <c r="B24" i="9"/>
  <c r="T20" i="9"/>
  <c r="N20" i="9"/>
  <c r="H20" i="9"/>
  <c r="B20" i="9"/>
  <c r="T19" i="9"/>
  <c r="N19" i="9"/>
  <c r="H19" i="9"/>
  <c r="B19" i="9"/>
  <c r="T18" i="9"/>
  <c r="N18" i="9"/>
  <c r="H18" i="9"/>
  <c r="B18" i="9"/>
  <c r="T17" i="9"/>
  <c r="N17" i="9"/>
  <c r="H17" i="9"/>
  <c r="B17" i="9"/>
  <c r="T16" i="9"/>
  <c r="N16" i="9"/>
  <c r="H16" i="9"/>
  <c r="B16" i="9"/>
  <c r="T15" i="9"/>
  <c r="N15" i="9"/>
  <c r="H15" i="9"/>
  <c r="B15" i="9"/>
  <c r="T14" i="9"/>
  <c r="N14" i="9"/>
  <c r="H14" i="9"/>
  <c r="B14" i="9"/>
  <c r="T13" i="9"/>
  <c r="N13" i="9"/>
  <c r="H13" i="9"/>
  <c r="B13" i="9"/>
  <c r="T12" i="9"/>
  <c r="N12" i="9"/>
  <c r="H12" i="9"/>
  <c r="B12" i="9"/>
  <c r="T11" i="9"/>
  <c r="N11" i="9"/>
  <c r="H11" i="9"/>
  <c r="B11" i="9"/>
  <c r="T10" i="9"/>
  <c r="N10" i="9"/>
  <c r="H10" i="9"/>
  <c r="B10" i="9"/>
  <c r="T9" i="9"/>
  <c r="N9" i="9"/>
  <c r="H9" i="9"/>
  <c r="B9" i="9"/>
  <c r="T8" i="9"/>
  <c r="N8" i="9"/>
  <c r="H8" i="9"/>
  <c r="B8" i="9"/>
  <c r="T7" i="9"/>
  <c r="S7" i="9"/>
  <c r="S8" i="9" s="1"/>
  <c r="S9" i="9" s="1"/>
  <c r="S10" i="9" s="1"/>
  <c r="S11" i="9" s="1"/>
  <c r="S12" i="9" s="1"/>
  <c r="S13" i="9" s="1"/>
  <c r="S14" i="9" s="1"/>
  <c r="S15" i="9" s="1"/>
  <c r="S16" i="9" s="1"/>
  <c r="S17" i="9" s="1"/>
  <c r="S18" i="9" s="1"/>
  <c r="S19" i="9" s="1"/>
  <c r="S20" i="9" s="1"/>
  <c r="N7" i="9"/>
  <c r="M7" i="9"/>
  <c r="M8" i="9" s="1"/>
  <c r="M9" i="9" s="1"/>
  <c r="M10" i="9" s="1"/>
  <c r="M11" i="9" s="1"/>
  <c r="M12" i="9" s="1"/>
  <c r="M13" i="9" s="1"/>
  <c r="M14" i="9" s="1"/>
  <c r="M15" i="9" s="1"/>
  <c r="M16" i="9" s="1"/>
  <c r="M17" i="9" s="1"/>
  <c r="M18" i="9" s="1"/>
  <c r="M19" i="9" s="1"/>
  <c r="M20" i="9" s="1"/>
  <c r="H7" i="9"/>
  <c r="G7" i="9"/>
  <c r="G8" i="9" s="1"/>
  <c r="G9" i="9" s="1"/>
  <c r="G10" i="9" s="1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B7" i="9"/>
  <c r="A7" i="9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T6" i="9"/>
  <c r="N6" i="9"/>
  <c r="H6" i="9"/>
  <c r="B6" i="9"/>
  <c r="T5" i="9"/>
  <c r="N5" i="9"/>
  <c r="H5" i="9"/>
  <c r="B5" i="9"/>
  <c r="A3" i="9"/>
  <c r="T38" i="8"/>
  <c r="N38" i="8"/>
  <c r="H38" i="8"/>
  <c r="B38" i="8"/>
  <c r="T37" i="8"/>
  <c r="N37" i="8"/>
  <c r="H37" i="8"/>
  <c r="B37" i="8"/>
  <c r="T36" i="8"/>
  <c r="N36" i="8"/>
  <c r="H36" i="8"/>
  <c r="B36" i="8"/>
  <c r="T35" i="8"/>
  <c r="N35" i="8"/>
  <c r="H35" i="8"/>
  <c r="B35" i="8"/>
  <c r="T34" i="8"/>
  <c r="N34" i="8"/>
  <c r="H34" i="8"/>
  <c r="B34" i="8"/>
  <c r="T33" i="8"/>
  <c r="N33" i="8"/>
  <c r="H33" i="8"/>
  <c r="B33" i="8"/>
  <c r="T32" i="8"/>
  <c r="N32" i="8"/>
  <c r="H32" i="8"/>
  <c r="B32" i="8"/>
  <c r="T31" i="8"/>
  <c r="N31" i="8"/>
  <c r="H31" i="8"/>
  <c r="B31" i="8"/>
  <c r="T30" i="8"/>
  <c r="N30" i="8"/>
  <c r="H30" i="8"/>
  <c r="B30" i="8"/>
  <c r="T29" i="8"/>
  <c r="N29" i="8"/>
  <c r="H29" i="8"/>
  <c r="B29" i="8"/>
  <c r="T28" i="8"/>
  <c r="N28" i="8"/>
  <c r="H28" i="8"/>
  <c r="B28" i="8"/>
  <c r="T27" i="8"/>
  <c r="N27" i="8"/>
  <c r="H27" i="8"/>
  <c r="B27" i="8"/>
  <c r="T26" i="8"/>
  <c r="N26" i="8"/>
  <c r="H26" i="8"/>
  <c r="B26" i="8"/>
  <c r="T25" i="8"/>
  <c r="S25" i="8"/>
  <c r="N25" i="8"/>
  <c r="M25" i="8"/>
  <c r="M26" i="8" s="1"/>
  <c r="M27" i="8" s="1"/>
  <c r="M28" i="8" s="1"/>
  <c r="M29" i="8" s="1"/>
  <c r="M30" i="8" s="1"/>
  <c r="M31" i="8" s="1"/>
  <c r="M32" i="8" s="1"/>
  <c r="M33" i="8" s="1"/>
  <c r="M34" i="8" s="1"/>
  <c r="M35" i="8" s="1"/>
  <c r="M36" i="8" s="1"/>
  <c r="M37" i="8" s="1"/>
  <c r="M38" i="8" s="1"/>
  <c r="H25" i="8"/>
  <c r="G25" i="8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B25" i="8"/>
  <c r="A25" i="8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T24" i="8"/>
  <c r="N24" i="8"/>
  <c r="H24" i="8"/>
  <c r="B24" i="8"/>
  <c r="T20" i="8"/>
  <c r="N20" i="8"/>
  <c r="H20" i="8"/>
  <c r="B20" i="8"/>
  <c r="T19" i="8"/>
  <c r="N19" i="8"/>
  <c r="H19" i="8"/>
  <c r="B19" i="8"/>
  <c r="T18" i="8"/>
  <c r="N18" i="8"/>
  <c r="H18" i="8"/>
  <c r="B18" i="8"/>
  <c r="T17" i="8"/>
  <c r="N17" i="8"/>
  <c r="H17" i="8"/>
  <c r="B17" i="8"/>
  <c r="T16" i="8"/>
  <c r="N16" i="8"/>
  <c r="H16" i="8"/>
  <c r="B16" i="8"/>
  <c r="T15" i="8"/>
  <c r="N15" i="8"/>
  <c r="H15" i="8"/>
  <c r="B15" i="8"/>
  <c r="T14" i="8"/>
  <c r="N14" i="8"/>
  <c r="H14" i="8"/>
  <c r="B14" i="8"/>
  <c r="T13" i="8"/>
  <c r="N13" i="8"/>
  <c r="H13" i="8"/>
  <c r="B13" i="8"/>
  <c r="T12" i="8"/>
  <c r="N12" i="8"/>
  <c r="H12" i="8"/>
  <c r="B12" i="8"/>
  <c r="T11" i="8"/>
  <c r="N11" i="8"/>
  <c r="H11" i="8"/>
  <c r="B11" i="8"/>
  <c r="T10" i="8"/>
  <c r="N10" i="8"/>
  <c r="H10" i="8"/>
  <c r="B10" i="8"/>
  <c r="T9" i="8"/>
  <c r="N9" i="8"/>
  <c r="H9" i="8"/>
  <c r="B9" i="8"/>
  <c r="T8" i="8"/>
  <c r="N8" i="8"/>
  <c r="H8" i="8"/>
  <c r="B8" i="8"/>
  <c r="T7" i="8"/>
  <c r="S7" i="8"/>
  <c r="S8" i="8" s="1"/>
  <c r="S9" i="8" s="1"/>
  <c r="S10" i="8" s="1"/>
  <c r="S11" i="8" s="1"/>
  <c r="S12" i="8" s="1"/>
  <c r="S13" i="8" s="1"/>
  <c r="S14" i="8" s="1"/>
  <c r="S15" i="8" s="1"/>
  <c r="S16" i="8" s="1"/>
  <c r="S17" i="8" s="1"/>
  <c r="S18" i="8" s="1"/>
  <c r="S19" i="8" s="1"/>
  <c r="S20" i="8" s="1"/>
  <c r="N7" i="8"/>
  <c r="M7" i="8"/>
  <c r="M8" i="8" s="1"/>
  <c r="M9" i="8" s="1"/>
  <c r="M10" i="8" s="1"/>
  <c r="M11" i="8" s="1"/>
  <c r="M12" i="8" s="1"/>
  <c r="M13" i="8" s="1"/>
  <c r="M14" i="8" s="1"/>
  <c r="M15" i="8" s="1"/>
  <c r="M16" i="8" s="1"/>
  <c r="M17" i="8" s="1"/>
  <c r="M18" i="8" s="1"/>
  <c r="M19" i="8" s="1"/>
  <c r="M20" i="8" s="1"/>
  <c r="H7" i="8"/>
  <c r="G7" i="8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B7" i="8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T6" i="8"/>
  <c r="N6" i="8"/>
  <c r="H6" i="8"/>
  <c r="B6" i="8"/>
  <c r="T5" i="8"/>
  <c r="N5" i="8"/>
  <c r="H5" i="8"/>
  <c r="B5" i="8"/>
  <c r="A3" i="8"/>
  <c r="T38" i="7"/>
  <c r="N38" i="7"/>
  <c r="H38" i="7"/>
  <c r="B38" i="7"/>
  <c r="T37" i="7"/>
  <c r="N37" i="7"/>
  <c r="H37" i="7"/>
  <c r="B37" i="7"/>
  <c r="T36" i="7"/>
  <c r="N36" i="7"/>
  <c r="H36" i="7"/>
  <c r="B36" i="7"/>
  <c r="T35" i="7"/>
  <c r="N35" i="7"/>
  <c r="H35" i="7"/>
  <c r="B35" i="7"/>
  <c r="T34" i="7"/>
  <c r="N34" i="7"/>
  <c r="H34" i="7"/>
  <c r="B34" i="7"/>
  <c r="T33" i="7"/>
  <c r="N33" i="7"/>
  <c r="H33" i="7"/>
  <c r="B33" i="7"/>
  <c r="T32" i="7"/>
  <c r="N32" i="7"/>
  <c r="H32" i="7"/>
  <c r="B32" i="7"/>
  <c r="T31" i="7"/>
  <c r="N31" i="7"/>
  <c r="H31" i="7"/>
  <c r="B31" i="7"/>
  <c r="T30" i="7"/>
  <c r="N30" i="7"/>
  <c r="H30" i="7"/>
  <c r="B30" i="7"/>
  <c r="T29" i="7"/>
  <c r="N29" i="7"/>
  <c r="H29" i="7"/>
  <c r="B29" i="7"/>
  <c r="T28" i="7"/>
  <c r="N28" i="7"/>
  <c r="H28" i="7"/>
  <c r="B28" i="7"/>
  <c r="T27" i="7"/>
  <c r="N27" i="7"/>
  <c r="H27" i="7"/>
  <c r="B27" i="7"/>
  <c r="T26" i="7"/>
  <c r="N26" i="7"/>
  <c r="H26" i="7"/>
  <c r="B26" i="7"/>
  <c r="T25" i="7"/>
  <c r="S25" i="7"/>
  <c r="N25" i="7"/>
  <c r="M25" i="7"/>
  <c r="M26" i="7" s="1"/>
  <c r="M27" i="7" s="1"/>
  <c r="M28" i="7" s="1"/>
  <c r="M29" i="7" s="1"/>
  <c r="M30" i="7" s="1"/>
  <c r="M31" i="7" s="1"/>
  <c r="M32" i="7" s="1"/>
  <c r="M33" i="7" s="1"/>
  <c r="M34" i="7" s="1"/>
  <c r="M35" i="7" s="1"/>
  <c r="M36" i="7" s="1"/>
  <c r="M37" i="7" s="1"/>
  <c r="M38" i="7" s="1"/>
  <c r="H25" i="7"/>
  <c r="G25" i="7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B25" i="7"/>
  <c r="A25" i="7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T24" i="7"/>
  <c r="N24" i="7"/>
  <c r="H24" i="7"/>
  <c r="B24" i="7"/>
  <c r="T20" i="7"/>
  <c r="N20" i="7"/>
  <c r="H20" i="7"/>
  <c r="B20" i="7"/>
  <c r="T19" i="7"/>
  <c r="N19" i="7"/>
  <c r="H19" i="7"/>
  <c r="B19" i="7"/>
  <c r="T18" i="7"/>
  <c r="N18" i="7"/>
  <c r="H18" i="7"/>
  <c r="B18" i="7"/>
  <c r="T17" i="7"/>
  <c r="N17" i="7"/>
  <c r="H17" i="7"/>
  <c r="B17" i="7"/>
  <c r="T16" i="7"/>
  <c r="N16" i="7"/>
  <c r="H16" i="7"/>
  <c r="B16" i="7"/>
  <c r="T15" i="7"/>
  <c r="N15" i="7"/>
  <c r="H15" i="7"/>
  <c r="B15" i="7"/>
  <c r="T14" i="7"/>
  <c r="N14" i="7"/>
  <c r="H14" i="7"/>
  <c r="B14" i="7"/>
  <c r="T13" i="7"/>
  <c r="N13" i="7"/>
  <c r="H13" i="7"/>
  <c r="B13" i="7"/>
  <c r="T12" i="7"/>
  <c r="N12" i="7"/>
  <c r="H12" i="7"/>
  <c r="B12" i="7"/>
  <c r="T11" i="7"/>
  <c r="N11" i="7"/>
  <c r="H11" i="7"/>
  <c r="B11" i="7"/>
  <c r="T10" i="7"/>
  <c r="N10" i="7"/>
  <c r="H10" i="7"/>
  <c r="B10" i="7"/>
  <c r="T9" i="7"/>
  <c r="N9" i="7"/>
  <c r="H9" i="7"/>
  <c r="B9" i="7"/>
  <c r="T8" i="7"/>
  <c r="N8" i="7"/>
  <c r="H8" i="7"/>
  <c r="B8" i="7"/>
  <c r="T7" i="7"/>
  <c r="S7" i="7"/>
  <c r="S8" i="7" s="1"/>
  <c r="S9" i="7" s="1"/>
  <c r="S10" i="7" s="1"/>
  <c r="S11" i="7" s="1"/>
  <c r="S12" i="7" s="1"/>
  <c r="S13" i="7" s="1"/>
  <c r="S14" i="7" s="1"/>
  <c r="S15" i="7" s="1"/>
  <c r="S16" i="7" s="1"/>
  <c r="S17" i="7" s="1"/>
  <c r="S18" i="7" s="1"/>
  <c r="S19" i="7" s="1"/>
  <c r="S20" i="7" s="1"/>
  <c r="N7" i="7"/>
  <c r="M7" i="7"/>
  <c r="M8" i="7" s="1"/>
  <c r="M9" i="7" s="1"/>
  <c r="M10" i="7" s="1"/>
  <c r="M11" i="7" s="1"/>
  <c r="M12" i="7" s="1"/>
  <c r="M13" i="7" s="1"/>
  <c r="M14" i="7" s="1"/>
  <c r="M15" i="7" s="1"/>
  <c r="M16" i="7" s="1"/>
  <c r="M17" i="7" s="1"/>
  <c r="M18" i="7" s="1"/>
  <c r="M19" i="7" s="1"/>
  <c r="M20" i="7" s="1"/>
  <c r="H7" i="7"/>
  <c r="G7" i="7"/>
  <c r="G8" i="7" s="1"/>
  <c r="G9" i="7" s="1"/>
  <c r="G10" i="7" s="1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B7" i="7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T6" i="7"/>
  <c r="N6" i="7"/>
  <c r="H6" i="7"/>
  <c r="B6" i="7"/>
  <c r="T5" i="7"/>
  <c r="N5" i="7"/>
  <c r="H5" i="7"/>
  <c r="B5" i="7"/>
  <c r="A3" i="7"/>
  <c r="T38" i="6"/>
  <c r="N38" i="6"/>
  <c r="H38" i="6"/>
  <c r="B38" i="6"/>
  <c r="T37" i="6"/>
  <c r="N37" i="6"/>
  <c r="H37" i="6"/>
  <c r="B37" i="6"/>
  <c r="T36" i="6"/>
  <c r="N36" i="6"/>
  <c r="H36" i="6"/>
  <c r="B36" i="6"/>
  <c r="T35" i="6"/>
  <c r="N35" i="6"/>
  <c r="H35" i="6"/>
  <c r="B35" i="6"/>
  <c r="T34" i="6"/>
  <c r="N34" i="6"/>
  <c r="H34" i="6"/>
  <c r="B34" i="6"/>
  <c r="T33" i="6"/>
  <c r="N33" i="6"/>
  <c r="H33" i="6"/>
  <c r="B33" i="6"/>
  <c r="T32" i="6"/>
  <c r="N32" i="6"/>
  <c r="H32" i="6"/>
  <c r="B32" i="6"/>
  <c r="T31" i="6"/>
  <c r="N31" i="6"/>
  <c r="H31" i="6"/>
  <c r="B31" i="6"/>
  <c r="T30" i="6"/>
  <c r="N30" i="6"/>
  <c r="H30" i="6"/>
  <c r="B30" i="6"/>
  <c r="T29" i="6"/>
  <c r="N29" i="6"/>
  <c r="H29" i="6"/>
  <c r="B29" i="6"/>
  <c r="T28" i="6"/>
  <c r="N28" i="6"/>
  <c r="H28" i="6"/>
  <c r="B28" i="6"/>
  <c r="T27" i="6"/>
  <c r="N27" i="6"/>
  <c r="H27" i="6"/>
  <c r="B27" i="6"/>
  <c r="T26" i="6"/>
  <c r="N26" i="6"/>
  <c r="H26" i="6"/>
  <c r="B26" i="6"/>
  <c r="T25" i="6"/>
  <c r="S25" i="6"/>
  <c r="N25" i="6"/>
  <c r="M25" i="6"/>
  <c r="M26" i="6" s="1"/>
  <c r="M27" i="6" s="1"/>
  <c r="M28" i="6" s="1"/>
  <c r="M29" i="6" s="1"/>
  <c r="M30" i="6" s="1"/>
  <c r="M31" i="6" s="1"/>
  <c r="M32" i="6" s="1"/>
  <c r="M33" i="6" s="1"/>
  <c r="M34" i="6" s="1"/>
  <c r="M35" i="6" s="1"/>
  <c r="M36" i="6" s="1"/>
  <c r="M37" i="6" s="1"/>
  <c r="M38" i="6" s="1"/>
  <c r="H25" i="6"/>
  <c r="G25" i="6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B25" i="6"/>
  <c r="A25" i="6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T24" i="6"/>
  <c r="N24" i="6"/>
  <c r="H24" i="6"/>
  <c r="B24" i="6"/>
  <c r="T20" i="6"/>
  <c r="N20" i="6"/>
  <c r="H20" i="6"/>
  <c r="B20" i="6"/>
  <c r="T19" i="6"/>
  <c r="N19" i="6"/>
  <c r="H19" i="6"/>
  <c r="B19" i="6"/>
  <c r="T18" i="6"/>
  <c r="N18" i="6"/>
  <c r="H18" i="6"/>
  <c r="B18" i="6"/>
  <c r="T17" i="6"/>
  <c r="N17" i="6"/>
  <c r="H17" i="6"/>
  <c r="B17" i="6"/>
  <c r="T16" i="6"/>
  <c r="N16" i="6"/>
  <c r="H16" i="6"/>
  <c r="B16" i="6"/>
  <c r="T15" i="6"/>
  <c r="N15" i="6"/>
  <c r="H15" i="6"/>
  <c r="B15" i="6"/>
  <c r="T14" i="6"/>
  <c r="N14" i="6"/>
  <c r="H14" i="6"/>
  <c r="B14" i="6"/>
  <c r="T13" i="6"/>
  <c r="N13" i="6"/>
  <c r="H13" i="6"/>
  <c r="B13" i="6"/>
  <c r="T12" i="6"/>
  <c r="N12" i="6"/>
  <c r="H12" i="6"/>
  <c r="B12" i="6"/>
  <c r="T11" i="6"/>
  <c r="N11" i="6"/>
  <c r="H11" i="6"/>
  <c r="B11" i="6"/>
  <c r="T10" i="6"/>
  <c r="N10" i="6"/>
  <c r="H10" i="6"/>
  <c r="B10" i="6"/>
  <c r="T9" i="6"/>
  <c r="N9" i="6"/>
  <c r="H9" i="6"/>
  <c r="B9" i="6"/>
  <c r="T8" i="6"/>
  <c r="N8" i="6"/>
  <c r="H8" i="6"/>
  <c r="B8" i="6"/>
  <c r="T7" i="6"/>
  <c r="S7" i="6"/>
  <c r="S8" i="6" s="1"/>
  <c r="S9" i="6" s="1"/>
  <c r="S10" i="6" s="1"/>
  <c r="S11" i="6" s="1"/>
  <c r="S12" i="6" s="1"/>
  <c r="S13" i="6" s="1"/>
  <c r="S14" i="6" s="1"/>
  <c r="S15" i="6" s="1"/>
  <c r="S16" i="6" s="1"/>
  <c r="S17" i="6" s="1"/>
  <c r="S18" i="6" s="1"/>
  <c r="S19" i="6" s="1"/>
  <c r="S20" i="6" s="1"/>
  <c r="N7" i="6"/>
  <c r="M7" i="6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M19" i="6" s="1"/>
  <c r="M20" i="6" s="1"/>
  <c r="H7" i="6"/>
  <c r="G7" i="6"/>
  <c r="G8" i="6" s="1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B7" i="6"/>
  <c r="A7" i="6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T6" i="6"/>
  <c r="N6" i="6"/>
  <c r="H6" i="6"/>
  <c r="B6" i="6"/>
  <c r="T5" i="6"/>
  <c r="N5" i="6"/>
  <c r="H5" i="6"/>
  <c r="B5" i="6"/>
  <c r="A3" i="6"/>
  <c r="T38" i="5"/>
  <c r="N38" i="5"/>
  <c r="H38" i="5"/>
  <c r="B38" i="5"/>
  <c r="T37" i="5"/>
  <c r="N37" i="5"/>
  <c r="H37" i="5"/>
  <c r="B37" i="5"/>
  <c r="T36" i="5"/>
  <c r="N36" i="5"/>
  <c r="H36" i="5"/>
  <c r="B36" i="5"/>
  <c r="T35" i="5"/>
  <c r="N35" i="5"/>
  <c r="H35" i="5"/>
  <c r="B35" i="5"/>
  <c r="T34" i="5"/>
  <c r="N34" i="5"/>
  <c r="H34" i="5"/>
  <c r="B34" i="5"/>
  <c r="T33" i="5"/>
  <c r="N33" i="5"/>
  <c r="H33" i="5"/>
  <c r="B33" i="5"/>
  <c r="T32" i="5"/>
  <c r="N32" i="5"/>
  <c r="H32" i="5"/>
  <c r="B32" i="5"/>
  <c r="T31" i="5"/>
  <c r="N31" i="5"/>
  <c r="H31" i="5"/>
  <c r="B31" i="5"/>
  <c r="T30" i="5"/>
  <c r="N30" i="5"/>
  <c r="H30" i="5"/>
  <c r="B30" i="5"/>
  <c r="T29" i="5"/>
  <c r="N29" i="5"/>
  <c r="H29" i="5"/>
  <c r="B29" i="5"/>
  <c r="T28" i="5"/>
  <c r="N28" i="5"/>
  <c r="H28" i="5"/>
  <c r="B28" i="5"/>
  <c r="T27" i="5"/>
  <c r="N27" i="5"/>
  <c r="H27" i="5"/>
  <c r="B27" i="5"/>
  <c r="T26" i="5"/>
  <c r="N26" i="5"/>
  <c r="H26" i="5"/>
  <c r="B26" i="5"/>
  <c r="T25" i="5"/>
  <c r="S25" i="5"/>
  <c r="N25" i="5"/>
  <c r="M25" i="5"/>
  <c r="M26" i="5" s="1"/>
  <c r="M27" i="5" s="1"/>
  <c r="M28" i="5" s="1"/>
  <c r="M29" i="5" s="1"/>
  <c r="M30" i="5" s="1"/>
  <c r="M31" i="5" s="1"/>
  <c r="M32" i="5" s="1"/>
  <c r="M33" i="5" s="1"/>
  <c r="M34" i="5" s="1"/>
  <c r="M35" i="5" s="1"/>
  <c r="M36" i="5" s="1"/>
  <c r="M37" i="5" s="1"/>
  <c r="M38" i="5" s="1"/>
  <c r="H25" i="5"/>
  <c r="G25" i="5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B25" i="5"/>
  <c r="A25" i="5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T24" i="5"/>
  <c r="N24" i="5"/>
  <c r="H24" i="5"/>
  <c r="B24" i="5"/>
  <c r="T20" i="5"/>
  <c r="N20" i="5"/>
  <c r="H20" i="5"/>
  <c r="B20" i="5"/>
  <c r="T19" i="5"/>
  <c r="N19" i="5"/>
  <c r="H19" i="5"/>
  <c r="B19" i="5"/>
  <c r="T18" i="5"/>
  <c r="N18" i="5"/>
  <c r="H18" i="5"/>
  <c r="B18" i="5"/>
  <c r="T17" i="5"/>
  <c r="N17" i="5"/>
  <c r="H17" i="5"/>
  <c r="B17" i="5"/>
  <c r="T16" i="5"/>
  <c r="N16" i="5"/>
  <c r="H16" i="5"/>
  <c r="B16" i="5"/>
  <c r="T15" i="5"/>
  <c r="N15" i="5"/>
  <c r="H15" i="5"/>
  <c r="B15" i="5"/>
  <c r="T14" i="5"/>
  <c r="N14" i="5"/>
  <c r="H14" i="5"/>
  <c r="B14" i="5"/>
  <c r="T13" i="5"/>
  <c r="N13" i="5"/>
  <c r="H13" i="5"/>
  <c r="B13" i="5"/>
  <c r="T12" i="5"/>
  <c r="N12" i="5"/>
  <c r="H12" i="5"/>
  <c r="B12" i="5"/>
  <c r="T11" i="5"/>
  <c r="N11" i="5"/>
  <c r="H11" i="5"/>
  <c r="B11" i="5"/>
  <c r="T10" i="5"/>
  <c r="N10" i="5"/>
  <c r="H10" i="5"/>
  <c r="B10" i="5"/>
  <c r="T9" i="5"/>
  <c r="N9" i="5"/>
  <c r="H9" i="5"/>
  <c r="B9" i="5"/>
  <c r="T8" i="5"/>
  <c r="N8" i="5"/>
  <c r="H8" i="5"/>
  <c r="B8" i="5"/>
  <c r="T7" i="5"/>
  <c r="S7" i="5"/>
  <c r="S8" i="5" s="1"/>
  <c r="S9" i="5" s="1"/>
  <c r="S10" i="5" s="1"/>
  <c r="S11" i="5" s="1"/>
  <c r="S12" i="5" s="1"/>
  <c r="S13" i="5" s="1"/>
  <c r="S14" i="5" s="1"/>
  <c r="S15" i="5" s="1"/>
  <c r="S16" i="5" s="1"/>
  <c r="S17" i="5" s="1"/>
  <c r="S18" i="5" s="1"/>
  <c r="S19" i="5" s="1"/>
  <c r="S20" i="5" s="1"/>
  <c r="N7" i="5"/>
  <c r="M7" i="5"/>
  <c r="M8" i="5" s="1"/>
  <c r="M9" i="5" s="1"/>
  <c r="M10" i="5" s="1"/>
  <c r="M11" i="5" s="1"/>
  <c r="M12" i="5" s="1"/>
  <c r="M13" i="5" s="1"/>
  <c r="M14" i="5" s="1"/>
  <c r="M15" i="5" s="1"/>
  <c r="M16" i="5" s="1"/>
  <c r="M17" i="5" s="1"/>
  <c r="M18" i="5" s="1"/>
  <c r="M19" i="5" s="1"/>
  <c r="M20" i="5" s="1"/>
  <c r="H7" i="5"/>
  <c r="G7" i="5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B7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T6" i="5"/>
  <c r="N6" i="5"/>
  <c r="H6" i="5"/>
  <c r="B6" i="5"/>
  <c r="T5" i="5"/>
  <c r="N5" i="5"/>
  <c r="H5" i="5"/>
  <c r="B5" i="5"/>
  <c r="H42" i="5" s="1"/>
  <c r="H47" i="5" s="1"/>
  <c r="A3" i="5"/>
  <c r="D42" i="5" l="1"/>
  <c r="D47" i="5" s="1"/>
  <c r="G44" i="5"/>
  <c r="G47" i="5" s="1"/>
  <c r="E47" i="13"/>
  <c r="S26" i="13"/>
  <c r="S27" i="13" s="1"/>
  <c r="S28" i="13" s="1"/>
  <c r="S29" i="13" s="1"/>
  <c r="S30" i="13" s="1"/>
  <c r="S31" i="13" s="1"/>
  <c r="S32" i="13" s="1"/>
  <c r="S33" i="13" s="1"/>
  <c r="S34" i="13" s="1"/>
  <c r="S35" i="13" s="1"/>
  <c r="S36" i="13" s="1"/>
  <c r="S37" i="13" s="1"/>
  <c r="S38" i="13" s="1"/>
  <c r="H42" i="13"/>
  <c r="H45" i="13"/>
  <c r="E43" i="13"/>
  <c r="F43" i="13"/>
  <c r="F47" i="13" s="1"/>
  <c r="G43" i="13"/>
  <c r="G47" i="13" s="1"/>
  <c r="D42" i="13"/>
  <c r="D47" i="13" s="1"/>
  <c r="E47" i="12"/>
  <c r="E12" i="3" s="1"/>
  <c r="S26" i="12"/>
  <c r="S27" i="12" s="1"/>
  <c r="S28" i="12" s="1"/>
  <c r="S29" i="12" s="1"/>
  <c r="S30" i="12" s="1"/>
  <c r="S31" i="12" s="1"/>
  <c r="S32" i="12" s="1"/>
  <c r="S33" i="12" s="1"/>
  <c r="S34" i="12" s="1"/>
  <c r="S35" i="12" s="1"/>
  <c r="S36" i="12" s="1"/>
  <c r="S37" i="12" s="1"/>
  <c r="S38" i="12" s="1"/>
  <c r="H42" i="12"/>
  <c r="H45" i="12"/>
  <c r="E42" i="12"/>
  <c r="E43" i="12"/>
  <c r="D41" i="12"/>
  <c r="F43" i="12"/>
  <c r="F47" i="12" s="1"/>
  <c r="G43" i="12"/>
  <c r="G47" i="12" s="1"/>
  <c r="F12" i="3" s="1"/>
  <c r="D42" i="12"/>
  <c r="E47" i="11"/>
  <c r="E11" i="3" s="1"/>
  <c r="D42" i="11"/>
  <c r="D47" i="11" s="1"/>
  <c r="D11" i="3" s="1"/>
  <c r="H44" i="11"/>
  <c r="H42" i="11"/>
  <c r="H47" i="11" s="1"/>
  <c r="G11" i="3" s="1"/>
  <c r="G47" i="11"/>
  <c r="F11" i="3" s="1"/>
  <c r="S27" i="10"/>
  <c r="S28" i="10" s="1"/>
  <c r="S29" i="10" s="1"/>
  <c r="S30" i="10" s="1"/>
  <c r="S31" i="10" s="1"/>
  <c r="S32" i="10" s="1"/>
  <c r="S33" i="10" s="1"/>
  <c r="S34" i="10" s="1"/>
  <c r="S35" i="10" s="1"/>
  <c r="S36" i="10" s="1"/>
  <c r="S37" i="10" s="1"/>
  <c r="S38" i="10" s="1"/>
  <c r="H42" i="10"/>
  <c r="D41" i="10"/>
  <c r="D47" i="10" s="1"/>
  <c r="D10" i="3" s="1"/>
  <c r="E47" i="10"/>
  <c r="E10" i="3" s="1"/>
  <c r="G43" i="10"/>
  <c r="G47" i="10" s="1"/>
  <c r="F10" i="3" s="1"/>
  <c r="D47" i="6"/>
  <c r="H44" i="14"/>
  <c r="G47" i="15"/>
  <c r="H44" i="17"/>
  <c r="S28" i="17"/>
  <c r="S29" i="17" s="1"/>
  <c r="S30" i="17" s="1"/>
  <c r="S31" i="17" s="1"/>
  <c r="S32" i="17" s="1"/>
  <c r="S33" i="17" s="1"/>
  <c r="S34" i="17" s="1"/>
  <c r="S35" i="17" s="1"/>
  <c r="S36" i="17" s="1"/>
  <c r="S37" i="17" s="1"/>
  <c r="S38" i="17" s="1"/>
  <c r="E44" i="14"/>
  <c r="E47" i="14" s="1"/>
  <c r="D42" i="14"/>
  <c r="D47" i="14" s="1"/>
  <c r="D44" i="15"/>
  <c r="H42" i="16"/>
  <c r="G42" i="14"/>
  <c r="E42" i="14"/>
  <c r="H45" i="14"/>
  <c r="E44" i="15"/>
  <c r="E44" i="16"/>
  <c r="E42" i="16"/>
  <c r="H42" i="14"/>
  <c r="H47" i="14" s="1"/>
  <c r="H45" i="15"/>
  <c r="H43" i="15"/>
  <c r="H47" i="15" s="1"/>
  <c r="G43" i="15"/>
  <c r="D43" i="15"/>
  <c r="E41" i="15"/>
  <c r="E47" i="15" s="1"/>
  <c r="G43" i="16"/>
  <c r="D41" i="16"/>
  <c r="E44" i="17"/>
  <c r="E42" i="17"/>
  <c r="E43" i="17"/>
  <c r="F43" i="17"/>
  <c r="F47" i="17" s="1"/>
  <c r="E41" i="17"/>
  <c r="I41" i="14"/>
  <c r="I47" i="14" s="1"/>
  <c r="E43" i="14"/>
  <c r="H44" i="15"/>
  <c r="G47" i="16"/>
  <c r="F43" i="14"/>
  <c r="F47" i="14" s="1"/>
  <c r="H43" i="16"/>
  <c r="G43" i="14"/>
  <c r="D42" i="15"/>
  <c r="D47" i="15" s="1"/>
  <c r="I41" i="15"/>
  <c r="I47" i="15" s="1"/>
  <c r="D42" i="16"/>
  <c r="E43" i="16"/>
  <c r="E47" i="16" s="1"/>
  <c r="H47" i="17"/>
  <c r="D44" i="16"/>
  <c r="S26" i="18"/>
  <c r="S27" i="18" s="1"/>
  <c r="S28" i="18" s="1"/>
  <c r="S29" i="18" s="1"/>
  <c r="S30" i="18" s="1"/>
  <c r="S31" i="18" s="1"/>
  <c r="S32" i="18" s="1"/>
  <c r="S33" i="18" s="1"/>
  <c r="S34" i="18" s="1"/>
  <c r="S35" i="18" s="1"/>
  <c r="S36" i="18" s="1"/>
  <c r="S37" i="18" s="1"/>
  <c r="S38" i="18" s="1"/>
  <c r="H42" i="18"/>
  <c r="D43" i="18"/>
  <c r="H45" i="18"/>
  <c r="S26" i="16"/>
  <c r="S27" i="16" s="1"/>
  <c r="S28" i="16" s="1"/>
  <c r="S29" i="16" s="1"/>
  <c r="S30" i="16" s="1"/>
  <c r="S31" i="16" s="1"/>
  <c r="S32" i="16" s="1"/>
  <c r="S33" i="16" s="1"/>
  <c r="S34" i="16" s="1"/>
  <c r="S35" i="16" s="1"/>
  <c r="S36" i="16" s="1"/>
  <c r="S37" i="16" s="1"/>
  <c r="S38" i="16" s="1"/>
  <c r="D42" i="17"/>
  <c r="D47" i="17" s="1"/>
  <c r="H43" i="17"/>
  <c r="D41" i="18"/>
  <c r="E43" i="18"/>
  <c r="D43" i="16"/>
  <c r="E41" i="18"/>
  <c r="G42" i="17"/>
  <c r="G47" i="17" s="1"/>
  <c r="G43" i="18"/>
  <c r="G47" i="18" s="1"/>
  <c r="D42" i="18"/>
  <c r="S26" i="8"/>
  <c r="S27" i="8" s="1"/>
  <c r="S28" i="8" s="1"/>
  <c r="S29" i="8" s="1"/>
  <c r="S30" i="8" s="1"/>
  <c r="S31" i="8" s="1"/>
  <c r="S32" i="8" s="1"/>
  <c r="S33" i="8" s="1"/>
  <c r="S34" i="8" s="1"/>
  <c r="S35" i="8" s="1"/>
  <c r="S36" i="8" s="1"/>
  <c r="S37" i="8" s="1"/>
  <c r="S38" i="8" s="1"/>
  <c r="S26" i="7"/>
  <c r="S27" i="7" s="1"/>
  <c r="S28" i="7" s="1"/>
  <c r="S29" i="7" s="1"/>
  <c r="S30" i="7" s="1"/>
  <c r="S31" i="7" s="1"/>
  <c r="S32" i="7" s="1"/>
  <c r="S33" i="7" s="1"/>
  <c r="S34" i="7" s="1"/>
  <c r="S35" i="7" s="1"/>
  <c r="S36" i="7" s="1"/>
  <c r="S37" i="7" s="1"/>
  <c r="S38" i="7" s="1"/>
  <c r="S26" i="6"/>
  <c r="S27" i="6" s="1"/>
  <c r="S28" i="6" s="1"/>
  <c r="S29" i="6" s="1"/>
  <c r="S30" i="6" s="1"/>
  <c r="S31" i="6" s="1"/>
  <c r="S32" i="6" s="1"/>
  <c r="S33" i="6" s="1"/>
  <c r="S34" i="6" s="1"/>
  <c r="S35" i="6" s="1"/>
  <c r="S36" i="6" s="1"/>
  <c r="S37" i="6" s="1"/>
  <c r="S38" i="6" s="1"/>
  <c r="S26" i="5"/>
  <c r="S27" i="5" s="1"/>
  <c r="S28" i="5" s="1"/>
  <c r="S29" i="5" s="1"/>
  <c r="S30" i="5" s="1"/>
  <c r="S31" i="5" s="1"/>
  <c r="S32" i="5" s="1"/>
  <c r="S33" i="5" s="1"/>
  <c r="S34" i="5" s="1"/>
  <c r="S35" i="5" s="1"/>
  <c r="S36" i="5" s="1"/>
  <c r="S37" i="5" s="1"/>
  <c r="S38" i="5" s="1"/>
  <c r="G7" i="4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5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24" i="4"/>
  <c r="H44" i="13" l="1"/>
  <c r="H47" i="13" s="1"/>
  <c r="D47" i="12"/>
  <c r="D12" i="3" s="1"/>
  <c r="H44" i="12"/>
  <c r="H47" i="12" s="1"/>
  <c r="G12" i="3" s="1"/>
  <c r="H44" i="10"/>
  <c r="H47" i="10" s="1"/>
  <c r="G10" i="3" s="1"/>
  <c r="D6" i="3"/>
  <c r="D47" i="18"/>
  <c r="H44" i="18"/>
  <c r="H47" i="18" s="1"/>
  <c r="H44" i="16"/>
  <c r="H47" i="16" s="1"/>
  <c r="G47" i="14"/>
  <c r="E47" i="18"/>
  <c r="D47" i="16"/>
  <c r="E47" i="17"/>
  <c r="D3" i="3"/>
  <c r="F6" i="3"/>
  <c r="F5" i="3"/>
  <c r="E6" i="3"/>
  <c r="D47" i="4"/>
  <c r="E47" i="4"/>
  <c r="F47" i="4"/>
  <c r="A3" i="4"/>
  <c r="H5" i="3" l="1"/>
  <c r="H4" i="3"/>
  <c r="G5" i="3"/>
  <c r="H44" i="4"/>
  <c r="E44" i="4"/>
  <c r="H43" i="4"/>
  <c r="F43" i="4"/>
  <c r="E43" i="4"/>
  <c r="E41" i="4"/>
  <c r="E5" i="3"/>
  <c r="H6" i="3"/>
  <c r="A38" i="4"/>
  <c r="B38" i="4"/>
  <c r="G38" i="4"/>
  <c r="E2" i="3" l="1"/>
  <c r="F3" i="3"/>
  <c r="G6" i="3"/>
  <c r="H3" i="3"/>
  <c r="E4" i="3"/>
  <c r="E3" i="3" l="1"/>
  <c r="F4" i="3"/>
  <c r="D4" i="3"/>
  <c r="G3" i="3"/>
  <c r="G4" i="3"/>
  <c r="D5" i="3" l="1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6" i="4"/>
  <c r="T7" i="4"/>
  <c r="T8" i="4"/>
  <c r="T9" i="4"/>
  <c r="T10" i="4"/>
  <c r="T11" i="4"/>
  <c r="T12" i="4"/>
  <c r="T13" i="4"/>
  <c r="T14" i="4"/>
  <c r="I41" i="4" s="1"/>
  <c r="I47" i="4" s="1"/>
  <c r="H2" i="3" s="1"/>
  <c r="T15" i="4"/>
  <c r="T16" i="4"/>
  <c r="T17" i="4"/>
  <c r="T18" i="4"/>
  <c r="T19" i="4"/>
  <c r="T20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4" i="4"/>
  <c r="T24" i="4"/>
  <c r="T5" i="4"/>
  <c r="N5" i="4"/>
  <c r="B24" i="4"/>
  <c r="S25" i="4"/>
  <c r="S26" i="4" s="1"/>
  <c r="S27" i="4" s="1"/>
  <c r="S28" i="4" s="1"/>
  <c r="S29" i="4" s="1"/>
  <c r="S30" i="4" s="1"/>
  <c r="S31" i="4" s="1"/>
  <c r="S32" i="4" s="1"/>
  <c r="S33" i="4" s="1"/>
  <c r="S34" i="4" s="1"/>
  <c r="S35" i="4" s="1"/>
  <c r="S36" i="4" s="1"/>
  <c r="S37" i="4" s="1"/>
  <c r="S38" i="4" s="1"/>
  <c r="M25" i="4"/>
  <c r="M26" i="4" s="1"/>
  <c r="M27" i="4" s="1"/>
  <c r="M28" i="4" s="1"/>
  <c r="M29" i="4" s="1"/>
  <c r="M30" i="4" s="1"/>
  <c r="M31" i="4" s="1"/>
  <c r="M32" i="4" s="1"/>
  <c r="M33" i="4" s="1"/>
  <c r="M34" i="4" s="1"/>
  <c r="M35" i="4" s="1"/>
  <c r="M36" i="4" s="1"/>
  <c r="M37" i="4" s="1"/>
  <c r="M38" i="4" s="1"/>
  <c r="G25" i="4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A25" i="4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B20" i="4"/>
  <c r="B19" i="4"/>
  <c r="B18" i="4"/>
  <c r="B17" i="4"/>
  <c r="B16" i="4"/>
  <c r="B15" i="4"/>
  <c r="B14" i="4"/>
  <c r="B13" i="4"/>
  <c r="B12" i="4"/>
  <c r="B11" i="4"/>
  <c r="B10" i="4"/>
  <c r="B9" i="4"/>
  <c r="S8" i="4"/>
  <c r="S9" i="4" s="1"/>
  <c r="S10" i="4" s="1"/>
  <c r="S11" i="4" s="1"/>
  <c r="S12" i="4" s="1"/>
  <c r="S13" i="4" s="1"/>
  <c r="S14" i="4" s="1"/>
  <c r="S15" i="4" s="1"/>
  <c r="S16" i="4" s="1"/>
  <c r="S17" i="4" s="1"/>
  <c r="S18" i="4" s="1"/>
  <c r="S19" i="4" s="1"/>
  <c r="S20" i="4" s="1"/>
  <c r="B8" i="4"/>
  <c r="S7" i="4"/>
  <c r="M7" i="4"/>
  <c r="M8" i="4" s="1"/>
  <c r="M9" i="4" s="1"/>
  <c r="M10" i="4" s="1"/>
  <c r="M11" i="4" s="1"/>
  <c r="M12" i="4" s="1"/>
  <c r="M13" i="4" s="1"/>
  <c r="M14" i="4" s="1"/>
  <c r="M15" i="4" s="1"/>
  <c r="M16" i="4" s="1"/>
  <c r="M17" i="4" s="1"/>
  <c r="M18" i="4" s="1"/>
  <c r="M19" i="4" s="1"/>
  <c r="M20" i="4" s="1"/>
  <c r="B7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B6" i="4"/>
  <c r="B5" i="4"/>
  <c r="H45" i="4" l="1"/>
  <c r="H47" i="4" s="1"/>
  <c r="D2" i="3"/>
  <c r="G47" i="4" l="1"/>
  <c r="F2" i="3" s="1"/>
  <c r="G2" i="3"/>
</calcChain>
</file>

<file path=xl/sharedStrings.xml><?xml version="1.0" encoding="utf-8"?>
<sst xmlns="http://schemas.openxmlformats.org/spreadsheetml/2006/main" count="2881" uniqueCount="54">
  <si>
    <t xml:space="preserve">Nom </t>
  </si>
  <si>
    <t xml:space="preserve">Examen </t>
  </si>
  <si>
    <t>Doppler</t>
  </si>
  <si>
    <t>US Rein</t>
  </si>
  <si>
    <t>US Thyr</t>
  </si>
  <si>
    <t>US ABDO</t>
  </si>
  <si>
    <t>US Doppler</t>
  </si>
  <si>
    <t>US thyr</t>
  </si>
  <si>
    <t>OA</t>
  </si>
  <si>
    <t>BF</t>
  </si>
  <si>
    <t>CM</t>
  </si>
  <si>
    <t>JNP</t>
  </si>
  <si>
    <t>Infiltration</t>
  </si>
  <si>
    <t>Vincent</t>
  </si>
  <si>
    <t>Dominique</t>
  </si>
  <si>
    <t>Julie</t>
  </si>
  <si>
    <t>DJI</t>
  </si>
  <si>
    <t>Fred</t>
  </si>
  <si>
    <t>Seins</t>
  </si>
  <si>
    <t>Prénom</t>
  </si>
  <si>
    <t>TEL</t>
  </si>
  <si>
    <t>Lundi</t>
  </si>
  <si>
    <t>US1</t>
  </si>
  <si>
    <t>RX</t>
  </si>
  <si>
    <t>Mammo</t>
  </si>
  <si>
    <t>Menu</t>
  </si>
  <si>
    <t>Jeudi</t>
  </si>
  <si>
    <t>Mardi</t>
  </si>
  <si>
    <t>Mammographie</t>
  </si>
  <si>
    <t>Radiographie</t>
  </si>
  <si>
    <t>Densito</t>
  </si>
  <si>
    <t>Rx Petit Os</t>
  </si>
  <si>
    <t>Rx Gros Os</t>
  </si>
  <si>
    <t>Echo Etage</t>
  </si>
  <si>
    <t>Echo Rez</t>
  </si>
  <si>
    <t>US Memb.</t>
  </si>
  <si>
    <t>NB</t>
  </si>
  <si>
    <t>MG</t>
  </si>
  <si>
    <t>Steph_Rx</t>
  </si>
  <si>
    <t>Steph_Ma</t>
  </si>
  <si>
    <t>Rx</t>
  </si>
  <si>
    <t xml:space="preserve">Infilt. </t>
  </si>
  <si>
    <t>XX</t>
  </si>
  <si>
    <t>Mercredi</t>
  </si>
  <si>
    <t>Vendredi</t>
  </si>
  <si>
    <t>Samedi</t>
  </si>
  <si>
    <t>Dimanche</t>
  </si>
  <si>
    <t>Plage Libre</t>
  </si>
  <si>
    <t>Somme</t>
  </si>
  <si>
    <t>ECHO</t>
  </si>
  <si>
    <t>Martine</t>
  </si>
  <si>
    <t>OXO</t>
  </si>
  <si>
    <t>Doppler NB</t>
  </si>
  <si>
    <t>DNB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</si>
</sst>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&quot; h &quot;mm;@"/>
    <numFmt numFmtId="165" formatCode="0000000000"/>
    <numFmt numFmtId="166" formatCode="[$-80C]d\ mmmm\ yyyy;@"/>
    <numFmt numFmtId="167" formatCode="[$-80C]dd/mmm/yy;@"/>
    <numFmt numFmtId="168" formatCode="h\.mm;@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2" tint="-0.8999908444471571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4F595F"/>
      <name val="Courier New"/>
      <family val="3"/>
    </font>
    <font>
      <b/>
      <u/>
      <sz val="1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8" fillId="0" borderId="0" xfId="0" applyFont="1"/>
    <xf numFmtId="0" fontId="6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165" fontId="4" fillId="4" borderId="0" xfId="0" applyNumberFormat="1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3" borderId="0" xfId="0" applyNumberFormat="1" applyFont="1" applyFill="1" applyAlignment="1">
      <alignment horizontal="center"/>
    </xf>
    <xf numFmtId="0" fontId="4" fillId="7" borderId="0" xfId="0" applyFont="1" applyFill="1"/>
    <xf numFmtId="0" fontId="6" fillId="7" borderId="0" xfId="0" applyFont="1" applyFill="1" applyAlignment="1">
      <alignment horizontal="center"/>
    </xf>
    <xf numFmtId="164" fontId="4" fillId="7" borderId="0" xfId="0" applyNumberFormat="1" applyFont="1" applyFill="1" applyAlignment="1">
      <alignment horizontal="center"/>
    </xf>
    <xf numFmtId="0" fontId="4" fillId="7" borderId="0" xfId="0" applyFont="1" applyFill="1" applyAlignment="1">
      <alignment horizontal="center"/>
    </xf>
    <xf numFmtId="164" fontId="4" fillId="12" borderId="0" xfId="0" applyNumberFormat="1" applyFont="1" applyFill="1" applyAlignment="1">
      <alignment horizontal="center"/>
    </xf>
    <xf numFmtId="0" fontId="4" fillId="12" borderId="0" xfId="0" applyFont="1" applyFill="1"/>
    <xf numFmtId="0" fontId="6" fillId="12" borderId="0" xfId="0" applyFont="1" applyFill="1" applyAlignment="1">
      <alignment horizontal="center"/>
    </xf>
    <xf numFmtId="0" fontId="4" fillId="12" borderId="0" xfId="0" applyFont="1" applyFill="1" applyAlignment="1">
      <alignment horizontal="center"/>
    </xf>
    <xf numFmtId="164" fontId="4" fillId="13" borderId="0" xfId="0" applyNumberFormat="1" applyFont="1" applyFill="1" applyAlignment="1">
      <alignment horizontal="center"/>
    </xf>
    <xf numFmtId="0" fontId="6" fillId="13" borderId="0" xfId="0" applyFont="1" applyFill="1" applyAlignment="1">
      <alignment horizontal="center"/>
    </xf>
    <xf numFmtId="0" fontId="4" fillId="13" borderId="0" xfId="0" applyFont="1" applyFill="1" applyAlignment="1">
      <alignment horizontal="center"/>
    </xf>
    <xf numFmtId="164" fontId="7" fillId="13" borderId="0" xfId="0" applyNumberFormat="1" applyFont="1" applyFill="1" applyAlignment="1">
      <alignment horizontal="center"/>
    </xf>
    <xf numFmtId="0" fontId="4" fillId="13" borderId="0" xfId="0" applyFont="1" applyFill="1"/>
    <xf numFmtId="0" fontId="5" fillId="3" borderId="0" xfId="1" applyFont="1" applyFill="1" applyAlignment="1">
      <alignment horizontal="center"/>
    </xf>
    <xf numFmtId="0" fontId="9" fillId="0" borderId="0" xfId="0" applyFont="1"/>
    <xf numFmtId="166" fontId="6" fillId="5" borderId="0" xfId="0" applyNumberFormat="1" applyFont="1" applyFill="1" applyAlignment="1">
      <alignment horizontal="center"/>
    </xf>
    <xf numFmtId="168" fontId="4" fillId="7" borderId="0" xfId="0" applyNumberFormat="1" applyFont="1" applyFill="1" applyAlignment="1">
      <alignment horizontal="center"/>
    </xf>
    <xf numFmtId="0" fontId="10" fillId="8" borderId="0" xfId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167" fontId="3" fillId="8" borderId="0" xfId="0" applyNumberFormat="1" applyFont="1" applyFill="1" applyAlignment="1">
      <alignment horizontal="center"/>
    </xf>
    <xf numFmtId="0" fontId="3" fillId="11" borderId="0" xfId="0" applyFont="1" applyFill="1" applyAlignment="1">
      <alignment horizontal="center"/>
    </xf>
    <xf numFmtId="0" fontId="10" fillId="11" borderId="0" xfId="1" applyFont="1" applyFill="1" applyAlignment="1">
      <alignment horizontal="center"/>
    </xf>
    <xf numFmtId="0" fontId="11" fillId="10" borderId="0" xfId="0" applyFont="1" applyFill="1" applyAlignment="1">
      <alignment horizontal="center"/>
    </xf>
    <xf numFmtId="167" fontId="3" fillId="10" borderId="0" xfId="0" applyNumberFormat="1" applyFont="1" applyFill="1" applyAlignment="1">
      <alignment horizontal="center"/>
    </xf>
    <xf numFmtId="0" fontId="3" fillId="9" borderId="0" xfId="0" applyFont="1" applyFill="1" applyAlignment="1">
      <alignment horizontal="center"/>
    </xf>
    <xf numFmtId="0" fontId="3" fillId="8" borderId="0" xfId="0" applyFont="1" applyFill="1" applyAlignment="1">
      <alignment horizontal="center"/>
    </xf>
    <xf numFmtId="166" fontId="3" fillId="8" borderId="0" xfId="0" applyNumberFormat="1" applyFont="1" applyFill="1" applyAlignment="1">
      <alignment horizontal="center"/>
    </xf>
    <xf numFmtId="0" fontId="10" fillId="0" borderId="0" xfId="1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FD486-8633-41CE-8D45-58A62D84BE0F}">
  <dimension ref="A1:T6"/>
  <sheetViews>
    <sheetView workbookViewId="0">
      <selection activeCell="D18" sqref="D18"/>
    </sheetView>
  </sheetViews>
  <sheetFormatPr baseColWidth="10" defaultRowHeight="14.4" x14ac:dyDescent="0.3"/>
  <cols>
    <col min="1" max="1" width="8.44140625" bestFit="1" customWidth="1"/>
    <col min="2" max="2" width="10.5546875" bestFit="1" customWidth="1"/>
    <col min="3" max="5" width="9.44140625" bestFit="1" customWidth="1"/>
    <col min="6" max="6" width="10.5546875" bestFit="1" customWidth="1"/>
    <col min="7" max="7" width="9.6640625" bestFit="1" customWidth="1"/>
    <col min="8" max="9" width="9.6640625" customWidth="1"/>
    <col min="10" max="11" width="9.77734375" bestFit="1" customWidth="1"/>
    <col min="13" max="13" width="9.77734375" bestFit="1" customWidth="1"/>
    <col min="14" max="15" width="7.88671875" bestFit="1" customWidth="1"/>
    <col min="16" max="16" width="9.77734375" bestFit="1" customWidth="1"/>
    <col min="18" max="18" width="12" bestFit="1" customWidth="1"/>
  </cols>
  <sheetData>
    <row r="1" spans="1:20" x14ac:dyDescent="0.3">
      <c r="A1" s="2" t="s">
        <v>36</v>
      </c>
      <c r="B1" s="2" t="s">
        <v>37</v>
      </c>
      <c r="C1" s="2" t="s">
        <v>11</v>
      </c>
      <c r="D1" s="2" t="s">
        <v>10</v>
      </c>
      <c r="E1" s="2" t="s">
        <v>9</v>
      </c>
      <c r="F1" s="2" t="s">
        <v>8</v>
      </c>
      <c r="G1" s="2" t="s">
        <v>12</v>
      </c>
      <c r="H1" s="2" t="s">
        <v>42</v>
      </c>
      <c r="I1" s="2"/>
      <c r="J1" s="8" t="s">
        <v>39</v>
      </c>
      <c r="K1" s="8" t="s">
        <v>14</v>
      </c>
      <c r="L1" s="8" t="s">
        <v>15</v>
      </c>
      <c r="M1" s="8" t="s">
        <v>16</v>
      </c>
      <c r="N1" s="8" t="s">
        <v>50</v>
      </c>
      <c r="O1" s="2" t="s">
        <v>42</v>
      </c>
      <c r="Q1" s="7" t="s">
        <v>13</v>
      </c>
      <c r="R1" s="7" t="s">
        <v>38</v>
      </c>
      <c r="S1" s="7" t="s">
        <v>17</v>
      </c>
      <c r="T1" s="2" t="s">
        <v>42</v>
      </c>
    </row>
    <row r="2" spans="1:20" x14ac:dyDescent="0.3">
      <c r="A2" s="3" t="s">
        <v>2</v>
      </c>
      <c r="B2" s="3" t="s">
        <v>35</v>
      </c>
      <c r="C2" s="3" t="s">
        <v>35</v>
      </c>
      <c r="D2" s="3" t="s">
        <v>24</v>
      </c>
      <c r="E2" s="3" t="s">
        <v>24</v>
      </c>
      <c r="F2" s="3" t="s">
        <v>35</v>
      </c>
      <c r="G2" s="1"/>
      <c r="H2" s="3" t="s">
        <v>51</v>
      </c>
      <c r="I2" s="1"/>
      <c r="J2" s="3" t="s">
        <v>24</v>
      </c>
      <c r="K2" s="3" t="s">
        <v>24</v>
      </c>
      <c r="L2" s="3" t="s">
        <v>24</v>
      </c>
      <c r="M2" s="3" t="s">
        <v>24</v>
      </c>
      <c r="N2" s="3" t="s">
        <v>24</v>
      </c>
      <c r="O2" s="3" t="s">
        <v>51</v>
      </c>
      <c r="Q2" s="3" t="s">
        <v>31</v>
      </c>
      <c r="R2" s="3" t="s">
        <v>31</v>
      </c>
      <c r="S2" s="3" t="s">
        <v>31</v>
      </c>
      <c r="T2" s="3" t="s">
        <v>51</v>
      </c>
    </row>
    <row r="3" spans="1:20" x14ac:dyDescent="0.3">
      <c r="A3" s="3" t="s">
        <v>3</v>
      </c>
      <c r="B3" s="3" t="s">
        <v>6</v>
      </c>
      <c r="C3" s="3" t="s">
        <v>2</v>
      </c>
      <c r="D3" s="3" t="s">
        <v>35</v>
      </c>
      <c r="E3" s="3" t="s">
        <v>35</v>
      </c>
      <c r="F3" s="3" t="s">
        <v>2</v>
      </c>
      <c r="G3" s="1"/>
      <c r="H3" s="1"/>
      <c r="I3" s="1"/>
      <c r="J3" s="3" t="s">
        <v>30</v>
      </c>
      <c r="L3" s="1"/>
      <c r="M3" s="1"/>
      <c r="N3" s="1"/>
      <c r="O3" s="1"/>
      <c r="Q3" s="3" t="s">
        <v>32</v>
      </c>
      <c r="R3" s="3"/>
      <c r="S3" s="3" t="s">
        <v>32</v>
      </c>
    </row>
    <row r="4" spans="1:20" x14ac:dyDescent="0.3">
      <c r="A4" s="3" t="s">
        <v>4</v>
      </c>
      <c r="B4" s="3" t="s">
        <v>7</v>
      </c>
      <c r="C4" s="3" t="s">
        <v>7</v>
      </c>
      <c r="D4" s="3" t="s">
        <v>5</v>
      </c>
      <c r="E4" s="3" t="s">
        <v>5</v>
      </c>
      <c r="F4" s="3" t="s">
        <v>7</v>
      </c>
      <c r="G4" s="1"/>
      <c r="H4" s="1"/>
      <c r="I4" s="1"/>
      <c r="J4" s="3"/>
      <c r="L4" s="1"/>
      <c r="M4" s="1"/>
      <c r="N4" s="1"/>
      <c r="O4" s="1"/>
      <c r="P4" s="1"/>
      <c r="Q4" s="3" t="s">
        <v>30</v>
      </c>
    </row>
    <row r="5" spans="1:20" x14ac:dyDescent="0.3">
      <c r="A5" s="3" t="s">
        <v>5</v>
      </c>
      <c r="B5" s="3" t="s">
        <v>5</v>
      </c>
      <c r="C5" s="3" t="s">
        <v>5</v>
      </c>
      <c r="D5" s="1"/>
      <c r="E5" s="1"/>
      <c r="F5" s="3" t="s">
        <v>5</v>
      </c>
      <c r="G5" s="1"/>
      <c r="H5" s="1"/>
      <c r="I5" s="1"/>
      <c r="J5" s="1"/>
      <c r="K5" s="1"/>
      <c r="L5" s="1"/>
      <c r="M5" s="1"/>
      <c r="N5" s="1"/>
      <c r="O5" s="1"/>
      <c r="P5" s="1"/>
    </row>
    <row r="6" spans="1:20" x14ac:dyDescent="0.3">
      <c r="A6" s="1"/>
      <c r="B6" s="3" t="s">
        <v>3</v>
      </c>
      <c r="C6" s="3" t="s">
        <v>18</v>
      </c>
      <c r="D6" s="1"/>
      <c r="E6" s="1"/>
      <c r="F6" s="3" t="s">
        <v>3</v>
      </c>
      <c r="G6" s="1"/>
      <c r="H6" s="1"/>
      <c r="I6" s="1"/>
      <c r="J6" s="1"/>
      <c r="K6" s="1"/>
      <c r="L6" s="1"/>
      <c r="M6" s="1"/>
      <c r="N6" s="1"/>
      <c r="O6" s="1"/>
      <c r="P6" s="1"/>
    </row>
  </sheetData>
  <phoneticPr fontId="1" type="noConversion"/>
  <dataValidations count="3">
    <dataValidation type="custom" allowBlank="1" showInputMessage="1" showErrorMessage="1" sqref="A2:A5 C3 F3" xr:uid="{D6F222AB-F96F-4A1A-A61D-97A6E79F4D5F}">
      <formula1>"Doppler"</formula1>
    </dataValidation>
    <dataValidation type="list" allowBlank="1" showInputMessage="1" showErrorMessage="1" sqref="A8" xr:uid="{44C70AB0-F719-43D9-87BE-2245F50305BB}">
      <formula1>$A$2:$A$5</formula1>
    </dataValidation>
    <dataValidation type="list" allowBlank="1" showInputMessage="1" showErrorMessage="1" sqref="K8" xr:uid="{282E2B03-5F4D-4FD2-BB82-F6CB49227563}">
      <formula1>$K$3:$K$6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2332E-9898-4C82-81DE-6AFED867F640}">
  <dimension ref="A1:K40"/>
  <sheetViews>
    <sheetView tabSelected="1" workbookViewId="0">
      <selection activeCell="B6" sqref="B6"/>
    </sheetView>
  </sheetViews>
  <sheetFormatPr baseColWidth="10" defaultRowHeight="15.6" x14ac:dyDescent="0.3"/>
  <cols>
    <col min="1" max="1" width="10.33203125" style="1" customWidth="1"/>
    <col min="2" max="2" width="13.6640625" style="5" bestFit="1" customWidth="1"/>
    <col min="3" max="3" width="19.77734375" style="5" bestFit="1" customWidth="1"/>
    <col min="4" max="4" width="20.88671875" style="5" bestFit="1" customWidth="1"/>
    <col min="5" max="5" width="17.33203125" style="5" bestFit="1" customWidth="1"/>
    <col min="6" max="6" width="15.44140625" style="5" bestFit="1" customWidth="1"/>
    <col min="7" max="7" width="22.109375" style="5" bestFit="1" customWidth="1"/>
    <col min="8" max="8" width="14" style="5" bestFit="1" customWidth="1"/>
    <col min="9" max="9" width="8.44140625" style="5" bestFit="1" customWidth="1"/>
    <col min="10" max="10" width="11" style="5" bestFit="1" customWidth="1"/>
    <col min="11" max="11" width="11.5546875" style="1"/>
  </cols>
  <sheetData>
    <row r="1" spans="1:11" s="6" customFormat="1" ht="15.6" customHeight="1" x14ac:dyDescent="0.3">
      <c r="A1" s="5"/>
      <c r="B1" s="37"/>
      <c r="C1" s="38">
        <v>2020</v>
      </c>
      <c r="D1" s="37" t="s">
        <v>28</v>
      </c>
      <c r="E1" s="37" t="s">
        <v>29</v>
      </c>
      <c r="F1" s="37" t="s">
        <v>49</v>
      </c>
      <c r="G1" s="37" t="s">
        <v>52</v>
      </c>
      <c r="H1" s="37" t="s">
        <v>12</v>
      </c>
      <c r="I1" s="37"/>
      <c r="J1" s="37"/>
      <c r="K1" s="5"/>
    </row>
    <row r="2" spans="1:11" x14ac:dyDescent="0.3">
      <c r="A2" s="4"/>
      <c r="B2" s="39" t="s">
        <v>21</v>
      </c>
      <c r="C2" s="40">
        <v>44200</v>
      </c>
      <c r="D2" s="36" t="str">
        <f>IF('04-01'!$D$47&gt;0,"Mammographie","")</f>
        <v>Mammographie</v>
      </c>
      <c r="E2" s="36" t="str">
        <f>IF('04-01'!$E$47&gt;0,"Rx","")</f>
        <v>Rx</v>
      </c>
      <c r="F2" s="36" t="str">
        <f>IF('04-01'!$G$47&gt;0,"ECHO","")</f>
        <v>ECHO</v>
      </c>
      <c r="G2" s="36" t="str">
        <f>IF('04-01'!$H$47&gt;0,"Doppler NB","")</f>
        <v/>
      </c>
      <c r="H2" s="36" t="str">
        <f>IF('04-01'!$I$47&gt;0,"Infiltration JNP","")</f>
        <v/>
      </c>
      <c r="I2" s="36"/>
      <c r="J2" s="36"/>
    </row>
    <row r="3" spans="1:11" x14ac:dyDescent="0.3">
      <c r="A3" s="4"/>
      <c r="B3" s="39" t="s">
        <v>27</v>
      </c>
      <c r="C3" s="40">
        <v>44201</v>
      </c>
      <c r="D3" s="36" t="str">
        <f>IF('05-01'!$D$47&gt;0,"Mammographie","")</f>
        <v/>
      </c>
      <c r="E3" s="36" t="str">
        <f>IF('05-01'!$E$47&gt;0,"Rx","")</f>
        <v>Rx</v>
      </c>
      <c r="F3" s="36" t="str">
        <f>IF('05-01'!$G$47&gt;0,"ECHO","")</f>
        <v>ECHO</v>
      </c>
      <c r="G3" s="36" t="str">
        <f>IF('05-01'!$H$47&gt;0,"Doppler NB","")</f>
        <v>Doppler NB</v>
      </c>
      <c r="H3" s="36" t="str">
        <f>IF('05-01'!$I$47&gt;0,"Infilt. JNP","")</f>
        <v/>
      </c>
      <c r="I3" s="41"/>
      <c r="J3" s="41"/>
    </row>
    <row r="4" spans="1:11" x14ac:dyDescent="0.3">
      <c r="A4" s="4"/>
      <c r="B4" s="39" t="s">
        <v>43</v>
      </c>
      <c r="C4" s="40">
        <v>44202</v>
      </c>
      <c r="D4" s="36" t="str">
        <f>IF('06-01'!$D$47&gt;0,"Mammographie","")</f>
        <v>Mammographie</v>
      </c>
      <c r="E4" s="36" t="str">
        <f>IF('06-01'!$E$47&gt;0,"Rx","")</f>
        <v>Rx</v>
      </c>
      <c r="F4" s="36" t="str">
        <f>IF('06-01'!$G$47&gt;0,"ECHO","")</f>
        <v/>
      </c>
      <c r="G4" s="36" t="str">
        <f>IF('06-01'!$H$47&gt;0,"Doppler NB","")</f>
        <v/>
      </c>
      <c r="H4" s="36" t="str">
        <f>IF('06-01'!$I$47&gt;0,"Infilt. JNP","")</f>
        <v/>
      </c>
      <c r="I4" s="41"/>
      <c r="J4" s="41"/>
    </row>
    <row r="5" spans="1:11" x14ac:dyDescent="0.3">
      <c r="A5" s="4"/>
      <c r="B5" s="39" t="s">
        <v>26</v>
      </c>
      <c r="C5" s="40">
        <v>44203</v>
      </c>
      <c r="D5" s="36" t="str">
        <f>IF('07-01'!$D$47&gt;0,"Mammographie","")</f>
        <v>Mammographie</v>
      </c>
      <c r="E5" s="36" t="str">
        <f>IF('07-01'!$E$47&gt;0,"Rx","")</f>
        <v>Rx</v>
      </c>
      <c r="F5" s="36" t="str">
        <f>IF('07-01'!$G$47&gt;0,"ECHO","")</f>
        <v/>
      </c>
      <c r="G5" s="36" t="str">
        <f>IF('07-01'!$H$47&gt;0,"Doppler NB","")</f>
        <v/>
      </c>
      <c r="H5" s="36" t="str">
        <f>IF('07-01'!$I$47&gt;0,"Infilt. JNP","")</f>
        <v>Infilt. JNP</v>
      </c>
      <c r="I5" s="42"/>
      <c r="J5" s="41"/>
    </row>
    <row r="6" spans="1:11" x14ac:dyDescent="0.3">
      <c r="A6" s="4"/>
      <c r="B6" s="39" t="s">
        <v>44</v>
      </c>
      <c r="C6" s="40">
        <v>44204</v>
      </c>
      <c r="D6" s="36" t="str">
        <f>IF('08-01'!$D$47&gt;0,"Mammographie","")</f>
        <v/>
      </c>
      <c r="E6" s="36" t="str">
        <f>IF('08-01'!$E$47&gt;0,"Rx","")</f>
        <v>Rx</v>
      </c>
      <c r="F6" s="36" t="str">
        <f>IF('08-01'!$G$47&gt;0,"ECHO","")</f>
        <v>ECHO</v>
      </c>
      <c r="G6" s="36" t="str">
        <f>IF('08-01'!$H$47&gt;0,"Doppler NB","")</f>
        <v>Doppler NB</v>
      </c>
      <c r="H6" s="36" t="str">
        <f>IF('08-01'!$I$47&gt;0,"Infilt. JNP","")</f>
        <v/>
      </c>
      <c r="I6" s="42"/>
      <c r="J6" s="41"/>
    </row>
    <row r="7" spans="1:11" x14ac:dyDescent="0.3">
      <c r="A7" s="4"/>
      <c r="B7" s="43" t="s">
        <v>45</v>
      </c>
      <c r="C7" s="44">
        <v>44205</v>
      </c>
      <c r="D7" s="45"/>
      <c r="E7" s="45"/>
      <c r="F7" s="45"/>
      <c r="G7" s="45"/>
      <c r="H7" s="45"/>
      <c r="I7" s="45"/>
      <c r="J7" s="45"/>
    </row>
    <row r="8" spans="1:11" x14ac:dyDescent="0.3">
      <c r="A8" s="4"/>
      <c r="B8" s="43" t="s">
        <v>46</v>
      </c>
      <c r="C8" s="44">
        <v>44206</v>
      </c>
      <c r="D8" s="45"/>
      <c r="E8" s="45"/>
      <c r="F8" s="45"/>
      <c r="G8" s="45"/>
      <c r="H8" s="45"/>
      <c r="I8" s="45"/>
      <c r="J8" s="45"/>
    </row>
    <row r="9" spans="1:11" x14ac:dyDescent="0.3">
      <c r="A9" s="4"/>
      <c r="B9" s="39" t="s">
        <v>21</v>
      </c>
      <c r="C9" s="40">
        <v>44207</v>
      </c>
      <c r="D9" s="36" t="str">
        <f>IF('11-01'!$D$47&gt;0,"Mammographie","")</f>
        <v>Mammographie</v>
      </c>
      <c r="E9" s="36" t="str">
        <f>IF('11-01'!$E$47&gt;0,"Rx","")</f>
        <v>Rx</v>
      </c>
      <c r="F9" s="36" t="str">
        <f>IF('11-01'!$G$47&gt;0,"ECHO","")</f>
        <v>ECHO</v>
      </c>
      <c r="G9" s="36" t="str">
        <f>IF('11-01'!$H$47&gt;0,"Doppler NB","")</f>
        <v/>
      </c>
      <c r="H9" s="36" t="str">
        <f>IF('11-01'!$I$47&gt;0,"Infilt. JNP","")</f>
        <v/>
      </c>
      <c r="I9" s="36"/>
      <c r="J9" s="46"/>
    </row>
    <row r="10" spans="1:11" x14ac:dyDescent="0.3">
      <c r="A10" s="4"/>
      <c r="B10" s="39" t="s">
        <v>27</v>
      </c>
      <c r="C10" s="40">
        <v>44208</v>
      </c>
      <c r="D10" s="36" t="str">
        <f>IF('12-01'!$D$47&gt;0,"Mammographie","")</f>
        <v/>
      </c>
      <c r="E10" s="36" t="str">
        <f>IF('12-01'!$E$47&gt;0,"Rx","")</f>
        <v>Rx</v>
      </c>
      <c r="F10" s="36" t="str">
        <f>IF('12-01'!$G$47&gt;0,"ECHO","")</f>
        <v>ECHO</v>
      </c>
      <c r="G10" s="36" t="str">
        <f>IF('12-01'!$H$47&gt;0,"Doppler NB","")</f>
        <v>Doppler NB</v>
      </c>
      <c r="H10" s="36" t="str">
        <f>IF('12-01'!$I$47&gt;0,"Infilt. JNP","")</f>
        <v/>
      </c>
      <c r="J10" s="46"/>
    </row>
    <row r="11" spans="1:11" x14ac:dyDescent="0.3">
      <c r="A11" s="4"/>
      <c r="B11" s="39" t="s">
        <v>43</v>
      </c>
      <c r="C11" s="40">
        <v>44209</v>
      </c>
      <c r="D11" s="36" t="str">
        <f>IF('13-01'!$D$47&gt;0,"Mammographie","")</f>
        <v>Mammographie</v>
      </c>
      <c r="E11" s="36" t="str">
        <f>IF('13-01'!$E$47&gt;0,"Rx","")</f>
        <v>Rx</v>
      </c>
      <c r="F11" s="36" t="str">
        <f>IF('13-01'!$G$47&gt;0,"ECHO","")</f>
        <v/>
      </c>
      <c r="G11" s="36" t="str">
        <f>IF('13-01'!$H$47&gt;0,"Doppler NB","")</f>
        <v/>
      </c>
      <c r="H11" s="36" t="str">
        <f>IF('13-01'!$I$47&gt;0,"Infilt. JNP","")</f>
        <v/>
      </c>
      <c r="I11" s="46"/>
      <c r="J11" s="46"/>
    </row>
    <row r="12" spans="1:11" x14ac:dyDescent="0.3">
      <c r="A12" s="4"/>
      <c r="B12" s="39" t="s">
        <v>26</v>
      </c>
      <c r="C12" s="40">
        <v>44210</v>
      </c>
      <c r="D12" s="36" t="str">
        <f>IF('14-01'!$D$47&gt;0,"Mammographie","")</f>
        <v>Mammographie</v>
      </c>
      <c r="E12" s="36" t="str">
        <f>IF('14-01'!$E$47&gt;0,"Rx","")</f>
        <v>Rx</v>
      </c>
      <c r="F12" s="36" t="str">
        <f>IF('14-01'!$G$47&gt;0,"ECHO","")</f>
        <v/>
      </c>
      <c r="G12" s="36" t="str">
        <f>IF('14-01'!$H$47&gt;0,"Doppler NB","")</f>
        <v/>
      </c>
      <c r="H12" s="36" t="str">
        <f>IF('14-01'!$I$47&gt;0,"Infilt. JNP","")</f>
        <v>Infilt. JNP</v>
      </c>
      <c r="I12" s="46"/>
      <c r="J12" s="46"/>
    </row>
    <row r="13" spans="1:11" x14ac:dyDescent="0.3">
      <c r="A13" s="4"/>
      <c r="B13" s="39" t="s">
        <v>44</v>
      </c>
      <c r="C13" s="40">
        <v>44211</v>
      </c>
    </row>
    <row r="14" spans="1:11" x14ac:dyDescent="0.3">
      <c r="A14" s="4"/>
      <c r="B14" s="43" t="s">
        <v>45</v>
      </c>
      <c r="C14" s="44">
        <v>44212</v>
      </c>
      <c r="D14" s="45"/>
      <c r="E14" s="45"/>
      <c r="F14" s="45"/>
      <c r="G14" s="45"/>
      <c r="H14" s="45"/>
      <c r="I14" s="45"/>
      <c r="J14" s="45"/>
    </row>
    <row r="15" spans="1:11" x14ac:dyDescent="0.3">
      <c r="A15" s="4"/>
      <c r="B15" s="43" t="s">
        <v>46</v>
      </c>
      <c r="C15" s="44">
        <v>44213</v>
      </c>
      <c r="D15" s="45"/>
      <c r="E15" s="45"/>
      <c r="F15" s="45"/>
      <c r="G15" s="45"/>
      <c r="H15" s="45"/>
      <c r="I15" s="45"/>
      <c r="J15" s="45"/>
    </row>
    <row r="16" spans="1:11" x14ac:dyDescent="0.3">
      <c r="A16" s="4"/>
      <c r="B16" s="39" t="s">
        <v>21</v>
      </c>
      <c r="C16" s="40">
        <v>44214</v>
      </c>
    </row>
    <row r="17" spans="1:10" x14ac:dyDescent="0.3">
      <c r="A17" s="4"/>
      <c r="B17" s="39" t="s">
        <v>27</v>
      </c>
      <c r="C17" s="40">
        <v>44215</v>
      </c>
    </row>
    <row r="18" spans="1:10" x14ac:dyDescent="0.3">
      <c r="A18" s="4"/>
      <c r="B18" s="39" t="s">
        <v>43</v>
      </c>
      <c r="C18" s="40">
        <v>44216</v>
      </c>
    </row>
    <row r="19" spans="1:10" x14ac:dyDescent="0.3">
      <c r="A19" s="4"/>
      <c r="B19" s="39" t="s">
        <v>26</v>
      </c>
      <c r="C19" s="40">
        <v>44217</v>
      </c>
    </row>
    <row r="20" spans="1:10" x14ac:dyDescent="0.3">
      <c r="A20" s="4"/>
      <c r="B20" s="39" t="s">
        <v>44</v>
      </c>
      <c r="C20" s="40">
        <v>44218</v>
      </c>
    </row>
    <row r="21" spans="1:10" x14ac:dyDescent="0.3">
      <c r="A21" s="4"/>
      <c r="B21" s="43" t="s">
        <v>45</v>
      </c>
      <c r="C21" s="44">
        <v>44219</v>
      </c>
      <c r="D21" s="45"/>
      <c r="E21" s="45"/>
      <c r="F21" s="45"/>
      <c r="G21" s="45"/>
      <c r="H21" s="45"/>
      <c r="I21" s="45"/>
      <c r="J21" s="45"/>
    </row>
    <row r="22" spans="1:10" x14ac:dyDescent="0.3">
      <c r="A22" s="4"/>
      <c r="B22" s="43" t="s">
        <v>46</v>
      </c>
      <c r="C22" s="44">
        <v>44220</v>
      </c>
      <c r="D22" s="45"/>
      <c r="E22" s="45"/>
      <c r="F22" s="45"/>
      <c r="G22" s="45"/>
      <c r="H22" s="45"/>
      <c r="I22" s="45"/>
      <c r="J22" s="45"/>
    </row>
    <row r="23" spans="1:10" x14ac:dyDescent="0.3">
      <c r="A23" s="4"/>
      <c r="B23" s="39" t="s">
        <v>21</v>
      </c>
      <c r="C23" s="40">
        <v>44221</v>
      </c>
    </row>
    <row r="24" spans="1:10" x14ac:dyDescent="0.3">
      <c r="A24" s="4"/>
      <c r="B24" s="39" t="s">
        <v>27</v>
      </c>
      <c r="C24" s="40">
        <v>44222</v>
      </c>
    </row>
    <row r="25" spans="1:10" x14ac:dyDescent="0.3">
      <c r="A25" s="4"/>
      <c r="B25" s="39" t="s">
        <v>43</v>
      </c>
      <c r="C25" s="40">
        <v>44223</v>
      </c>
    </row>
    <row r="26" spans="1:10" x14ac:dyDescent="0.3">
      <c r="A26" s="4"/>
      <c r="B26" s="39" t="s">
        <v>26</v>
      </c>
      <c r="C26" s="40">
        <v>44224</v>
      </c>
    </row>
    <row r="27" spans="1:10" x14ac:dyDescent="0.3">
      <c r="A27" s="4"/>
      <c r="B27" s="39" t="s">
        <v>44</v>
      </c>
      <c r="C27" s="40">
        <v>44225</v>
      </c>
    </row>
    <row r="28" spans="1:10" x14ac:dyDescent="0.3">
      <c r="A28" s="4"/>
      <c r="B28" s="43" t="s">
        <v>45</v>
      </c>
      <c r="C28" s="44">
        <v>44226</v>
      </c>
      <c r="D28" s="45"/>
      <c r="E28" s="45"/>
      <c r="F28" s="45"/>
      <c r="G28" s="45"/>
      <c r="H28" s="45"/>
      <c r="I28" s="45"/>
      <c r="J28" s="45"/>
    </row>
    <row r="29" spans="1:10" x14ac:dyDescent="0.3">
      <c r="A29" s="4"/>
      <c r="B29" s="43" t="s">
        <v>46</v>
      </c>
      <c r="C29" s="44">
        <v>44227</v>
      </c>
      <c r="D29" s="45"/>
      <c r="E29" s="45"/>
      <c r="F29" s="45"/>
      <c r="G29" s="45"/>
      <c r="H29" s="45"/>
      <c r="I29" s="45"/>
      <c r="J29" s="45"/>
    </row>
    <row r="30" spans="1:10" x14ac:dyDescent="0.3">
      <c r="A30" s="4"/>
      <c r="C30" s="47">
        <v>44228</v>
      </c>
    </row>
    <row r="31" spans="1:10" x14ac:dyDescent="0.3">
      <c r="A31" s="4"/>
      <c r="C31" s="47">
        <v>44229</v>
      </c>
    </row>
    <row r="32" spans="1:10" x14ac:dyDescent="0.3">
      <c r="A32" s="4"/>
      <c r="B32" s="48"/>
      <c r="C32" s="47">
        <v>44230</v>
      </c>
    </row>
    <row r="33" spans="1:3" x14ac:dyDescent="0.3">
      <c r="A33" s="4"/>
      <c r="B33" s="48"/>
      <c r="C33" s="47">
        <v>44231</v>
      </c>
    </row>
    <row r="34" spans="1:3" x14ac:dyDescent="0.3">
      <c r="A34" s="4"/>
      <c r="B34" s="48"/>
      <c r="C34" s="47">
        <v>44232</v>
      </c>
    </row>
    <row r="35" spans="1:3" x14ac:dyDescent="0.3">
      <c r="A35" s="4"/>
      <c r="B35" s="48"/>
      <c r="C35" s="47">
        <v>44233</v>
      </c>
    </row>
    <row r="36" spans="1:3" x14ac:dyDescent="0.3">
      <c r="A36" s="4"/>
      <c r="B36" s="48"/>
      <c r="C36" s="47">
        <v>44234</v>
      </c>
    </row>
    <row r="37" spans="1:3" x14ac:dyDescent="0.3">
      <c r="B37" s="48"/>
      <c r="C37" s="47">
        <v>44235</v>
      </c>
    </row>
    <row r="38" spans="1:3" x14ac:dyDescent="0.3">
      <c r="C38" s="47">
        <v>44236</v>
      </c>
    </row>
    <row r="39" spans="1:3" x14ac:dyDescent="0.3">
      <c r="C39" s="47">
        <v>44237</v>
      </c>
    </row>
    <row r="40" spans="1:3" x14ac:dyDescent="0.3">
      <c r="C40" s="47">
        <v>44238</v>
      </c>
    </row>
  </sheetData>
  <phoneticPr fontId="1" type="noConversion"/>
  <hyperlinks>
    <hyperlink ref="D2:H2" location="'04-01'!A1" display="'04-01'!A1" xr:uid="{35F39DFD-1478-4ADC-ABCC-D4E469C354E1}"/>
    <hyperlink ref="D3:G3" location="'0401'!A1" display="'0401'!A1" xr:uid="{F855F90B-7FF9-40FD-9554-CAAA14E7ABC7}"/>
    <hyperlink ref="D3:H3" location="'05-01'!A1" display="'05-01'!A1" xr:uid="{D9D4228D-6A49-4F61-97B9-32FC8C708A31}"/>
    <hyperlink ref="D3:D6" location="'0401'!A1" display="'0401'!A1" xr:uid="{794FEA2D-3E09-47DC-BDFD-A2C593C4A084}"/>
    <hyperlink ref="E4:E6" location="'0401'!A1" display="'0401'!A1" xr:uid="{A76B5EE0-C898-47DB-B304-923A77C2C1D0}"/>
    <hyperlink ref="F4:F6" location="'0401'!A1" display="'0401'!A1" xr:uid="{21CB4686-1E58-4BC3-932B-80FD16DFAB6F}"/>
    <hyperlink ref="G4:G6" location="'0401'!A1" display="'0401'!A1" xr:uid="{E30E8C83-B0AD-4616-82F5-C5FE50D79A57}"/>
    <hyperlink ref="H4:H6" location="'0501'!A1" display="'0501'!A1" xr:uid="{B759E1BF-9D8B-4306-B998-8F9FFCB9E698}"/>
    <hyperlink ref="D4:H4" location="'06-01'!A1" display="'06-01'!A1" xr:uid="{5791F75B-BB0C-40E0-86C8-2B37BB7E7629}"/>
    <hyperlink ref="D5:I5" location="'0701'!A1" display="'0701'!A1" xr:uid="{01FDCB97-7DA2-4B7A-8EE6-6E45DAE588F9}"/>
    <hyperlink ref="D6:I6" location="'0801'!A1" display="'0801'!A1" xr:uid="{D8FBA1D5-4130-477F-9253-17FFF7185BBA}"/>
    <hyperlink ref="D5:H5" location="'07-01'!A1" display="'07-01'!A1" xr:uid="{A1524EC7-E835-4C8F-A4B9-8EA470125B1D}"/>
    <hyperlink ref="D6:H6" location="'08-01'!A1" display="'08-01'!A1" xr:uid="{A516504D-02FC-49C8-ACC5-338EEE5FE542}"/>
    <hyperlink ref="D9" location="'0401'!A1" display="'0401'!A1" xr:uid="{E72311E6-55BC-4E56-8B26-731098CCB9F8}"/>
    <hyperlink ref="E9" location="'0401'!A1" display="'0401'!A1" xr:uid="{682AF3D6-78A4-405E-AD76-D08CEE63DBD5}"/>
    <hyperlink ref="F9" location="'0401'!A1" display="'0401'!A1" xr:uid="{A639211D-0982-4A70-BF2C-1CFEC2FD63B8}"/>
    <hyperlink ref="G9" location="'0401'!A1" display="'0401'!A1" xr:uid="{45B161C4-729A-44A0-841D-079990A5C024}"/>
    <hyperlink ref="H9" location="'0501'!A1" display="'0501'!A1" xr:uid="{6BD0E79C-6B1B-4238-BFDC-2421992E0F67}"/>
    <hyperlink ref="D9:H9" location="'11-01'!A1" display="'11-01'!A1" xr:uid="{9F871008-F05D-44AB-A73E-30F205B39629}"/>
    <hyperlink ref="D10" location="'0401'!A1" display="'0401'!A1" xr:uid="{D5603498-2E1F-4CA7-BC48-FFAEF5E88954}"/>
    <hyperlink ref="E10" location="'0401'!A1" display="'0401'!A1" xr:uid="{28DDDC6C-75BC-4344-9346-FB76F43D7D6B}"/>
    <hyperlink ref="F10" location="'0401'!A1" display="'0401'!A1" xr:uid="{5EB49186-4DD0-48D0-BEC3-50DBA30F88DA}"/>
    <hyperlink ref="G10" location="'0401'!A1" display="'0401'!A1" xr:uid="{B698A5A6-210E-47E9-A6E2-AD4278FABC60}"/>
    <hyperlink ref="H10" location="'0501'!A1" display="'0501'!A1" xr:uid="{60D8136B-EB7E-4528-8EBB-420815552DAD}"/>
    <hyperlink ref="D10:H10" location="'12-01'!A1" display="'12-01'!A1" xr:uid="{3A1CDEFC-5BED-447A-97DB-C3B5BA2FC128}"/>
    <hyperlink ref="D11" location="'0401'!A1" display="'0401'!A1" xr:uid="{48043DDD-0429-4FF7-8F6C-906B58B86193}"/>
    <hyperlink ref="E11" location="'0401'!A1" display="'0401'!A1" xr:uid="{53CA1D72-BD9D-4C1B-BCFD-A6A7948A6059}"/>
    <hyperlink ref="F11" location="'0401'!A1" display="'0401'!A1" xr:uid="{FE469F48-BB7C-4B1D-BD2E-DFBE4AEA5384}"/>
    <hyperlink ref="G11" location="'0401'!A1" display="'0401'!A1" xr:uid="{3D132E2B-55D4-4003-AA04-5817951420C9}"/>
    <hyperlink ref="H11" location="'0501'!A1" display="'0501'!A1" xr:uid="{092B76BF-9ECE-4694-A970-EF362E4CF668}"/>
    <hyperlink ref="D11:H11" location="'13-01'!A1" display="'13-01'!A1" xr:uid="{977B49A2-6CD8-4D08-B651-E07442449577}"/>
    <hyperlink ref="D12" location="'0401'!A1" display="'0401'!A1" xr:uid="{3A92CD72-3B6F-4198-B16C-97B8DB923C9F}"/>
    <hyperlink ref="E12" location="'0401'!A1" display="'0401'!A1" xr:uid="{618549E8-027D-410B-8A73-D3F914EE141E}"/>
    <hyperlink ref="F12" location="'0401'!A1" display="'0401'!A1" xr:uid="{0BCAD436-5479-4DAB-8B2F-F56EE49D96F0}"/>
    <hyperlink ref="G12" location="'0401'!A1" display="'0401'!A1" xr:uid="{A5A44B92-9DF9-4D1F-9301-A75F98B300B7}"/>
    <hyperlink ref="H12" location="'0501'!A1" display="'0501'!A1" xr:uid="{79325E58-AAAD-426D-9536-407D00B8FFB0}"/>
    <hyperlink ref="D12:H12" location="'14-01'!A1" display="'14-01'!A1" xr:uid="{FFC44C27-753E-40A6-9F9C-87B9AA575A1C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8CDCF-A609-4F7C-AE8F-E2601F44FED0}">
  <dimension ref="A1:X47"/>
  <sheetViews>
    <sheetView topLeftCell="A22" workbookViewId="0">
      <selection activeCell="D39" sqref="D39:I47"/>
    </sheetView>
  </sheetViews>
  <sheetFormatPr baseColWidth="10" defaultRowHeight="14.4" x14ac:dyDescent="0.3"/>
  <cols>
    <col min="1" max="1" width="6.88671875" style="9" bestFit="1" customWidth="1"/>
    <col min="2" max="2" width="3.88671875" style="9" bestFit="1" customWidth="1"/>
    <col min="3" max="3" width="10.21875" style="17" bestFit="1" customWidth="1"/>
    <col min="4" max="4" width="12.5546875" style="9" bestFit="1" customWidth="1"/>
    <col min="5" max="5" width="8.5546875" style="9" customWidth="1"/>
    <col min="6" max="6" width="11" style="9" bestFit="1" customWidth="1"/>
    <col min="7" max="7" width="6.88671875" style="9" bestFit="1" customWidth="1"/>
    <col min="8" max="8" width="4.33203125" style="9" bestFit="1" customWidth="1"/>
    <col min="9" max="9" width="9.6640625" style="10" bestFit="1" customWidth="1"/>
    <col min="10" max="10" width="12.5546875" style="10" bestFit="1" customWidth="1"/>
    <col min="11" max="11" width="8.44140625" style="10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8.88671875" style="10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9.5546875" style="10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21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04-01</v>
      </c>
      <c r="B3" s="27"/>
      <c r="C3" s="28" t="s">
        <v>9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8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BF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OA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BF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OA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BF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OA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BF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OA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BF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OA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BF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OA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BF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OA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BF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OA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BF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OA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BF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OA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BF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OA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BF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OA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BF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OA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BF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OA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BF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OA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BF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OA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37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MG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MG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MG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MG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MG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MG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MG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MG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MG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MG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MG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MG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MG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MG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MG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>
        <f>COUNTIFS($V$5:$V$20,"",$T$5:$T$20,"OA*")+COUNTIFS($V$5:$V$20,"",$T$5:$T$20,"MG*")</f>
        <v>16</v>
      </c>
      <c r="H40" s="26"/>
      <c r="I40" s="24"/>
      <c r="K40" s="9"/>
      <c r="L40" s="9"/>
    </row>
    <row r="41" spans="1:24" x14ac:dyDescent="0.3"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COUNTIFS($D$5:$D$20,"",$B$5:$B$20,"BF*",H5:H20,"O")+COUNTIFS($D$5:$D$20,"",$B$5:$B$20,"CM*",H5:H20,"O")</f>
        <v>16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0</v>
      </c>
      <c r="I42" s="26"/>
      <c r="J42" s="9"/>
      <c r="K42" s="9"/>
      <c r="L42" s="9"/>
    </row>
    <row r="43" spans="1:24" x14ac:dyDescent="0.3"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15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31</v>
      </c>
      <c r="H47" s="18">
        <f t="shared" si="16"/>
        <v>0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U24:U38" xr:uid="{512DD66A-A7E7-4AF6-9ACC-181E801F18E9}">
      <formula1>INDIRECT($U$22)</formula1>
    </dataValidation>
    <dataValidation type="list" allowBlank="1" showInputMessage="1" showErrorMessage="1" sqref="O24:O38" xr:uid="{0337A406-8AEE-4F97-8FBC-09CFDB16E764}">
      <formula1>INDIRECT($O$22)</formula1>
    </dataValidation>
    <dataValidation type="list" allowBlank="1" showInputMessage="1" showErrorMessage="1" sqref="I24:I38" xr:uid="{E46A4EE7-0416-4D2C-847A-CA1E4C300470}">
      <formula1>INDIRECT($I$22)</formula1>
    </dataValidation>
    <dataValidation type="list" allowBlank="1" showInputMessage="1" showErrorMessage="1" sqref="U5:U20" xr:uid="{06E3DECE-E583-458E-BE3D-FDF9FA3400A2}">
      <formula1>INDIRECT($U$3)</formula1>
    </dataValidation>
    <dataValidation type="list" allowBlank="1" showInputMessage="1" showErrorMessage="1" sqref="O5:O20" xr:uid="{AC9B3959-2EC2-4B8A-BF41-0A169F9C46EA}">
      <formula1>INDIRECT($O$3)</formula1>
    </dataValidation>
    <dataValidation type="list" allowBlank="1" showInputMessage="1" showErrorMessage="1" sqref="I5:I20" xr:uid="{83EC8998-AB07-419C-841F-B4211F8E2FDA}">
      <formula1>INDIRECT($I$3)</formula1>
    </dataValidation>
    <dataValidation type="list" allowBlank="1" showInputMessage="1" showErrorMessage="1" sqref="C24:C38" xr:uid="{D637D2DC-0C60-4014-BB91-77F7E33055F5}">
      <formula1>INDIRECT($C$22)</formula1>
    </dataValidation>
    <dataValidation type="list" allowBlank="1" showInputMessage="1" showErrorMessage="1" sqref="C5:C20" xr:uid="{5FFEC198-DD83-44FB-BAF5-8E13DE84BAEE}">
      <formula1>INDIRECT($C$3)</formula1>
    </dataValidation>
  </dataValidations>
  <hyperlinks>
    <hyperlink ref="A1" location="Calendier!A1" display="Menu" xr:uid="{27D8EC8E-DC98-4A76-BCD1-0B8F6105A6F3}"/>
  </hyperlink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BF271B4-0600-4202-BF65-E35E9D13E0A3}">
          <x14:formula1>
            <xm:f>Skills!$Q$1:$S$1</xm:f>
          </x14:formula1>
          <xm:sqref>O3 O22</xm:sqref>
        </x14:dataValidation>
        <x14:dataValidation type="list" allowBlank="1" showInputMessage="1" showErrorMessage="1" xr:uid="{B89E19F8-A90F-4E1E-8196-F44A5E26BF12}">
          <x14:formula1>
            <xm:f>Skills!$A$1:$H$1</xm:f>
          </x14:formula1>
          <xm:sqref>C3 C22 U22 U3</xm:sqref>
        </x14:dataValidation>
        <x14:dataValidation type="list" allowBlank="1" showInputMessage="1" showErrorMessage="1" xr:uid="{D6EAD4E3-AE4C-4C37-BD99-B4C87128959C}">
          <x14:formula1>
            <xm:f>Skills!$J$1:$O$1</xm:f>
          </x14:formula1>
          <xm:sqref>I3 I22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A7024-12B0-4B88-9CD0-3B12D4763B61}">
  <dimension ref="A1:X47"/>
  <sheetViews>
    <sheetView workbookViewId="0">
      <selection activeCell="J41" sqref="J41"/>
    </sheetView>
  </sheetViews>
  <sheetFormatPr baseColWidth="10" defaultRowHeight="14.4" x14ac:dyDescent="0.3"/>
  <cols>
    <col min="1" max="1" width="6.88671875" bestFit="1" customWidth="1"/>
    <col min="2" max="2" width="3.88671875" bestFit="1" customWidth="1"/>
    <col min="3" max="3" width="12.21875" bestFit="1" customWidth="1"/>
    <col min="4" max="4" width="12.5546875" bestFit="1" customWidth="1"/>
    <col min="5" max="5" width="7.109375" bestFit="1" customWidth="1"/>
    <col min="6" max="6" width="11" bestFit="1" customWidth="1"/>
    <col min="7" max="7" width="9.33203125" bestFit="1" customWidth="1"/>
    <col min="8" max="8" width="4.33203125" bestFit="1" customWidth="1"/>
    <col min="9" max="9" width="9" bestFit="1" customWidth="1"/>
    <col min="10" max="10" width="12.5546875" bestFit="1" customWidth="1"/>
    <col min="11" max="11" width="7.109375" bestFit="1" customWidth="1"/>
    <col min="12" max="12" width="11" bestFit="1" customWidth="1"/>
    <col min="13" max="13" width="6.88671875" bestFit="1" customWidth="1"/>
    <col min="14" max="14" width="8.109375" bestFit="1" customWidth="1"/>
    <col min="15" max="15" width="9.33203125" bestFit="1" customWidth="1"/>
    <col min="16" max="16" width="12.5546875" bestFit="1" customWidth="1"/>
    <col min="17" max="17" width="7.109375" bestFit="1" customWidth="1"/>
    <col min="18" max="18" width="11" bestFit="1" customWidth="1"/>
    <col min="19" max="19" width="6.88671875" bestFit="1" customWidth="1"/>
    <col min="20" max="20" width="3.88671875" bestFit="1" customWidth="1"/>
    <col min="21" max="21" width="9.44140625" bestFit="1" customWidth="1"/>
    <col min="22" max="22" width="12.5546875" bestFit="1" customWidth="1"/>
    <col min="23" max="23" width="7.109375" bestFit="1" customWidth="1"/>
    <col min="24" max="24" width="11" bestFit="1" customWidth="1"/>
  </cols>
  <sheetData>
    <row r="1" spans="1:24" x14ac:dyDescent="0.3">
      <c r="A1" s="32" t="s">
        <v>25</v>
      </c>
      <c r="B1" s="17"/>
      <c r="C1" s="17"/>
      <c r="D1" s="10"/>
      <c r="E1" s="10"/>
      <c r="F1" s="10"/>
      <c r="G1" s="10"/>
      <c r="H1" s="9"/>
      <c r="I1" s="10"/>
      <c r="J1" s="10"/>
      <c r="K1" s="33"/>
      <c r="L1" s="11"/>
      <c r="M1" s="10"/>
      <c r="N1" s="10"/>
      <c r="O1" s="10"/>
      <c r="P1" s="10"/>
      <c r="Q1" s="10"/>
      <c r="R1" s="9"/>
      <c r="S1" s="10"/>
      <c r="T1" s="10"/>
      <c r="U1" s="10"/>
      <c r="V1" s="10"/>
      <c r="W1" s="10"/>
      <c r="X1" s="10"/>
    </row>
    <row r="2" spans="1:24" x14ac:dyDescent="0.3">
      <c r="A2" s="12" t="s">
        <v>27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05-01</v>
      </c>
      <c r="B3" s="27"/>
      <c r="C3" s="28" t="s">
        <v>36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8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NB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OA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NB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OA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NB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OA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NB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OA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NB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OA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NB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OA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NB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OA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NB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OA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NB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OA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NB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OA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NB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OA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NB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OA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NB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OA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NB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OA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NB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OA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NB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OA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11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JNP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JNP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JNP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JNP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JNP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JNP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JNP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JNP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JNP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JNP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JNP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JNP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JNP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JNP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JNP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A39" s="9"/>
      <c r="B39" s="9"/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A40" s="9"/>
      <c r="B40" s="9"/>
      <c r="C40" s="17"/>
      <c r="D40" s="26"/>
      <c r="E40" s="26"/>
      <c r="F40" s="26"/>
      <c r="G40" s="26">
        <f>COUNTIFS($V$5:$V$20,"",$T$5:$T$20,"OA*")+COUNTIFS($V$5:$V$20,"",$T$5:$T$20,"MG*")</f>
        <v>16</v>
      </c>
      <c r="H40" s="26"/>
      <c r="I40" s="24"/>
      <c r="J40" s="10"/>
      <c r="K40" s="9"/>
      <c r="L40" s="9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</row>
    <row r="41" spans="1:24" x14ac:dyDescent="0.3">
      <c r="A41" s="9"/>
      <c r="B41" s="9"/>
      <c r="C41" s="17"/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0</v>
      </c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4" x14ac:dyDescent="0.3">
      <c r="A42" s="9"/>
      <c r="B42" s="9"/>
      <c r="C42" s="17"/>
      <c r="D42" s="26">
        <f>COUNTIFS($D$5:$D$20,"",$B$5:$B$20,"BF*",H5:H20,"O")+COUNTIFS($D$5:$D$20,"",$B$5:$B$20,"CM*",H5:H20,"O")</f>
        <v>0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16</v>
      </c>
      <c r="I42" s="26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 x14ac:dyDescent="0.3">
      <c r="A43" s="9"/>
      <c r="B43" s="9"/>
      <c r="C43" s="17"/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0</v>
      </c>
      <c r="H43" s="26">
        <f>COUNTIFS($D$24:$D$38,"",$B$24:$B$38,"NB*")</f>
        <v>0</v>
      </c>
      <c r="I43" s="26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</row>
    <row r="44" spans="1:24" x14ac:dyDescent="0.3">
      <c r="A44" s="9"/>
      <c r="B44" s="9"/>
      <c r="C44" s="17"/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x14ac:dyDescent="0.3">
      <c r="A45" s="9"/>
      <c r="B45" s="9"/>
      <c r="C45" s="17"/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1:24" x14ac:dyDescent="0.3">
      <c r="A46" s="9"/>
      <c r="B46" s="9"/>
      <c r="C46" s="17"/>
      <c r="D46" s="26"/>
      <c r="E46" s="26"/>
      <c r="F46" s="26"/>
      <c r="G46" s="26"/>
      <c r="H46" s="26"/>
      <c r="I46" s="26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</row>
    <row r="47" spans="1:24" x14ac:dyDescent="0.3">
      <c r="A47" s="9"/>
      <c r="B47" s="9"/>
      <c r="C47" s="17" t="s">
        <v>48</v>
      </c>
      <c r="D47" s="18">
        <f>SUM(D40:D46)</f>
        <v>0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16</v>
      </c>
      <c r="H47" s="18">
        <f t="shared" si="16"/>
        <v>16</v>
      </c>
      <c r="I47" s="18">
        <f t="shared" si="16"/>
        <v>0</v>
      </c>
      <c r="J47" s="18"/>
      <c r="K47" s="18"/>
      <c r="L47" s="18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</row>
  </sheetData>
  <dataValidations count="8">
    <dataValidation type="list" allowBlank="1" showInputMessage="1" showErrorMessage="1" sqref="C5:C20" xr:uid="{9CF1ACEE-DC8B-42ED-8671-17DA84B4BC97}">
      <formula1>INDIRECT($C$3)</formula1>
    </dataValidation>
    <dataValidation type="list" allowBlank="1" showInputMessage="1" showErrorMessage="1" sqref="C24:C38" xr:uid="{6AA36136-BF93-49F8-AE42-2CA0717F5BE1}">
      <formula1>INDIRECT($C$22)</formula1>
    </dataValidation>
    <dataValidation type="list" allowBlank="1" showInputMessage="1" showErrorMessage="1" sqref="I5:I20" xr:uid="{66827CD7-1A69-44E1-99A5-76EC04282FBF}">
      <formula1>INDIRECT($I$3)</formula1>
    </dataValidation>
    <dataValidation type="list" allowBlank="1" showInputMessage="1" showErrorMessage="1" sqref="O5:O20" xr:uid="{1319CA22-9DF9-483B-932D-3CEB995F9353}">
      <formula1>INDIRECT($O$3)</formula1>
    </dataValidation>
    <dataValidation type="list" allowBlank="1" showInputMessage="1" showErrorMessage="1" sqref="U5:U20" xr:uid="{CEB45A5B-2407-4693-BBE0-35CFFEC0F26C}">
      <formula1>INDIRECT($U$3)</formula1>
    </dataValidation>
    <dataValidation type="list" allowBlank="1" showInputMessage="1" showErrorMessage="1" sqref="I24:I38" xr:uid="{96777F4C-3EE5-4B50-9B66-9A31DEDA628D}">
      <formula1>INDIRECT($I$22)</formula1>
    </dataValidation>
    <dataValidation type="list" allowBlank="1" showInputMessage="1" showErrorMessage="1" sqref="O24:O38" xr:uid="{3A06DBA7-39C0-4764-91CE-2159AF62E6C9}">
      <formula1>INDIRECT($O$22)</formula1>
    </dataValidation>
    <dataValidation type="list" allowBlank="1" showInputMessage="1" showErrorMessage="1" sqref="U24:U38" xr:uid="{D49F1187-66B7-4F41-A086-C78B166844ED}">
      <formula1>INDIRECT($U$22)</formula1>
    </dataValidation>
  </dataValidations>
  <hyperlinks>
    <hyperlink ref="A1" location="Calendier!A1" display="Menu" xr:uid="{EAD3EB52-F38B-42D5-B00D-E8318640C55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C0DA97A-2D25-4B96-97EB-A622B88F2394}">
          <x14:formula1>
            <xm:f>Skills!$A$1:$H$1</xm:f>
          </x14:formula1>
          <xm:sqref>C3 C22 U22 U3</xm:sqref>
        </x14:dataValidation>
        <x14:dataValidation type="list" allowBlank="1" showInputMessage="1" showErrorMessage="1" xr:uid="{730551C0-F29E-4DF1-AB24-48FAF6F0E6DC}">
          <x14:formula1>
            <xm:f>Skills!$Q$1:$S$1</xm:f>
          </x14:formula1>
          <xm:sqref>O3 O22</xm:sqref>
        </x14:dataValidation>
        <x14:dataValidation type="list" allowBlank="1" showInputMessage="1" showErrorMessage="1" xr:uid="{19A3BCB5-FB7B-461E-BCD9-7B2355260900}">
          <x14:formula1>
            <xm:f>Skills!$J$1:$O$1</xm:f>
          </x14:formula1>
          <xm:sqref>I22 I3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EC9A6-9AE9-4CE4-90E6-2C4BB3D03ED8}">
  <dimension ref="A1:X47"/>
  <sheetViews>
    <sheetView topLeftCell="B22" workbookViewId="0">
      <selection activeCell="W42" sqref="W42"/>
    </sheetView>
  </sheetViews>
  <sheetFormatPr baseColWidth="10" defaultRowHeight="14.4" x14ac:dyDescent="0.3"/>
  <cols>
    <col min="1" max="1" width="8.21875" style="9" bestFit="1" customWidth="1"/>
    <col min="2" max="2" width="3.88671875" style="9" bestFit="1" customWidth="1"/>
    <col min="3" max="3" width="12.21875" style="17" bestFit="1" customWidth="1"/>
    <col min="4" max="4" width="12.5546875" style="9" bestFit="1" customWidth="1"/>
    <col min="5" max="5" width="7.109375" style="9" bestFit="1" customWidth="1"/>
    <col min="6" max="6" width="11" style="9" bestFit="1" customWidth="1"/>
    <col min="7" max="7" width="9.33203125" style="9" bestFit="1" customWidth="1"/>
    <col min="8" max="8" width="4.33203125" style="9" bestFit="1" customWidth="1"/>
    <col min="9" max="9" width="9" style="10" bestFit="1" customWidth="1"/>
    <col min="10" max="10" width="12.5546875" style="10" bestFit="1" customWidth="1"/>
    <col min="11" max="11" width="7.109375" style="10" bestFit="1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7.109375" style="10" bestFit="1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7.109375" style="10" bestFit="1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43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06-01</v>
      </c>
      <c r="B3" s="27"/>
      <c r="C3" s="28" t="s">
        <v>10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10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CM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CM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CM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CM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CM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CM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CM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CM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CM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CM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CM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CM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CM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CM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CM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CM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CM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CM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CM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CM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CM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CM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CM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CM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CM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CM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CM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CM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CM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CM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CM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CM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9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BF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BF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BF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BF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BF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BF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BF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BF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BF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BF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BF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BF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BF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BF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BF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>
        <f>COUNTIFS($V$5:$V$20,"",$T$5:$T$20,"OA*")+COUNTIFS($V$5:$V$20,"",$T$5:$T$20,"MG*")</f>
        <v>0</v>
      </c>
      <c r="H40" s="26"/>
      <c r="I40" s="24"/>
      <c r="K40" s="9"/>
      <c r="L40" s="9"/>
    </row>
    <row r="41" spans="1:24" x14ac:dyDescent="0.3"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COUNTIFS($D$5:$D$20,"",$B$5:$B$20,"BF*",H5:H20,"O")+COUNTIFS($D$5:$D$20,"",$B$5:$B$20,"CM*",H5:H20,"O")</f>
        <v>16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0</v>
      </c>
      <c r="I42" s="26"/>
      <c r="J42" s="9"/>
      <c r="K42" s="9"/>
      <c r="L42" s="9"/>
    </row>
    <row r="43" spans="1:24" x14ac:dyDescent="0.3"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0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0</v>
      </c>
      <c r="H47" s="18">
        <f t="shared" si="16"/>
        <v>0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C5:C20" xr:uid="{9E0BB9A4-E2A6-4389-83B9-DAE6C8261017}">
      <formula1>INDIRECT($C$3)</formula1>
    </dataValidation>
    <dataValidation type="list" allowBlank="1" showInputMessage="1" showErrorMessage="1" sqref="C24:C38" xr:uid="{22A4B48C-4DE6-4403-9A1C-2E8350B65AC9}">
      <formula1>INDIRECT($C$22)</formula1>
    </dataValidation>
    <dataValidation type="list" allowBlank="1" showInputMessage="1" showErrorMessage="1" sqref="I5:I20" xr:uid="{8E4B6CB0-0670-46FF-9E49-8BAC2D0FA546}">
      <formula1>INDIRECT($I$3)</formula1>
    </dataValidation>
    <dataValidation type="list" allowBlank="1" showInputMessage="1" showErrorMessage="1" sqref="O5:O20" xr:uid="{1C12DEAB-F82B-4D2F-BFB8-4BFC2D3969EF}">
      <formula1>INDIRECT($O$3)</formula1>
    </dataValidation>
    <dataValidation type="list" allowBlank="1" showInputMessage="1" showErrorMessage="1" sqref="U5:U20" xr:uid="{05A7E403-A8FD-40B5-8644-8B8CF2A62D20}">
      <formula1>INDIRECT($U$3)</formula1>
    </dataValidation>
    <dataValidation type="list" allowBlank="1" showInputMessage="1" showErrorMessage="1" sqref="I24:I38" xr:uid="{DB606CEA-5ACB-4D76-A608-701C201A5CEE}">
      <formula1>INDIRECT($I$22)</formula1>
    </dataValidation>
    <dataValidation type="list" allowBlank="1" showInputMessage="1" showErrorMessage="1" sqref="O24:O38" xr:uid="{CF3E1A31-E5BC-49D1-9B22-BD513AEABBA0}">
      <formula1>INDIRECT($O$22)</formula1>
    </dataValidation>
    <dataValidation type="list" allowBlank="1" showInputMessage="1" showErrorMessage="1" sqref="U24:U38" xr:uid="{6329EC58-4B3B-45D4-8AE5-19E43D1EBDBE}">
      <formula1>INDIRECT($U$22)</formula1>
    </dataValidation>
  </dataValidations>
  <hyperlinks>
    <hyperlink ref="A1" location="Calendier!A1" display="Menu" xr:uid="{260A8AF7-C24C-4D26-B10B-8EDEB2282FCE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1DC9A49-A8C6-49C2-9E9F-12AD931B43EF}">
          <x14:formula1>
            <xm:f>Skills!$J$1:$O$1</xm:f>
          </x14:formula1>
          <xm:sqref>I22 I3</xm:sqref>
        </x14:dataValidation>
        <x14:dataValidation type="list" allowBlank="1" showInputMessage="1" showErrorMessage="1" xr:uid="{84F745D1-C730-4D8D-B7E7-93E8EBD29F11}">
          <x14:formula1>
            <xm:f>Skills!$A$1:$H$1</xm:f>
          </x14:formula1>
          <xm:sqref>C3 C22 U22 U3</xm:sqref>
        </x14:dataValidation>
        <x14:dataValidation type="list" allowBlank="1" showInputMessage="1" showErrorMessage="1" xr:uid="{62D13FF4-A3E6-43ED-89C1-797152D2AAE0}">
          <x14:formula1>
            <xm:f>Skills!$Q$1:$S$1</xm:f>
          </x14:formula1>
          <xm:sqref>O3 O22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EC9C5-4992-4D9F-9EBD-BB66A89C1A99}">
  <dimension ref="A1:X47"/>
  <sheetViews>
    <sheetView workbookViewId="0">
      <selection sqref="A1:XFD1048576"/>
    </sheetView>
  </sheetViews>
  <sheetFormatPr baseColWidth="10" defaultRowHeight="14.4" x14ac:dyDescent="0.3"/>
  <cols>
    <col min="1" max="1" width="8.21875" style="9" bestFit="1" customWidth="1"/>
    <col min="2" max="2" width="3.88671875" style="9" bestFit="1" customWidth="1"/>
    <col min="3" max="3" width="12.21875" style="17" bestFit="1" customWidth="1"/>
    <col min="4" max="4" width="12.5546875" style="9" bestFit="1" customWidth="1"/>
    <col min="5" max="5" width="7.109375" style="9" bestFit="1" customWidth="1"/>
    <col min="6" max="6" width="11" style="9" bestFit="1" customWidth="1"/>
    <col min="7" max="7" width="9.33203125" style="9" bestFit="1" customWidth="1"/>
    <col min="8" max="8" width="4.33203125" style="9" bestFit="1" customWidth="1"/>
    <col min="9" max="9" width="9" style="10" bestFit="1" customWidth="1"/>
    <col min="10" max="10" width="12.5546875" style="10" bestFit="1" customWidth="1"/>
    <col min="11" max="11" width="7.109375" style="10" bestFit="1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7.109375" style="10" bestFit="1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7.109375" style="10" bestFit="1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26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07-01</v>
      </c>
      <c r="B3" s="27"/>
      <c r="C3" s="28" t="s">
        <v>10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11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CM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JNP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CM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JNP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CM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JNP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CM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JNP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CM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JNP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CM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JNP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CM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JNP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CM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JNP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CM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JNP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CM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JNP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CM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JNP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CM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JNP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CM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JNP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CM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JNP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CM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JNP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CM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JNP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10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CM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CM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CM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CM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CM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CM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CM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CM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CM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CM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CM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CM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CM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CM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CM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>
        <f>COUNTIFS($V$5:$V$20,"",$T$5:$T$20,"OA*")+COUNTIFS($V$5:$V$20,"",$T$5:$T$20,"MG*")</f>
        <v>0</v>
      </c>
      <c r="H40" s="26"/>
      <c r="I40" s="24"/>
      <c r="K40" s="9"/>
      <c r="L40" s="9"/>
    </row>
    <row r="41" spans="1:24" x14ac:dyDescent="0.3"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6</v>
      </c>
    </row>
    <row r="42" spans="1:24" x14ac:dyDescent="0.3">
      <c r="D42" s="26">
        <f>COUNTIFS($D$5:$D$20,"",$B$5:$B$20,"BF*",H5:H20,"O")+COUNTIFS($D$5:$D$20,"",$B$5:$B$20,"CM*",H5:H20,"O")</f>
        <v>16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0</v>
      </c>
      <c r="I42" s="26"/>
      <c r="J42" s="9"/>
      <c r="K42" s="9"/>
      <c r="L42" s="9"/>
    </row>
    <row r="43" spans="1:24" x14ac:dyDescent="0.3"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0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0</v>
      </c>
      <c r="H47" s="18">
        <f t="shared" si="16"/>
        <v>0</v>
      </c>
      <c r="I47" s="18">
        <f t="shared" si="16"/>
        <v>6</v>
      </c>
      <c r="J47" s="18"/>
      <c r="K47" s="18"/>
      <c r="L47" s="18"/>
    </row>
  </sheetData>
  <dataValidations count="8">
    <dataValidation type="list" allowBlank="1" showInputMessage="1" showErrorMessage="1" sqref="U24:U38" xr:uid="{81C1055B-8F06-4777-84B6-2BA4D774E6F8}">
      <formula1>INDIRECT($U$22)</formula1>
    </dataValidation>
    <dataValidation type="list" allowBlank="1" showInputMessage="1" showErrorMessage="1" sqref="O24:O38" xr:uid="{6424BD0F-936C-4CB2-8D21-4DE36E98F434}">
      <formula1>INDIRECT($O$22)</formula1>
    </dataValidation>
    <dataValidation type="list" allowBlank="1" showInputMessage="1" showErrorMessage="1" sqref="I24:I38" xr:uid="{0DE67B2E-F2EA-4196-A56B-50709CD025D3}">
      <formula1>INDIRECT($I$22)</formula1>
    </dataValidation>
    <dataValidation type="list" allowBlank="1" showInputMessage="1" showErrorMessage="1" sqref="U5:U20" xr:uid="{535BAED2-D75C-4019-8E83-BDE8FFAA1F8E}">
      <formula1>INDIRECT($U$3)</formula1>
    </dataValidation>
    <dataValidation type="list" allowBlank="1" showInputMessage="1" showErrorMessage="1" sqref="O5:O20" xr:uid="{696294AA-6098-477F-A652-C28EFFCA5A8E}">
      <formula1>INDIRECT($O$3)</formula1>
    </dataValidation>
    <dataValidation type="list" allowBlank="1" showInputMessage="1" showErrorMessage="1" sqref="I5:I20" xr:uid="{84130927-9845-4B3A-AE9B-01F2E3BDA214}">
      <formula1>INDIRECT($I$3)</formula1>
    </dataValidation>
    <dataValidation type="list" allowBlank="1" showInputMessage="1" showErrorMessage="1" sqref="C24:C38" xr:uid="{202DA8F6-2F16-4C5F-BD64-DDBD57DE3239}">
      <formula1>INDIRECT($C$22)</formula1>
    </dataValidation>
    <dataValidation type="list" allowBlank="1" showInputMessage="1" showErrorMessage="1" sqref="C5:C20" xr:uid="{FB0B1648-B45D-419F-8B1B-F475248E3203}">
      <formula1>INDIRECT($C$3)</formula1>
    </dataValidation>
  </dataValidations>
  <hyperlinks>
    <hyperlink ref="A1" location="Calendier!A1" display="Menu" xr:uid="{1FFFFA37-AB6F-46D5-AECC-AE9E0AA5C9C9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5B9737A-E111-4D06-BA42-A1E0CB2F1748}">
          <x14:formula1>
            <xm:f>Skills!$Q$1:$S$1</xm:f>
          </x14:formula1>
          <xm:sqref>O3 O22</xm:sqref>
        </x14:dataValidation>
        <x14:dataValidation type="list" allowBlank="1" showInputMessage="1" showErrorMessage="1" xr:uid="{9D7E93F1-0D50-412D-9496-C92E42C0D62A}">
          <x14:formula1>
            <xm:f>Skills!$A$1:$H$1</xm:f>
          </x14:formula1>
          <xm:sqref>C3 C22 U22 U3</xm:sqref>
        </x14:dataValidation>
        <x14:dataValidation type="list" allowBlank="1" showInputMessage="1" showErrorMessage="1" xr:uid="{37471A46-FA8D-466F-8555-7A536E570F6D}">
          <x14:formula1>
            <xm:f>Skills!$J$1:$O$1</xm:f>
          </x14:formula1>
          <xm:sqref>I3 I22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A848-5617-4F03-8983-09783F713734}">
  <dimension ref="A1:X47"/>
  <sheetViews>
    <sheetView workbookViewId="0">
      <selection activeCell="J45" sqref="A1:XFD1048576"/>
    </sheetView>
  </sheetViews>
  <sheetFormatPr baseColWidth="10" defaultRowHeight="14.4" x14ac:dyDescent="0.3"/>
  <cols>
    <col min="1" max="1" width="8.21875" style="9" bestFit="1" customWidth="1"/>
    <col min="2" max="2" width="3.88671875" style="9" bestFit="1" customWidth="1"/>
    <col min="3" max="3" width="12.21875" style="17" bestFit="1" customWidth="1"/>
    <col min="4" max="4" width="12.5546875" style="9" bestFit="1" customWidth="1"/>
    <col min="5" max="5" width="7.109375" style="9" bestFit="1" customWidth="1"/>
    <col min="6" max="6" width="11" style="9" bestFit="1" customWidth="1"/>
    <col min="7" max="7" width="9.33203125" style="9" bestFit="1" customWidth="1"/>
    <col min="8" max="8" width="4.33203125" style="9" bestFit="1" customWidth="1"/>
    <col min="9" max="9" width="9" style="10" bestFit="1" customWidth="1"/>
    <col min="10" max="10" width="12.5546875" style="10" bestFit="1" customWidth="1"/>
    <col min="11" max="11" width="7.109375" style="10" bestFit="1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7.109375" style="10" bestFit="1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7.109375" style="10" bestFit="1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44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08-01</v>
      </c>
      <c r="B3" s="27"/>
      <c r="C3" s="28" t="s">
        <v>36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8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NB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OA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NB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OA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NB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OA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NB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OA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NB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OA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NB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OA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NB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OA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NB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OA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NB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OA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NB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OA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NB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OA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NB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OA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NB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OA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NB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OA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NB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OA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NB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OA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9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BF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BF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BF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BF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BF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BF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BF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BF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BF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BF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BF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BF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BF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BF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BF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>
        <f>COUNTIFS($V$5:$V$20,"",$T$5:$T$20,"OA*")+COUNTIFS($V$5:$V$20,"",$T$5:$T$20,"MG*")</f>
        <v>16</v>
      </c>
      <c r="H40" s="26"/>
      <c r="I40" s="24"/>
      <c r="K40" s="9"/>
      <c r="L40" s="9"/>
    </row>
    <row r="41" spans="1:24" x14ac:dyDescent="0.3"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COUNTIFS($D$5:$D$20,"",$B$5:$B$20,"BF*",H5:H20,"O")+COUNTIFS($D$5:$D$20,"",$B$5:$B$20,"CM*",H5:H20,"O")</f>
        <v>0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16</v>
      </c>
      <c r="I42" s="26"/>
      <c r="J42" s="9"/>
      <c r="K42" s="9"/>
      <c r="L42" s="9"/>
    </row>
    <row r="43" spans="1:24" x14ac:dyDescent="0.3"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0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0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16</v>
      </c>
      <c r="H47" s="18">
        <f t="shared" si="16"/>
        <v>16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C5:C20" xr:uid="{2C026CBD-DD71-4F86-B3A1-9CCF93B1AFC8}">
      <formula1>INDIRECT($C$3)</formula1>
    </dataValidation>
    <dataValidation type="list" allowBlank="1" showInputMessage="1" showErrorMessage="1" sqref="C24:C38" xr:uid="{968727F7-55B4-47A4-BF4B-CF5646C6B066}">
      <formula1>INDIRECT($C$22)</formula1>
    </dataValidation>
    <dataValidation type="list" allowBlank="1" showInputMessage="1" showErrorMessage="1" sqref="I5:I20" xr:uid="{062961DA-8B84-4278-A919-4D921A91ED5B}">
      <formula1>INDIRECT($I$3)</formula1>
    </dataValidation>
    <dataValidation type="list" allowBlank="1" showInputMessage="1" showErrorMessage="1" sqref="O5:O20" xr:uid="{F50A19D8-06B6-4AE1-81EA-70A88F1A394A}">
      <formula1>INDIRECT($O$3)</formula1>
    </dataValidation>
    <dataValidation type="list" allowBlank="1" showInputMessage="1" showErrorMessage="1" sqref="U5:U20" xr:uid="{5B49296B-D611-466A-A8A6-F92576ACA4CB}">
      <formula1>INDIRECT($U$3)</formula1>
    </dataValidation>
    <dataValidation type="list" allowBlank="1" showInputMessage="1" showErrorMessage="1" sqref="I24:I38" xr:uid="{CC0A27B8-73D9-48BE-B0E6-366B3CD5D7F6}">
      <formula1>INDIRECT($I$22)</formula1>
    </dataValidation>
    <dataValidation type="list" allowBlank="1" showInputMessage="1" showErrorMessage="1" sqref="O24:O38" xr:uid="{6FC3E868-E70D-4893-8ECC-E51C6D8F4E0F}">
      <formula1>INDIRECT($O$22)</formula1>
    </dataValidation>
    <dataValidation type="list" allowBlank="1" showInputMessage="1" showErrorMessage="1" sqref="U24:U38" xr:uid="{D154398F-6EEC-42C1-B0CB-97E2126A77CC}">
      <formula1>INDIRECT($U$22)</formula1>
    </dataValidation>
  </dataValidations>
  <hyperlinks>
    <hyperlink ref="A1" location="Calendier!A1" display="Menu" xr:uid="{36114AFE-737C-48DF-B67E-9B1A0386613D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91402B2-3EEE-493F-A7B8-6B9C06DE8B51}">
          <x14:formula1>
            <xm:f>Skills!$J$1:$O$1</xm:f>
          </x14:formula1>
          <xm:sqref>I22 I3</xm:sqref>
        </x14:dataValidation>
        <x14:dataValidation type="list" allowBlank="1" showInputMessage="1" showErrorMessage="1" xr:uid="{6D4C3F6A-6D56-4BDE-86B9-B18725CD37E9}">
          <x14:formula1>
            <xm:f>Skills!$A$1:$H$1</xm:f>
          </x14:formula1>
          <xm:sqref>C3 C22 U22 U3</xm:sqref>
        </x14:dataValidation>
        <x14:dataValidation type="list" allowBlank="1" showInputMessage="1" showErrorMessage="1" xr:uid="{C93D8E93-FD27-4636-B118-90B8697CDEBB}">
          <x14:formula1>
            <xm:f>Skills!$Q$1:$S$1</xm:f>
          </x14:formula1>
          <xm:sqref>O3 O22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5FE6D-EB56-4FDB-BC9C-B856B7A53826}">
  <sheetPr>
    <tabColor theme="5" tint="0.39997558519241921"/>
  </sheetPr>
  <dimension ref="A1:X47"/>
  <sheetViews>
    <sheetView topLeftCell="A22" workbookViewId="0">
      <selection activeCell="D39" sqref="D39:I47"/>
    </sheetView>
  </sheetViews>
  <sheetFormatPr baseColWidth="10" defaultRowHeight="14.4" x14ac:dyDescent="0.3"/>
  <cols>
    <col min="1" max="1" width="6.88671875" style="9" bestFit="1" customWidth="1"/>
    <col min="2" max="2" width="3.88671875" style="9" bestFit="1" customWidth="1"/>
    <col min="3" max="3" width="10.21875" style="17" bestFit="1" customWidth="1"/>
    <col min="4" max="4" width="12.5546875" style="9" bestFit="1" customWidth="1"/>
    <col min="5" max="5" width="8.5546875" style="9" customWidth="1"/>
    <col min="6" max="6" width="11" style="9" bestFit="1" customWidth="1"/>
    <col min="7" max="7" width="6.88671875" style="9" bestFit="1" customWidth="1"/>
    <col min="8" max="8" width="4.33203125" style="9" bestFit="1" customWidth="1"/>
    <col min="9" max="9" width="9.6640625" style="10" bestFit="1" customWidth="1"/>
    <col min="10" max="10" width="12.5546875" style="10" bestFit="1" customWidth="1"/>
    <col min="11" max="11" width="8.44140625" style="10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8.88671875" style="10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9.5546875" style="10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21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11-01</v>
      </c>
      <c r="B3" s="27"/>
      <c r="C3" s="28" t="s">
        <v>9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37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BF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MG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BF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MG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BF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MG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BF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MG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BF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MG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BF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MG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BF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MG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BF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MG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BF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MG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BF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MG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BF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MG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BF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MG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BF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MG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BF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MG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BF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MG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BF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MG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37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MG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MG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MG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MG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MG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MG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MG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MG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MG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MG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MG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MG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MG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MG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MG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>
        <f>COUNTIFS($V$5:$V$20,"",$T$5:$T$20,"OA*")+COUNTIFS($V$5:$V$20,"",$T$5:$T$20,"MG*")</f>
        <v>16</v>
      </c>
      <c r="H40" s="26"/>
      <c r="I40" s="24"/>
      <c r="K40" s="9"/>
      <c r="L40" s="9"/>
    </row>
    <row r="41" spans="1:24" x14ac:dyDescent="0.3"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COUNTIFS($D$5:$D$20,"",$B$5:$B$20,"BF*",H5:H20,"O")+COUNTIFS($D$5:$D$20,"",$B$5:$B$20,"CM*",H5:H20,"O")</f>
        <v>16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0</v>
      </c>
      <c r="I42" s="26"/>
      <c r="J42" s="9"/>
      <c r="K42" s="9"/>
      <c r="L42" s="9"/>
    </row>
    <row r="43" spans="1:24" x14ac:dyDescent="0.3"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15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31</v>
      </c>
      <c r="H47" s="18">
        <f t="shared" si="16"/>
        <v>0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C5:C20" xr:uid="{D5BF58E3-727C-4597-83FC-672CA8688528}">
      <formula1>INDIRECT($C$3)</formula1>
    </dataValidation>
    <dataValidation type="list" allowBlank="1" showInputMessage="1" showErrorMessage="1" sqref="C24:C38" xr:uid="{9E2BD76B-7E57-4867-9FFB-38FE557AD0FF}">
      <formula1>INDIRECT($C$22)</formula1>
    </dataValidation>
    <dataValidation type="list" allowBlank="1" showInputMessage="1" showErrorMessage="1" sqref="I5:I20" xr:uid="{6585A559-3586-4110-A53A-3DC025D50B3B}">
      <formula1>INDIRECT($I$3)</formula1>
    </dataValidation>
    <dataValidation type="list" allowBlank="1" showInputMessage="1" showErrorMessage="1" sqref="O5:O20" xr:uid="{EECDE3E9-6887-4FBD-B99E-A72431D123A5}">
      <formula1>INDIRECT($O$3)</formula1>
    </dataValidation>
    <dataValidation type="list" allowBlank="1" showInputMessage="1" showErrorMessage="1" sqref="U5:U20" xr:uid="{8F000117-D8D2-4405-9967-971082E33C19}">
      <formula1>INDIRECT($U$3)</formula1>
    </dataValidation>
    <dataValidation type="list" allowBlank="1" showInputMessage="1" showErrorMessage="1" sqref="I24:I38" xr:uid="{59D1EEC0-44DA-4AF3-9A2D-AF3CD9DA1ACA}">
      <formula1>INDIRECT($I$22)</formula1>
    </dataValidation>
    <dataValidation type="list" allowBlank="1" showInputMessage="1" showErrorMessage="1" sqref="O24:O38" xr:uid="{8DB6B167-9852-4CA5-9FE8-CD5F4EEBF955}">
      <formula1>INDIRECT($O$22)</formula1>
    </dataValidation>
    <dataValidation type="list" allowBlank="1" showInputMessage="1" showErrorMessage="1" sqref="U24:U38" xr:uid="{E0DB65CE-F67C-4BB0-9005-998BBDB2CB5D}">
      <formula1>INDIRECT($U$22)</formula1>
    </dataValidation>
  </dataValidations>
  <hyperlinks>
    <hyperlink ref="A1" location="Calendier!A1" display="Menu" xr:uid="{6644AD57-F68D-4015-A6CE-6B806DA1E402}"/>
  </hyperlink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4DB0FF0-795C-4A49-A040-B1FDCBD39E36}">
          <x14:formula1>
            <xm:f>Skills!$J$1:$O$1</xm:f>
          </x14:formula1>
          <xm:sqref>I22 I3</xm:sqref>
        </x14:dataValidation>
        <x14:dataValidation type="list" allowBlank="1" showInputMessage="1" showErrorMessage="1" xr:uid="{BEE0757C-8695-4528-89C4-D3C25090D6BD}">
          <x14:formula1>
            <xm:f>Skills!$A$1:$H$1</xm:f>
          </x14:formula1>
          <xm:sqref>C3 C22 U22 U3</xm:sqref>
        </x14:dataValidation>
        <x14:dataValidation type="list" allowBlank="1" showInputMessage="1" showErrorMessage="1" xr:uid="{6F27D6B5-4578-4329-BC33-7F4225C515EA}">
          <x14:formula1>
            <xm:f>Skills!$Q$1:$S$1</xm:f>
          </x14:formula1>
          <xm:sqref>O3 O22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05491-90EB-408F-BD16-A6AD8FF86C41}">
  <sheetPr>
    <tabColor theme="5" tint="0.39997558519241921"/>
  </sheetPr>
  <dimension ref="A1:X47"/>
  <sheetViews>
    <sheetView workbookViewId="0">
      <selection sqref="A1:X38"/>
    </sheetView>
  </sheetViews>
  <sheetFormatPr baseColWidth="10" defaultRowHeight="14.4" x14ac:dyDescent="0.3"/>
  <cols>
    <col min="1" max="1" width="6.88671875" bestFit="1" customWidth="1"/>
    <col min="2" max="2" width="3.88671875" bestFit="1" customWidth="1"/>
    <col min="3" max="3" width="12.21875" bestFit="1" customWidth="1"/>
    <col min="4" max="4" width="12.5546875" bestFit="1" customWidth="1"/>
    <col min="5" max="5" width="7.109375" bestFit="1" customWidth="1"/>
    <col min="6" max="6" width="11" bestFit="1" customWidth="1"/>
    <col min="7" max="7" width="9.33203125" bestFit="1" customWidth="1"/>
    <col min="8" max="8" width="4.33203125" bestFit="1" customWidth="1"/>
    <col min="9" max="9" width="9" bestFit="1" customWidth="1"/>
    <col min="10" max="10" width="12.5546875" bestFit="1" customWidth="1"/>
    <col min="11" max="11" width="7.109375" bestFit="1" customWidth="1"/>
    <col min="12" max="12" width="11" bestFit="1" customWidth="1"/>
    <col min="13" max="13" width="6.88671875" bestFit="1" customWidth="1"/>
    <col min="14" max="14" width="8.109375" bestFit="1" customWidth="1"/>
    <col min="15" max="15" width="9.33203125" bestFit="1" customWidth="1"/>
    <col min="16" max="16" width="12.5546875" bestFit="1" customWidth="1"/>
    <col min="17" max="17" width="7.109375" bestFit="1" customWidth="1"/>
    <col min="18" max="18" width="11" bestFit="1" customWidth="1"/>
    <col min="19" max="19" width="6.88671875" bestFit="1" customWidth="1"/>
    <col min="20" max="20" width="3.88671875" bestFit="1" customWidth="1"/>
    <col min="21" max="21" width="9.44140625" bestFit="1" customWidth="1"/>
    <col min="22" max="22" width="12.5546875" bestFit="1" customWidth="1"/>
    <col min="23" max="23" width="7.109375" bestFit="1" customWidth="1"/>
    <col min="24" max="24" width="11" bestFit="1" customWidth="1"/>
  </cols>
  <sheetData>
    <row r="1" spans="1:24" x14ac:dyDescent="0.3">
      <c r="A1" s="32" t="s">
        <v>25</v>
      </c>
      <c r="B1" s="17"/>
      <c r="C1" s="17"/>
      <c r="D1" s="10"/>
      <c r="E1" s="10"/>
      <c r="F1" s="10"/>
      <c r="G1" s="10"/>
      <c r="H1" s="9"/>
      <c r="I1" s="10"/>
      <c r="J1" s="10"/>
      <c r="K1" s="33"/>
      <c r="L1" s="11"/>
      <c r="M1" s="10"/>
      <c r="N1" s="10"/>
      <c r="O1" s="10"/>
      <c r="P1" s="10"/>
      <c r="Q1" s="10"/>
      <c r="R1" s="9"/>
      <c r="S1" s="10"/>
      <c r="T1" s="10"/>
      <c r="U1" s="10"/>
      <c r="V1" s="10"/>
      <c r="W1" s="10"/>
      <c r="X1" s="10"/>
    </row>
    <row r="2" spans="1:24" x14ac:dyDescent="0.3">
      <c r="A2" s="12" t="s">
        <v>27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12-01</v>
      </c>
      <c r="B3" s="27"/>
      <c r="C3" s="28" t="s">
        <v>36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8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NB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OA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NB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OA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NB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OA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NB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OA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NB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OA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NB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OA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NB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OA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NB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OA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NB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OA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NB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OA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NB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OA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NB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OA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NB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OA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NB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OA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NB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OA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NB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OA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11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JNP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JNP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JNP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JNP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JNP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JNP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JNP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JNP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JNP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JNP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JNP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JNP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JNP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JNP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JNP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A39" s="9"/>
      <c r="B39" s="9"/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A40" s="9"/>
      <c r="B40" s="9"/>
      <c r="C40" s="17"/>
      <c r="D40" s="26"/>
      <c r="E40" s="26"/>
      <c r="F40" s="26"/>
      <c r="G40" s="26">
        <f>COUNTIFS($V$5:$V$20,"",$T$5:$T$20,"OA*")+COUNTIFS($V$5:$V$20,"",$T$5:$T$20,"MG*")</f>
        <v>16</v>
      </c>
      <c r="H40" s="26"/>
      <c r="I40" s="24"/>
      <c r="J40" s="10"/>
      <c r="K40" s="9"/>
      <c r="L40" s="9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</row>
    <row r="41" spans="1:24" x14ac:dyDescent="0.3">
      <c r="A41" s="9"/>
      <c r="B41" s="9"/>
      <c r="C41" s="17"/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0</v>
      </c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4" x14ac:dyDescent="0.3">
      <c r="A42" s="9"/>
      <c r="B42" s="9"/>
      <c r="C42" s="17"/>
      <c r="D42" s="26">
        <f>COUNTIFS($D$5:$D$20,"",$B$5:$B$20,"BF*",H5:H20,"O")+COUNTIFS($D$5:$D$20,"",$B$5:$B$20,"CM*",H5:H20,"O")</f>
        <v>0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16</v>
      </c>
      <c r="I42" s="26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 x14ac:dyDescent="0.3">
      <c r="A43" s="9"/>
      <c r="B43" s="9"/>
      <c r="C43" s="17"/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0</v>
      </c>
      <c r="H43" s="26">
        <f>COUNTIFS($D$24:$D$38,"",$B$24:$B$38,"NB*")</f>
        <v>0</v>
      </c>
      <c r="I43" s="26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</row>
    <row r="44" spans="1:24" x14ac:dyDescent="0.3">
      <c r="A44" s="9"/>
      <c r="B44" s="9"/>
      <c r="C44" s="17"/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x14ac:dyDescent="0.3">
      <c r="A45" s="9"/>
      <c r="B45" s="9"/>
      <c r="C45" s="17"/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1:24" x14ac:dyDescent="0.3">
      <c r="A46" s="9"/>
      <c r="B46" s="9"/>
      <c r="C46" s="17"/>
      <c r="D46" s="26"/>
      <c r="E46" s="26"/>
      <c r="F46" s="26"/>
      <c r="G46" s="26"/>
      <c r="H46" s="26"/>
      <c r="I46" s="26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</row>
    <row r="47" spans="1:24" x14ac:dyDescent="0.3">
      <c r="A47" s="9"/>
      <c r="B47" s="9"/>
      <c r="C47" s="17" t="s">
        <v>48</v>
      </c>
      <c r="D47" s="18">
        <f>SUM(D40:D46)</f>
        <v>0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16</v>
      </c>
      <c r="H47" s="18">
        <f t="shared" si="16"/>
        <v>16</v>
      </c>
      <c r="I47" s="18">
        <f t="shared" si="16"/>
        <v>0</v>
      </c>
      <c r="J47" s="18"/>
      <c r="K47" s="18"/>
      <c r="L47" s="18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</row>
  </sheetData>
  <dataValidations count="8">
    <dataValidation type="list" allowBlank="1" showInputMessage="1" showErrorMessage="1" sqref="U24:U38" xr:uid="{B879FF01-EFC6-4499-A81A-66A144B91984}">
      <formula1>INDIRECT($U$22)</formula1>
    </dataValidation>
    <dataValidation type="list" allowBlank="1" showInputMessage="1" showErrorMessage="1" sqref="O24:O38" xr:uid="{95F9E39F-6C91-4FEF-A75C-1326EEB8668A}">
      <formula1>INDIRECT($O$22)</formula1>
    </dataValidation>
    <dataValidation type="list" allowBlank="1" showInputMessage="1" showErrorMessage="1" sqref="I24:I38" xr:uid="{02ADBEE3-C955-4E18-A399-97B9219DF477}">
      <formula1>INDIRECT($I$22)</formula1>
    </dataValidation>
    <dataValidation type="list" allowBlank="1" showInputMessage="1" showErrorMessage="1" sqref="U5:U20" xr:uid="{D1B148F5-6CA9-4AB6-B167-CDAEC64BF840}">
      <formula1>INDIRECT($U$3)</formula1>
    </dataValidation>
    <dataValidation type="list" allowBlank="1" showInputMessage="1" showErrorMessage="1" sqref="O5:O20" xr:uid="{EBA3151C-AC20-413A-B820-63EB75B47C95}">
      <formula1>INDIRECT($O$3)</formula1>
    </dataValidation>
    <dataValidation type="list" allowBlank="1" showInputMessage="1" showErrorMessage="1" sqref="I5:I20" xr:uid="{FF31EF9B-C644-449E-8CB4-65B3F47E46D1}">
      <formula1>INDIRECT($I$3)</formula1>
    </dataValidation>
    <dataValidation type="list" allowBlank="1" showInputMessage="1" showErrorMessage="1" sqref="C24:C38" xr:uid="{89BF03E9-ED7D-4E23-87BC-2EA75528EADA}">
      <formula1>INDIRECT($C$22)</formula1>
    </dataValidation>
    <dataValidation type="list" allowBlank="1" showInputMessage="1" showErrorMessage="1" sqref="C5:C20" xr:uid="{45A6648A-D618-4BB4-8DF7-91D81D98003D}">
      <formula1>INDIRECT($C$3)</formula1>
    </dataValidation>
  </dataValidations>
  <hyperlinks>
    <hyperlink ref="A1" location="Calendier!A1" display="Menu" xr:uid="{019E3A88-9CA2-4B20-A005-85F64552E621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84D3023-1656-452D-9CDA-53F5ABAB2369}">
          <x14:formula1>
            <xm:f>Skills!$J$1:$O$1</xm:f>
          </x14:formula1>
          <xm:sqref>I22 I3</xm:sqref>
        </x14:dataValidation>
        <x14:dataValidation type="list" allowBlank="1" showInputMessage="1" showErrorMessage="1" xr:uid="{55D3AD29-D960-454A-9239-24B4D39D50A9}">
          <x14:formula1>
            <xm:f>Skills!$Q$1:$S$1</xm:f>
          </x14:formula1>
          <xm:sqref>O3 O22</xm:sqref>
        </x14:dataValidation>
        <x14:dataValidation type="list" allowBlank="1" showInputMessage="1" showErrorMessage="1" xr:uid="{BD16E3B0-3299-4059-B799-7F1AA08C331D}">
          <x14:formula1>
            <xm:f>Skills!$A$1:$H$1</xm:f>
          </x14:formula1>
          <xm:sqref>C3 C22 U22 U3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1E7C8-5A67-494D-BBB1-53A017EAB2B4}">
  <sheetPr>
    <tabColor theme="5" tint="0.39997558519241921"/>
  </sheetPr>
  <dimension ref="A1:X47"/>
  <sheetViews>
    <sheetView workbookViewId="0">
      <selection sqref="A1:X38"/>
    </sheetView>
  </sheetViews>
  <sheetFormatPr baseColWidth="10" defaultRowHeight="14.4" x14ac:dyDescent="0.3"/>
  <cols>
    <col min="1" max="1" width="8.21875" style="9" bestFit="1" customWidth="1"/>
    <col min="2" max="2" width="3.88671875" style="9" bestFit="1" customWidth="1"/>
    <col min="3" max="3" width="12.21875" style="17" bestFit="1" customWidth="1"/>
    <col min="4" max="4" width="12.5546875" style="9" bestFit="1" customWidth="1"/>
    <col min="5" max="5" width="7.109375" style="9" bestFit="1" customWidth="1"/>
    <col min="6" max="6" width="11" style="9" bestFit="1" customWidth="1"/>
    <col min="7" max="7" width="9.33203125" style="9" bestFit="1" customWidth="1"/>
    <col min="8" max="8" width="4.33203125" style="9" bestFit="1" customWidth="1"/>
    <col min="9" max="9" width="9" style="10" bestFit="1" customWidth="1"/>
    <col min="10" max="10" width="12.5546875" style="10" bestFit="1" customWidth="1"/>
    <col min="11" max="11" width="7.109375" style="10" bestFit="1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7.109375" style="10" bestFit="1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7.109375" style="10" bestFit="1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43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13-01</v>
      </c>
      <c r="B3" s="27"/>
      <c r="C3" s="28" t="s">
        <v>10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10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CM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CM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CM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CM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CM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CM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CM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CM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CM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CM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CM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CM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CM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CM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CM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CM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CM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CM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CM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CM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CM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CM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CM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CM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CM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CM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CM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CM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CM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CM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CM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CM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9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BF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BF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BF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BF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BF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BF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BF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BF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BF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BF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BF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BF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BF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BF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BF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>
        <f>COUNTIFS($V$5:$V$20,"",$T$5:$T$20,"OA*")+COUNTIFS($V$5:$V$20,"",$T$5:$T$20,"MG*")</f>
        <v>0</v>
      </c>
      <c r="H40" s="26"/>
      <c r="I40" s="24"/>
      <c r="K40" s="9"/>
      <c r="L40" s="9"/>
    </row>
    <row r="41" spans="1:24" x14ac:dyDescent="0.3"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COUNTIFS($D$5:$D$20,"",$B$5:$B$20,"BF*",H5:H20,"O")+COUNTIFS($D$5:$D$20,"",$B$5:$B$20,"CM*",H5:H20,"O")</f>
        <v>16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0</v>
      </c>
      <c r="I42" s="26"/>
      <c r="J42" s="9"/>
      <c r="K42" s="9"/>
      <c r="L42" s="9"/>
    </row>
    <row r="43" spans="1:24" x14ac:dyDescent="0.3"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0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0</v>
      </c>
      <c r="H47" s="18">
        <f t="shared" si="16"/>
        <v>0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U24:U38" xr:uid="{7A1F34E3-E886-415E-B9CC-F0CC9320FB95}">
      <formula1>INDIRECT($U$22)</formula1>
    </dataValidation>
    <dataValidation type="list" allowBlank="1" showInputMessage="1" showErrorMessage="1" sqref="O24:O38" xr:uid="{D8411108-9290-4958-8992-3FDE84D17916}">
      <formula1>INDIRECT($O$22)</formula1>
    </dataValidation>
    <dataValidation type="list" allowBlank="1" showInputMessage="1" showErrorMessage="1" sqref="I24:I38" xr:uid="{2C55CD73-51A7-4264-8EFE-B45E6B0C6D7F}">
      <formula1>INDIRECT($I$22)</formula1>
    </dataValidation>
    <dataValidation type="list" allowBlank="1" showInputMessage="1" showErrorMessage="1" sqref="U5:U20" xr:uid="{7F2FD0D8-C002-4A32-9E56-9E04E6F366D9}">
      <formula1>INDIRECT($U$3)</formula1>
    </dataValidation>
    <dataValidation type="list" allowBlank="1" showInputMessage="1" showErrorMessage="1" sqref="O5:O20" xr:uid="{DE9449A9-1C25-42B9-9686-E71575A89162}">
      <formula1>INDIRECT($O$3)</formula1>
    </dataValidation>
    <dataValidation type="list" allowBlank="1" showInputMessage="1" showErrorMessage="1" sqref="I5:I20" xr:uid="{D7C77168-46F4-4391-80BA-43A875D148F3}">
      <formula1>INDIRECT($I$3)</formula1>
    </dataValidation>
    <dataValidation type="list" allowBlank="1" showInputMessage="1" showErrorMessage="1" sqref="C24:C38" xr:uid="{BD862589-BB46-4FCD-897E-96D9B483D304}">
      <formula1>INDIRECT($C$22)</formula1>
    </dataValidation>
    <dataValidation type="list" allowBlank="1" showInputMessage="1" showErrorMessage="1" sqref="C5:C20" xr:uid="{558698DF-44DC-4F52-A361-11AFF1929F54}">
      <formula1>INDIRECT($C$3)</formula1>
    </dataValidation>
  </dataValidations>
  <hyperlinks>
    <hyperlink ref="A1" location="Calendier!A1" display="Menu" xr:uid="{E9C2CF43-2DA5-4160-A96F-37E0369DFDB6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C21B8C0-9AE1-4D37-AAF8-221A7BA25D11}">
          <x14:formula1>
            <xm:f>Skills!$Q$1:$S$1</xm:f>
          </x14:formula1>
          <xm:sqref>O3 O22</xm:sqref>
        </x14:dataValidation>
        <x14:dataValidation type="list" allowBlank="1" showInputMessage="1" showErrorMessage="1" xr:uid="{DB15CAAD-875F-44C8-B6DA-1A9CA96B6521}">
          <x14:formula1>
            <xm:f>Skills!$A$1:$H$1</xm:f>
          </x14:formula1>
          <xm:sqref>C3 C22 U22 U3</xm:sqref>
        </x14:dataValidation>
        <x14:dataValidation type="list" allowBlank="1" showInputMessage="1" showErrorMessage="1" xr:uid="{C9EC006C-5A3D-43A3-B3F5-DA2E5AF1CF75}">
          <x14:formula1>
            <xm:f>Skills!$J$1:$O$1</xm:f>
          </x14:formula1>
          <xm:sqref>I22 I3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3E520-7F1A-4F5F-A3C9-7B9F81357D04}">
  <sheetPr>
    <tabColor theme="5" tint="0.39997558519241921"/>
  </sheetPr>
  <dimension ref="A1:X47"/>
  <sheetViews>
    <sheetView workbookViewId="0">
      <selection sqref="A1:XFD1048576"/>
    </sheetView>
  </sheetViews>
  <sheetFormatPr baseColWidth="10" defaultRowHeight="14.4" x14ac:dyDescent="0.3"/>
  <cols>
    <col min="1" max="1" width="8.21875" style="9" bestFit="1" customWidth="1"/>
    <col min="2" max="2" width="3.88671875" style="9" bestFit="1" customWidth="1"/>
    <col min="3" max="3" width="12.21875" style="17" bestFit="1" customWidth="1"/>
    <col min="4" max="4" width="12.5546875" style="9" bestFit="1" customWidth="1"/>
    <col min="5" max="5" width="7.109375" style="9" bestFit="1" customWidth="1"/>
    <col min="6" max="6" width="11" style="9" bestFit="1" customWidth="1"/>
    <col min="7" max="7" width="9.33203125" style="9" bestFit="1" customWidth="1"/>
    <col min="8" max="8" width="4.33203125" style="9" bestFit="1" customWidth="1"/>
    <col min="9" max="9" width="9" style="10" bestFit="1" customWidth="1"/>
    <col min="10" max="10" width="12.5546875" style="10" bestFit="1" customWidth="1"/>
    <col min="11" max="11" width="7.109375" style="10" bestFit="1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7.109375" style="10" bestFit="1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7.109375" style="10" bestFit="1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26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14-01</v>
      </c>
      <c r="B3" s="27"/>
      <c r="C3" s="28" t="s">
        <v>10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11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CM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JNP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CM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JNP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CM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JNP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CM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JNP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CM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JNP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CM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JNP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CM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JNP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CM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JNP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CM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JNP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CM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JNP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CM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JNP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CM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JNP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CM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JNP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CM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JNP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CM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JNP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CM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JNP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10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CM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CM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CM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CM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CM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CM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CM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CM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CM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CM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CM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CM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CM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CM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CM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>
        <f>COUNTIFS($V$5:$V$20,"",$T$5:$T$20,"OA*")+COUNTIFS($V$5:$V$20,"",$T$5:$T$20,"MG*")</f>
        <v>0</v>
      </c>
      <c r="H40" s="26"/>
      <c r="I40" s="24"/>
      <c r="K40" s="9"/>
      <c r="L40" s="9"/>
    </row>
    <row r="41" spans="1:24" x14ac:dyDescent="0.3"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6</v>
      </c>
    </row>
    <row r="42" spans="1:24" x14ac:dyDescent="0.3">
      <c r="D42" s="26">
        <f>COUNTIFS($D$5:$D$20,"",$B$5:$B$20,"BF*",H5:H20,"O")+COUNTIFS($D$5:$D$20,"",$B$5:$B$20,"CM*",H5:H20,"O")</f>
        <v>16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0</v>
      </c>
      <c r="I42" s="26"/>
      <c r="J42" s="9"/>
      <c r="K42" s="9"/>
      <c r="L42" s="9"/>
    </row>
    <row r="43" spans="1:24" x14ac:dyDescent="0.3"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0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0</v>
      </c>
      <c r="H47" s="18">
        <f t="shared" si="16"/>
        <v>0</v>
      </c>
      <c r="I47" s="18">
        <f t="shared" si="16"/>
        <v>6</v>
      </c>
      <c r="J47" s="18"/>
      <c r="K47" s="18"/>
      <c r="L47" s="18"/>
    </row>
  </sheetData>
  <dataValidations count="8">
    <dataValidation type="list" allowBlank="1" showInputMessage="1" showErrorMessage="1" sqref="C5:C20" xr:uid="{E5CA1F78-4D8F-4DDE-B6CE-1F028A1B6B4B}">
      <formula1>INDIRECT($C$3)</formula1>
    </dataValidation>
    <dataValidation type="list" allowBlank="1" showInputMessage="1" showErrorMessage="1" sqref="C24:C38" xr:uid="{78DE55F1-846B-4481-905E-C7766D4F7D27}">
      <formula1>INDIRECT($C$22)</formula1>
    </dataValidation>
    <dataValidation type="list" allowBlank="1" showInputMessage="1" showErrorMessage="1" sqref="I5:I20" xr:uid="{3CE32B0C-BEC0-412F-8337-74B63B15CC46}">
      <formula1>INDIRECT($I$3)</formula1>
    </dataValidation>
    <dataValidation type="list" allowBlank="1" showInputMessage="1" showErrorMessage="1" sqref="O5:O20" xr:uid="{4100632B-2D69-4968-8C9F-BA767B5C8D2A}">
      <formula1>INDIRECT($O$3)</formula1>
    </dataValidation>
    <dataValidation type="list" allowBlank="1" showInputMessage="1" showErrorMessage="1" sqref="U5:U20" xr:uid="{ADCCAD68-EB41-4972-B927-C7246BA4AEF2}">
      <formula1>INDIRECT($U$3)</formula1>
    </dataValidation>
    <dataValidation type="list" allowBlank="1" showInputMessage="1" showErrorMessage="1" sqref="I24:I38" xr:uid="{4691970E-D08B-47B5-9D05-2AACA3F96D9A}">
      <formula1>INDIRECT($I$22)</formula1>
    </dataValidation>
    <dataValidation type="list" allowBlank="1" showInputMessage="1" showErrorMessage="1" sqref="O24:O38" xr:uid="{B7201990-5183-4F68-9E7B-1C8C9DF76288}">
      <formula1>INDIRECT($O$22)</formula1>
    </dataValidation>
    <dataValidation type="list" allowBlank="1" showInputMessage="1" showErrorMessage="1" sqref="U24:U38" xr:uid="{F8225FCC-3C40-4FC9-A281-A564567881C4}">
      <formula1>INDIRECT($U$22)</formula1>
    </dataValidation>
  </dataValidations>
  <hyperlinks>
    <hyperlink ref="A1" location="Calendier!A1" display="Menu" xr:uid="{0924B4DE-DCE4-4BC5-8CC3-D5ED4F40AF04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6115375-34C0-4B12-818B-691BFA76D62E}">
          <x14:formula1>
            <xm:f>Skills!$J$1:$O$1</xm:f>
          </x14:formula1>
          <xm:sqref>I3 I22</xm:sqref>
        </x14:dataValidation>
        <x14:dataValidation type="list" allowBlank="1" showInputMessage="1" showErrorMessage="1" xr:uid="{F7F1E361-B84E-40DD-9D15-78A539648E0E}">
          <x14:formula1>
            <xm:f>Skills!$A$1:$H$1</xm:f>
          </x14:formula1>
          <xm:sqref>C3 C22 U22 U3</xm:sqref>
        </x14:dataValidation>
        <x14:dataValidation type="list" allowBlank="1" showInputMessage="1" showErrorMessage="1" xr:uid="{E217A398-B784-4BC2-B3F7-09D50CADA344}">
          <x14:formula1>
            <xm:f>Skills!$Q$1:$S$1</xm:f>
          </x14:formula1>
          <xm:sqref>O3 O22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A892C-B67F-4BA5-BA87-4E29AAA90548}">
  <sheetPr>
    <tabColor theme="5" tint="0.39997558519241921"/>
  </sheetPr>
  <dimension ref="A1:X47"/>
  <sheetViews>
    <sheetView topLeftCell="A25" workbookViewId="0">
      <selection activeCell="E14" sqref="E14"/>
    </sheetView>
  </sheetViews>
  <sheetFormatPr baseColWidth="10" defaultRowHeight="14.4" x14ac:dyDescent="0.3"/>
  <cols>
    <col min="1" max="1" width="8.21875" style="9" bestFit="1" customWidth="1"/>
    <col min="2" max="2" width="3.88671875" style="9" bestFit="1" customWidth="1"/>
    <col min="3" max="3" width="12.21875" style="17" bestFit="1" customWidth="1"/>
    <col min="4" max="4" width="12.5546875" style="9" bestFit="1" customWidth="1"/>
    <col min="5" max="5" width="7.109375" style="9" bestFit="1" customWidth="1"/>
    <col min="6" max="6" width="11" style="9" bestFit="1" customWidth="1"/>
    <col min="7" max="7" width="9.33203125" style="9" bestFit="1" customWidth="1"/>
    <col min="8" max="8" width="4.33203125" style="9" bestFit="1" customWidth="1"/>
    <col min="9" max="9" width="9" style="10" bestFit="1" customWidth="1"/>
    <col min="10" max="10" width="12.5546875" style="10" bestFit="1" customWidth="1"/>
    <col min="11" max="11" width="7.109375" style="10" bestFit="1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7.109375" style="10" bestFit="1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7.109375" style="10" bestFit="1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44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15-01</v>
      </c>
      <c r="B3" s="27"/>
      <c r="C3" s="28" t="s">
        <v>36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8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NB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OA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NB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OA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NB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OA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NB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OA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NB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OA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NB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OA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NB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OA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NB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OA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NB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OA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NB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OA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NB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OA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NB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OA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NB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OA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NB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OA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NB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OA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NB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OA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9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BF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BF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BF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BF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BF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BF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BF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BF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BF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BF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BF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BF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BF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BF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BF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>
        <f>COUNTIFS($V$5:$V$20,"",$T$5:$T$20,"OA*")+COUNTIFS($V$5:$V$20,"",$T$5:$T$20,"MG*")</f>
        <v>16</v>
      </c>
      <c r="H40" s="26"/>
      <c r="I40" s="24"/>
      <c r="K40" s="9"/>
      <c r="L40" s="9"/>
    </row>
    <row r="41" spans="1:24" x14ac:dyDescent="0.3">
      <c r="D41" s="26">
        <f>COUNTIFS($D$24:$D$38,"",$B$24:$B$38,"BF*",H24:H38,"O")+COUNTIFS($D$24:$D$38,"",$B$24:$B$38,"CM*",H24:H38,"O")</f>
        <v>0</v>
      </c>
      <c r="E41" s="26">
        <f>COUNTIFS($P$24:$P$38,"",$N$24:$N$38,"Vincent*")</f>
        <v>0</v>
      </c>
      <c r="F41" s="26"/>
      <c r="G41" s="26">
        <f>COUNTIFS($V$24:$V$38,"",$T$24:$T$38,"MG*")+COUNTIFS($V$24:$V$38,"",$T$24:$T$38,"OA*")</f>
        <v>0</v>
      </c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COUNTIFS($D$5:$D$20,"",$B$5:$B$20,"BF*",H5:H20,"O")+COUNTIFS($D$5:$D$20,"",$B$5:$B$20,"CM*",H5:H20,"O")</f>
        <v>0</v>
      </c>
      <c r="E42" s="26">
        <f>COUNTIFS($P$5:$P$20,"",$N$5:$N$20,"Vincent*")</f>
        <v>16</v>
      </c>
      <c r="F42" s="26"/>
      <c r="G42" s="26"/>
      <c r="H42" s="26">
        <f>COUNTIFS($V$5:$V$20,"",$T$5:$T$20,"NB*")+COUNTIFS($V$24:$V$38,"",$T$24:$T$38,"NB*")+COUNTIFS($D$24:$D$38,"",$B$24:$B$38,"NB*")+COUNTIFS($D$5:$D$20,"",$B$5:$B$20,"NB*")</f>
        <v>16</v>
      </c>
      <c r="I42" s="26"/>
      <c r="J42" s="9"/>
      <c r="K42" s="9"/>
      <c r="L42" s="9"/>
    </row>
    <row r="43" spans="1:24" x14ac:dyDescent="0.3">
      <c r="D43" s="26"/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COUNTIFS($D$24:$D$38,"",$B$24:$B$38,"MG*")+COUNTIFS($D$24:$D$38,"",$B$24:$B$38,"OA*")</f>
        <v>0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/>
      <c r="E44" s="26">
        <f>COUNTIFS($P$5:$P$20,"",$N$5:$N$20,"Steph_Rx*")</f>
        <v>0</v>
      </c>
      <c r="F44" s="26"/>
      <c r="G44" s="26">
        <f>COUNTIFS($D$5:$D$20,"",$B$5:$B$20,"MG*")+COUNTIFS($D$5:$D$20,"",$B$5:$B$20,"OA*")</f>
        <v>0</v>
      </c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0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16</v>
      </c>
      <c r="H47" s="18">
        <f t="shared" si="16"/>
        <v>16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U24:U38" xr:uid="{DF69C6EC-4716-474C-8865-D28B1CE1168D}">
      <formula1>INDIRECT($U$22)</formula1>
    </dataValidation>
    <dataValidation type="list" allowBlank="1" showInputMessage="1" showErrorMessage="1" sqref="O24:O38" xr:uid="{1A7ECA25-0158-410C-BA84-EC71D4E56CDD}">
      <formula1>INDIRECT($O$22)</formula1>
    </dataValidation>
    <dataValidation type="list" allowBlank="1" showInputMessage="1" showErrorMessage="1" sqref="I24:I38" xr:uid="{4EE804DC-EB3F-4405-A094-0C5CDB841051}">
      <formula1>INDIRECT($I$22)</formula1>
    </dataValidation>
    <dataValidation type="list" allowBlank="1" showInputMessage="1" showErrorMessage="1" sqref="U5:U20" xr:uid="{A6D601C7-CC66-420B-8D57-0983C261EDD8}">
      <formula1>INDIRECT($U$3)</formula1>
    </dataValidation>
    <dataValidation type="list" allowBlank="1" showInputMessage="1" showErrorMessage="1" sqref="O5:O20" xr:uid="{528B2621-6D86-4597-ACA1-66F67C9CB88A}">
      <formula1>INDIRECT($O$3)</formula1>
    </dataValidation>
    <dataValidation type="list" allowBlank="1" showInputMessage="1" showErrorMessage="1" sqref="I5:I20" xr:uid="{25384133-D8F3-4D18-9578-555132D16948}">
      <formula1>INDIRECT($I$3)</formula1>
    </dataValidation>
    <dataValidation type="list" allowBlank="1" showInputMessage="1" showErrorMessage="1" sqref="C24:C38" xr:uid="{8F9D3190-41BD-446F-A969-3ABA98B9F9AA}">
      <formula1>INDIRECT($C$22)</formula1>
    </dataValidation>
    <dataValidation type="list" allowBlank="1" showInputMessage="1" showErrorMessage="1" sqref="C5:C20" xr:uid="{AE751D92-81FC-4FDC-92E2-E30917EBE5AD}">
      <formula1>INDIRECT($C$3)</formula1>
    </dataValidation>
  </dataValidations>
  <hyperlinks>
    <hyperlink ref="A1" location="Calendier!A1" display="Menu" xr:uid="{FE928043-D12C-49D9-98CC-996B10C0FDAB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05A9D52-0A9A-47EE-8808-AC2A14895059}">
          <x14:formula1>
            <xm:f>Skills!$Q$1:$S$1</xm:f>
          </x14:formula1>
          <xm:sqref>O3 O22</xm:sqref>
        </x14:dataValidation>
        <x14:dataValidation type="list" allowBlank="1" showInputMessage="1" showErrorMessage="1" xr:uid="{91969DC8-45F0-49B0-BD6C-F962CCD955EC}">
          <x14:formula1>
            <xm:f>Skills!$A$1:$H$1</xm:f>
          </x14:formula1>
          <xm:sqref>C3 C22 U22 U3</xm:sqref>
        </x14:dataValidation>
        <x14:dataValidation type="list" allowBlank="1" showInputMessage="1" showErrorMessage="1" xr:uid="{43261FC3-80A1-49E0-A3FD-CC50D874F2BB}">
          <x14:formula1>
            <xm:f>Skills!$J$1:$O$1</xm:f>
          </x14:formula1>
          <xm:sqref>I22 I3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60E0F-B594-4331-88F0-031E8132D9E2}">
  <dimension ref="A1:X47"/>
  <sheetViews>
    <sheetView workbookViewId="0">
      <selection activeCell="I3" sqref="I3"/>
    </sheetView>
  </sheetViews>
  <sheetFormatPr baseColWidth="10" defaultRowHeight="14.4" x14ac:dyDescent="0.3"/>
  <cols>
    <col min="1" max="1" width="6.88671875" style="9" bestFit="1" customWidth="1"/>
    <col min="2" max="2" width="3.88671875" style="9" bestFit="1" customWidth="1"/>
    <col min="3" max="3" width="10.21875" style="17" bestFit="1" customWidth="1"/>
    <col min="4" max="4" width="12.5546875" style="9" bestFit="1" customWidth="1"/>
    <col min="5" max="5" width="8.5546875" style="9" customWidth="1"/>
    <col min="6" max="6" width="11" style="9" bestFit="1" customWidth="1"/>
    <col min="7" max="7" width="6.88671875" style="9" bestFit="1" customWidth="1"/>
    <col min="8" max="8" width="4.33203125" style="9" bestFit="1" customWidth="1"/>
    <col min="9" max="9" width="9.6640625" style="10" bestFit="1" customWidth="1"/>
    <col min="10" max="10" width="12.5546875" style="10" bestFit="1" customWidth="1"/>
    <col min="11" max="11" width="8.44140625" style="10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8.88671875" style="10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9.5546875" style="10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21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18-01</v>
      </c>
      <c r="B3" s="27"/>
      <c r="C3" s="28" t="s">
        <v>9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37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BF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MG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BF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MG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BF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MG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BF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MG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BF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MG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BF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MG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BF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MG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BF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MG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BF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MG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BF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MG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BF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MG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BF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MG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BF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MG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BF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MG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BF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MG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BF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MG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37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MG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MG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MG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MG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MG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MG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MG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MG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MG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MG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MG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MG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MG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MG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MG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/>
      <c r="H40" s="26"/>
      <c r="I40" s="24"/>
      <c r="K40" s="9"/>
      <c r="L40" s="9"/>
    </row>
    <row r="41" spans="1:24" x14ac:dyDescent="0.3">
      <c r="D41" s="26">
        <f>COUNTIFS($D$24:$D$38,"",$B$24:$B$38,"BF*",H24:H38,"O")</f>
        <v>0</v>
      </c>
      <c r="E41" s="26">
        <f>COUNTIFS($P$24:$P$38,"",$N$24:$N$38,"Vincent*")</f>
        <v>0</v>
      </c>
      <c r="F41" s="26"/>
      <c r="G41" s="26"/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</f>
        <v>16</v>
      </c>
      <c r="E42" s="26">
        <f>COUNTIFS($P$5:$P$20,"",$N$5:$N$20,"Vincent*")</f>
        <v>16</v>
      </c>
      <c r="F42" s="26"/>
      <c r="G42" s="26">
        <f>COUNTIFS($V$5:$V$20,"",$T$5:$T$20,"MG*")</f>
        <v>16</v>
      </c>
      <c r="H42" s="26">
        <f>COUNTIFS($D$5:$D$20,"",$B$5:$B$20,"NB*")</f>
        <v>0</v>
      </c>
      <c r="I42" s="26"/>
      <c r="J42" s="9"/>
      <c r="K42" s="9"/>
      <c r="L42" s="9"/>
    </row>
    <row r="43" spans="1:24" x14ac:dyDescent="0.3">
      <c r="D43" s="26">
        <f>COUNTIFS($D$24:$D$38,"",$B$24:$B$38,"CM*")</f>
        <v>0</v>
      </c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COUNTIFS($D$24:$D$37,"",$B$24:$B$37,"MG*")</f>
        <v>14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>
        <f>COUNTIFS($D$5:$D$20,"",$B$5:$B$20,"CM*")</f>
        <v>0</v>
      </c>
      <c r="E44" s="26">
        <f>COUNTIFS($P$5:$P$20,"",$N$5:$N$20,"Steph_Rx*")</f>
        <v>0</v>
      </c>
      <c r="F44" s="26"/>
      <c r="G44" s="26"/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30</v>
      </c>
      <c r="H47" s="18">
        <f t="shared" si="16"/>
        <v>0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C5:C20" xr:uid="{39EAE4C0-74DE-4E91-822D-2C0629548BCC}">
      <formula1>INDIRECT($C$3)</formula1>
    </dataValidation>
    <dataValidation type="list" allowBlank="1" showInputMessage="1" showErrorMessage="1" sqref="C24:C38" xr:uid="{6F8842BD-F4B6-46E5-908E-AB064E3CCC80}">
      <formula1>INDIRECT($C$22)</formula1>
    </dataValidation>
    <dataValidation type="list" allowBlank="1" showInputMessage="1" showErrorMessage="1" sqref="I5:I20" xr:uid="{71E13E24-30B7-4B58-8352-F9973DB8FEFE}">
      <formula1>INDIRECT($I$3)</formula1>
    </dataValidation>
    <dataValidation type="list" allowBlank="1" showInputMessage="1" showErrorMessage="1" sqref="O5:O20" xr:uid="{9EEBCFA1-CD8E-4EB4-AC66-9E916ED5916D}">
      <formula1>INDIRECT($O$3)</formula1>
    </dataValidation>
    <dataValidation type="list" allowBlank="1" showInputMessage="1" showErrorMessage="1" sqref="U5:U20" xr:uid="{D05FF7F8-A814-4649-93BB-BF6D6AA45AAC}">
      <formula1>INDIRECT($U$3)</formula1>
    </dataValidation>
    <dataValidation type="list" allowBlank="1" showInputMessage="1" showErrorMessage="1" sqref="I24:I38" xr:uid="{B41750A9-305E-457A-A60E-A328B87A4B70}">
      <formula1>INDIRECT($I$22)</formula1>
    </dataValidation>
    <dataValidation type="list" allowBlank="1" showInputMessage="1" showErrorMessage="1" sqref="O24:O38" xr:uid="{880E70E1-F59F-4E29-BD04-70CBAB343E55}">
      <formula1>INDIRECT($O$22)</formula1>
    </dataValidation>
    <dataValidation type="list" allowBlank="1" showInputMessage="1" showErrorMessage="1" sqref="U24:U38" xr:uid="{9133644D-530C-441A-8083-C64B9438967C}">
      <formula1>INDIRECT($U$22)</formula1>
    </dataValidation>
  </dataValidations>
  <hyperlinks>
    <hyperlink ref="A1" location="Calendier!A1" display="Menu" xr:uid="{ABC1BEE9-213E-459A-BD5F-3AB16C018852}"/>
  </hyperlink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1AF761F-086D-42DF-9618-9C2726C5E608}">
          <x14:formula1>
            <xm:f>Skills!$J$1:$O$1</xm:f>
          </x14:formula1>
          <xm:sqref>I22 I3</xm:sqref>
        </x14:dataValidation>
        <x14:dataValidation type="list" allowBlank="1" showInputMessage="1" showErrorMessage="1" xr:uid="{C7A6EAE7-1E58-4807-8B5B-A2D9D63A43E0}">
          <x14:formula1>
            <xm:f>Skills!$A$1:$H$1</xm:f>
          </x14:formula1>
          <xm:sqref>C3 C22 U22 U3</xm:sqref>
        </x14:dataValidation>
        <x14:dataValidation type="list" allowBlank="1" showInputMessage="1" showErrorMessage="1" xr:uid="{AB29AAD5-47F5-4DB7-B6C2-E0317201F939}">
          <x14:formula1>
            <xm:f>Skills!$Q$1:$S$1</xm:f>
          </x14:formula1>
          <xm:sqref>O3 O22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7D8F3-2193-4931-AE27-A7094506C856}">
  <dimension ref="A1:X47"/>
  <sheetViews>
    <sheetView workbookViewId="0">
      <selection activeCell="I3" sqref="I3"/>
    </sheetView>
  </sheetViews>
  <sheetFormatPr baseColWidth="10" defaultRowHeight="14.4" x14ac:dyDescent="0.3"/>
  <cols>
    <col min="1" max="1" width="6.88671875" bestFit="1" customWidth="1"/>
    <col min="2" max="2" width="3.88671875" bestFit="1" customWidth="1"/>
    <col min="3" max="3" width="12.21875" bestFit="1" customWidth="1"/>
    <col min="4" max="4" width="12.5546875" bestFit="1" customWidth="1"/>
    <col min="5" max="5" width="7.109375" bestFit="1" customWidth="1"/>
    <col min="6" max="6" width="11" bestFit="1" customWidth="1"/>
    <col min="7" max="7" width="9.33203125" bestFit="1" customWidth="1"/>
    <col min="8" max="8" width="4.33203125" bestFit="1" customWidth="1"/>
    <col min="9" max="9" width="9" bestFit="1" customWidth="1"/>
    <col min="10" max="10" width="12.5546875" bestFit="1" customWidth="1"/>
    <col min="11" max="11" width="7.109375" bestFit="1" customWidth="1"/>
    <col min="12" max="12" width="11" bestFit="1" customWidth="1"/>
    <col min="13" max="13" width="6.88671875" bestFit="1" customWidth="1"/>
    <col min="14" max="14" width="8.109375" bestFit="1" customWidth="1"/>
    <col min="15" max="15" width="9.33203125" bestFit="1" customWidth="1"/>
    <col min="16" max="16" width="12.5546875" bestFit="1" customWidth="1"/>
    <col min="17" max="17" width="7.109375" bestFit="1" customWidth="1"/>
    <col min="18" max="18" width="11" bestFit="1" customWidth="1"/>
    <col min="19" max="19" width="6.88671875" bestFit="1" customWidth="1"/>
    <col min="20" max="20" width="3.88671875" bestFit="1" customWidth="1"/>
    <col min="21" max="21" width="9.44140625" bestFit="1" customWidth="1"/>
    <col min="22" max="22" width="12.5546875" bestFit="1" customWidth="1"/>
    <col min="23" max="23" width="7.109375" bestFit="1" customWidth="1"/>
    <col min="24" max="24" width="11" bestFit="1" customWidth="1"/>
  </cols>
  <sheetData>
    <row r="1" spans="1:24" x14ac:dyDescent="0.3">
      <c r="A1" s="32" t="s">
        <v>25</v>
      </c>
      <c r="B1" s="17"/>
      <c r="C1" s="17"/>
      <c r="D1" s="10"/>
      <c r="E1" s="10"/>
      <c r="F1" s="10"/>
      <c r="G1" s="10"/>
      <c r="H1" s="9"/>
      <c r="I1" s="10"/>
      <c r="J1" s="10"/>
      <c r="K1" s="33"/>
      <c r="L1" s="11"/>
      <c r="M1" s="10"/>
      <c r="N1" s="10"/>
      <c r="O1" s="10"/>
      <c r="P1" s="10"/>
      <c r="Q1" s="10"/>
      <c r="R1" s="9"/>
      <c r="S1" s="10"/>
      <c r="T1" s="10"/>
      <c r="U1" s="10"/>
      <c r="V1" s="10"/>
      <c r="W1" s="10"/>
      <c r="X1" s="10"/>
    </row>
    <row r="2" spans="1:24" x14ac:dyDescent="0.3">
      <c r="A2" s="12" t="s">
        <v>27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19-01</v>
      </c>
      <c r="B3" s="27"/>
      <c r="C3" s="28" t="s">
        <v>9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37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BF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MG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BF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MG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BF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MG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BF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MG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BF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MG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BF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MG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BF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MG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BF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MG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BF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MG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BF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MG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BF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MG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BF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MG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BF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MG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BF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MG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BF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MG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BF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MG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37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MG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MG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MG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MG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MG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MG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MG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MG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MG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MG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MG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MG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MG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MG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MG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A39" s="9"/>
      <c r="B39" s="9"/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A40" s="9"/>
      <c r="B40" s="9"/>
      <c r="C40" s="17"/>
      <c r="D40" s="26"/>
      <c r="E40" s="26"/>
      <c r="F40" s="26"/>
      <c r="G40" s="26"/>
      <c r="H40" s="26"/>
      <c r="I40" s="24"/>
      <c r="J40" s="10"/>
      <c r="K40" s="9"/>
      <c r="L40" s="9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</row>
    <row r="41" spans="1:24" x14ac:dyDescent="0.3">
      <c r="A41" s="9"/>
      <c r="B41" s="9"/>
      <c r="C41" s="17"/>
      <c r="D41" s="26">
        <f>COUNTIFS($D$24:$D$38,"",$B$24:$B$38,"BF*",H24:H38,"O")</f>
        <v>0</v>
      </c>
      <c r="E41" s="26">
        <f>COUNTIFS($P$24:$P$38,"",$N$24:$N$38,"Vincent*")</f>
        <v>0</v>
      </c>
      <c r="F41" s="26"/>
      <c r="G41" s="26"/>
      <c r="H41" s="26"/>
      <c r="I41" s="26">
        <f>COUNTIFS($V$14:$V$19,"",$T$14:$T$19,"JNP*")</f>
        <v>0</v>
      </c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4" x14ac:dyDescent="0.3">
      <c r="A42" s="9"/>
      <c r="B42" s="9"/>
      <c r="C42" s="17"/>
      <c r="D42" s="26">
        <f>COUNTIFS($D$5:$D$20,"",$B$5:$B$20,"BF*",H5:H20,"O")</f>
        <v>16</v>
      </c>
      <c r="E42" s="26">
        <f>COUNTIFS($P$5:$P$20,"",$N$5:$N$20,"Vincent*")</f>
        <v>16</v>
      </c>
      <c r="F42" s="26"/>
      <c r="G42" s="26">
        <f>COUNTIFS($V$5:$V$20,"",$T$5:$T$20,"MG*")</f>
        <v>16</v>
      </c>
      <c r="H42" s="26">
        <f>COUNTIFS($D$5:$D$20,"",$B$5:$B$20,"NB*")</f>
        <v>0</v>
      </c>
      <c r="I42" s="26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 x14ac:dyDescent="0.3">
      <c r="A43" s="9"/>
      <c r="B43" s="9"/>
      <c r="C43" s="17"/>
      <c r="D43" s="26">
        <f>COUNTIFS($D$24:$D$38,"",$B$24:$B$38,"CM*")</f>
        <v>0</v>
      </c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COUNTIFS($D$24:$D$37,"",$B$24:$B$37,"MG*")</f>
        <v>14</v>
      </c>
      <c r="H43" s="26">
        <f>COUNTIFS($D$24:$D$38,"",$B$24:$B$38,"NB*")</f>
        <v>0</v>
      </c>
      <c r="I43" s="26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</row>
    <row r="44" spans="1:24" x14ac:dyDescent="0.3">
      <c r="A44" s="9"/>
      <c r="B44" s="9"/>
      <c r="C44" s="17"/>
      <c r="D44" s="26">
        <f>COUNTIFS($D$5:$D$20,"",$B$5:$B$20,"CM*")</f>
        <v>0</v>
      </c>
      <c r="E44" s="26">
        <f>COUNTIFS($P$5:$P$20,"",$N$5:$N$20,"Steph_Rx*")</f>
        <v>0</v>
      </c>
      <c r="F44" s="26"/>
      <c r="G44" s="26"/>
      <c r="H44" s="26">
        <f>COUNTIFS($V$24:$V$38,"",$S$24:$S$38,"NB*")</f>
        <v>0</v>
      </c>
      <c r="I44" s="26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x14ac:dyDescent="0.3">
      <c r="A45" s="9"/>
      <c r="B45" s="9"/>
      <c r="C45" s="17"/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1:24" x14ac:dyDescent="0.3">
      <c r="A46" s="9"/>
      <c r="B46" s="9"/>
      <c r="C46" s="17"/>
      <c r="D46" s="26"/>
      <c r="E46" s="26"/>
      <c r="F46" s="26"/>
      <c r="G46" s="26"/>
      <c r="H46" s="26"/>
      <c r="I46" s="26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</row>
    <row r="47" spans="1:24" x14ac:dyDescent="0.3">
      <c r="A47" s="9"/>
      <c r="B47" s="9"/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30</v>
      </c>
      <c r="H47" s="18">
        <f t="shared" si="16"/>
        <v>0</v>
      </c>
      <c r="I47" s="18">
        <f t="shared" si="16"/>
        <v>0</v>
      </c>
      <c r="J47" s="18"/>
      <c r="K47" s="18"/>
      <c r="L47" s="18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</row>
  </sheetData>
  <dataValidations count="8">
    <dataValidation type="list" allowBlank="1" showInputMessage="1" showErrorMessage="1" sqref="U24:U38" xr:uid="{B116F810-2D37-4B36-A538-681FC969B0EB}">
      <formula1>INDIRECT($U$22)</formula1>
    </dataValidation>
    <dataValidation type="list" allowBlank="1" showInputMessage="1" showErrorMessage="1" sqref="O24:O38" xr:uid="{8F84DFC6-D40D-4677-B5B9-7A0A46937399}">
      <formula1>INDIRECT($O$22)</formula1>
    </dataValidation>
    <dataValidation type="list" allowBlank="1" showInputMessage="1" showErrorMessage="1" sqref="I24:I38" xr:uid="{41AFE0F0-8A59-4E03-9399-0F580BF4A87B}">
      <formula1>INDIRECT($I$22)</formula1>
    </dataValidation>
    <dataValidation type="list" allowBlank="1" showInputMessage="1" showErrorMessage="1" sqref="U5:U20" xr:uid="{9E714F21-B4FF-4204-BBEF-0FA444102708}">
      <formula1>INDIRECT($U$3)</formula1>
    </dataValidation>
    <dataValidation type="list" allowBlank="1" showInputMessage="1" showErrorMessage="1" sqref="O5:O20" xr:uid="{86937F40-A10B-43A3-A5C1-988611FA73E0}">
      <formula1>INDIRECT($O$3)</formula1>
    </dataValidation>
    <dataValidation type="list" allowBlank="1" showInputMessage="1" showErrorMessage="1" sqref="I5:I20" xr:uid="{82B3575B-0183-4DC8-8664-D6C8022AC115}">
      <formula1>INDIRECT($I$3)</formula1>
    </dataValidation>
    <dataValidation type="list" allowBlank="1" showInputMessage="1" showErrorMessage="1" sqref="C24:C38" xr:uid="{FF327EC7-9A25-467D-9DA1-4E841CAB90AB}">
      <formula1>INDIRECT($C$22)</formula1>
    </dataValidation>
    <dataValidation type="list" allowBlank="1" showInputMessage="1" showErrorMessage="1" sqref="C5:C20" xr:uid="{E967DABD-5076-42A7-8D65-35C7C94344D5}">
      <formula1>INDIRECT($C$3)</formula1>
    </dataValidation>
  </dataValidations>
  <hyperlinks>
    <hyperlink ref="A1" location="Calendier!A1" display="Menu" xr:uid="{F2F18BF2-28EF-4122-87F7-49F82A3A5157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06E5694-5567-45FF-ACEE-B5D609D9EF73}">
          <x14:formula1>
            <xm:f>Skills!$J$1:$O$1</xm:f>
          </x14:formula1>
          <xm:sqref>I22 I3</xm:sqref>
        </x14:dataValidation>
        <x14:dataValidation type="list" allowBlank="1" showInputMessage="1" showErrorMessage="1" xr:uid="{3D11DDA9-E949-48F8-A1A3-363E3229DF2F}">
          <x14:formula1>
            <xm:f>Skills!$Q$1:$S$1</xm:f>
          </x14:formula1>
          <xm:sqref>O3 O22</xm:sqref>
        </x14:dataValidation>
        <x14:dataValidation type="list" allowBlank="1" showInputMessage="1" showErrorMessage="1" xr:uid="{A5EA8A4B-7609-4E3A-B6A6-CCDC28969BF9}">
          <x14:formula1>
            <xm:f>Skills!$A$1:$H$1</xm:f>
          </x14:formula1>
          <xm:sqref>C3 C22 U22 U3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AF9E8-7412-4358-BFD8-3D48CDBC0F55}">
  <dimension ref="A1:X47"/>
  <sheetViews>
    <sheetView workbookViewId="0">
      <selection activeCell="I3" sqref="I3"/>
    </sheetView>
  </sheetViews>
  <sheetFormatPr baseColWidth="10" defaultRowHeight="14.4" x14ac:dyDescent="0.3"/>
  <cols>
    <col min="1" max="1" width="8.21875" style="9" bestFit="1" customWidth="1"/>
    <col min="2" max="2" width="3.88671875" style="9" bestFit="1" customWidth="1"/>
    <col min="3" max="3" width="12.21875" style="17" bestFit="1" customWidth="1"/>
    <col min="4" max="4" width="12.5546875" style="9" bestFit="1" customWidth="1"/>
    <col min="5" max="5" width="7.109375" style="9" bestFit="1" customWidth="1"/>
    <col min="6" max="6" width="11" style="9" bestFit="1" customWidth="1"/>
    <col min="7" max="7" width="9.33203125" style="9" bestFit="1" customWidth="1"/>
    <col min="8" max="8" width="4.33203125" style="9" bestFit="1" customWidth="1"/>
    <col min="9" max="9" width="9" style="10" bestFit="1" customWidth="1"/>
    <col min="10" max="10" width="12.5546875" style="10" bestFit="1" customWidth="1"/>
    <col min="11" max="11" width="7.109375" style="10" bestFit="1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7.109375" style="10" bestFit="1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7.109375" style="10" bestFit="1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43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20-01</v>
      </c>
      <c r="B3" s="27"/>
      <c r="C3" s="28" t="s">
        <v>9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37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BF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MG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BF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MG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BF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MG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BF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MG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BF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MG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BF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MG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BF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MG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BF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MG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BF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MG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BF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MG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BF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MG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BF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MG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BF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MG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BF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MG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BF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MG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BF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MG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37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MG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MG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MG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MG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MG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MG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MG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MG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MG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MG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MG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MG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MG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MG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MG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/>
      <c r="H40" s="26"/>
      <c r="I40" s="24"/>
      <c r="K40" s="9"/>
      <c r="L40" s="9"/>
    </row>
    <row r="41" spans="1:24" x14ac:dyDescent="0.3">
      <c r="D41" s="26">
        <f>COUNTIFS($D$24:$D$38,"",$B$24:$B$38,"BF*",H24:H38,"O")</f>
        <v>0</v>
      </c>
      <c r="E41" s="26">
        <f>COUNTIFS($P$24:$P$38,"",$N$24:$N$38,"Vincent*")</f>
        <v>0</v>
      </c>
      <c r="F41" s="26"/>
      <c r="G41" s="26"/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</f>
        <v>16</v>
      </c>
      <c r="E42" s="26">
        <f>COUNTIFS($P$5:$P$20,"",$N$5:$N$20,"Vincent*")</f>
        <v>16</v>
      </c>
      <c r="F42" s="26"/>
      <c r="G42" s="26">
        <f>COUNTIFS($V$5:$V$20,"",$T$5:$T$20,"MG*")</f>
        <v>16</v>
      </c>
      <c r="H42" s="26">
        <f>COUNTIFS($D$5:$D$20,"",$B$5:$B$20,"NB*")</f>
        <v>0</v>
      </c>
      <c r="I42" s="26"/>
      <c r="J42" s="9"/>
      <c r="K42" s="9"/>
      <c r="L42" s="9"/>
    </row>
    <row r="43" spans="1:24" x14ac:dyDescent="0.3">
      <c r="D43" s="26">
        <f>COUNTIFS($D$24:$D$38,"",$B$24:$B$38,"CM*")</f>
        <v>0</v>
      </c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COUNTIFS($D$24:$D$37,"",$B$24:$B$37,"MG*")</f>
        <v>14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>
        <f>COUNTIFS($D$5:$D$20,"",$B$5:$B$20,"CM*")</f>
        <v>0</v>
      </c>
      <c r="E44" s="26">
        <f>COUNTIFS($P$5:$P$20,"",$N$5:$N$20,"Steph_Rx*")</f>
        <v>0</v>
      </c>
      <c r="F44" s="26"/>
      <c r="G44" s="26"/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30</v>
      </c>
      <c r="H47" s="18">
        <f t="shared" si="16"/>
        <v>0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U24:U38" xr:uid="{06A260ED-5617-4026-939A-FF2043F023A3}">
      <formula1>INDIRECT($U$22)</formula1>
    </dataValidation>
    <dataValidation type="list" allowBlank="1" showInputMessage="1" showErrorMessage="1" sqref="O24:O38" xr:uid="{82E52080-D4B5-4F46-8265-3E1C20543CFF}">
      <formula1>INDIRECT($O$22)</formula1>
    </dataValidation>
    <dataValidation type="list" allowBlank="1" showInputMessage="1" showErrorMessage="1" sqref="I24:I38" xr:uid="{09F9CE34-D6A7-4BB7-9B22-D6C9AF763058}">
      <formula1>INDIRECT($I$22)</formula1>
    </dataValidation>
    <dataValidation type="list" allowBlank="1" showInputMessage="1" showErrorMessage="1" sqref="U5:U20" xr:uid="{C7EB4768-F62E-4AE1-B79F-C03FEE6E1726}">
      <formula1>INDIRECT($U$3)</formula1>
    </dataValidation>
    <dataValidation type="list" allowBlank="1" showInputMessage="1" showErrorMessage="1" sqref="O5:O20" xr:uid="{36F6DE5B-D5CC-4BB1-9045-A0FDAACC3186}">
      <formula1>INDIRECT($O$3)</formula1>
    </dataValidation>
    <dataValidation type="list" allowBlank="1" showInputMessage="1" showErrorMessage="1" sqref="I5:I20" xr:uid="{8A081460-D57C-438F-BFFF-471F28F0B3C5}">
      <formula1>INDIRECT($I$3)</formula1>
    </dataValidation>
    <dataValidation type="list" allowBlank="1" showInputMessage="1" showErrorMessage="1" sqref="C24:C38" xr:uid="{6626D905-1965-4F8A-9D12-29A274914AF1}">
      <formula1>INDIRECT($C$22)</formula1>
    </dataValidation>
    <dataValidation type="list" allowBlank="1" showInputMessage="1" showErrorMessage="1" sqref="C5:C20" xr:uid="{01BC9C64-0E58-4B26-B275-3134B0360772}">
      <formula1>INDIRECT($C$3)</formula1>
    </dataValidation>
  </dataValidations>
  <hyperlinks>
    <hyperlink ref="A1" location="Calendier!A1" display="Menu" xr:uid="{33C9B8BA-015A-4893-89F8-5937E742F2B8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3B181B0-62E9-4B4B-9E8B-96B809CF3B11}">
          <x14:formula1>
            <xm:f>Skills!$Q$1:$S$1</xm:f>
          </x14:formula1>
          <xm:sqref>O3 O22</xm:sqref>
        </x14:dataValidation>
        <x14:dataValidation type="list" allowBlank="1" showInputMessage="1" showErrorMessage="1" xr:uid="{378A2E9C-2D1B-4F03-8C54-E69CD94B49F1}">
          <x14:formula1>
            <xm:f>Skills!$A$1:$H$1</xm:f>
          </x14:formula1>
          <xm:sqref>C3 C22 U22 U3</xm:sqref>
        </x14:dataValidation>
        <x14:dataValidation type="list" allowBlank="1" showInputMessage="1" showErrorMessage="1" xr:uid="{6322211A-144C-42E3-B8F0-5E1B43009A81}">
          <x14:formula1>
            <xm:f>Skills!$J$1:$O$1</xm:f>
          </x14:formula1>
          <xm:sqref>I22 I3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3B6C5-CDDB-4F9D-A372-5F75BBF61FEB}">
  <dimension ref="A1:X47"/>
  <sheetViews>
    <sheetView workbookViewId="0">
      <selection activeCell="I3" sqref="I3"/>
    </sheetView>
  </sheetViews>
  <sheetFormatPr baseColWidth="10" defaultRowHeight="14.4" x14ac:dyDescent="0.3"/>
  <cols>
    <col min="1" max="1" width="8.21875" style="9" bestFit="1" customWidth="1"/>
    <col min="2" max="2" width="3.88671875" style="9" bestFit="1" customWidth="1"/>
    <col min="3" max="3" width="12.21875" style="17" bestFit="1" customWidth="1"/>
    <col min="4" max="4" width="12.5546875" style="9" bestFit="1" customWidth="1"/>
    <col min="5" max="5" width="7.109375" style="9" bestFit="1" customWidth="1"/>
    <col min="6" max="6" width="11" style="9" bestFit="1" customWidth="1"/>
    <col min="7" max="7" width="9.33203125" style="9" bestFit="1" customWidth="1"/>
    <col min="8" max="8" width="4.33203125" style="9" bestFit="1" customWidth="1"/>
    <col min="9" max="9" width="9" style="10" bestFit="1" customWidth="1"/>
    <col min="10" max="10" width="12.5546875" style="10" bestFit="1" customWidth="1"/>
    <col min="11" max="11" width="7.109375" style="10" bestFit="1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7.109375" style="10" bestFit="1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7.109375" style="10" bestFit="1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26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21-01</v>
      </c>
      <c r="B3" s="27"/>
      <c r="C3" s="28" t="s">
        <v>9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37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BF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MG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BF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MG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BF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MG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BF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MG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BF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MG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BF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MG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BF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MG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BF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MG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BF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MG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BF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MG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BF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MG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BF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MG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BF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MG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BF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MG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BF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MG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BF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MG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37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MG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MG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MG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MG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MG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MG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MG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MG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MG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MG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MG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MG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MG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MG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MG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/>
      <c r="H40" s="26"/>
      <c r="I40" s="24"/>
      <c r="K40" s="9"/>
      <c r="L40" s="9"/>
    </row>
    <row r="41" spans="1:24" x14ac:dyDescent="0.3">
      <c r="D41" s="26">
        <f>COUNTIFS($D$24:$D$38,"",$B$24:$B$38,"BF*",H24:H38,"O")</f>
        <v>0</v>
      </c>
      <c r="E41" s="26">
        <f>COUNTIFS($P$24:$P$38,"",$N$24:$N$38,"Vincent*")</f>
        <v>0</v>
      </c>
      <c r="F41" s="26"/>
      <c r="G41" s="26"/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</f>
        <v>16</v>
      </c>
      <c r="E42" s="26">
        <f>COUNTIFS($P$5:$P$20,"",$N$5:$N$20,"Vincent*")</f>
        <v>16</v>
      </c>
      <c r="F42" s="26"/>
      <c r="G42" s="26">
        <f>COUNTIFS($V$5:$V$20,"",$T$5:$T$20,"MG*")</f>
        <v>16</v>
      </c>
      <c r="H42" s="26">
        <f>COUNTIFS($D$5:$D$20,"",$B$5:$B$20,"NB*")</f>
        <v>0</v>
      </c>
      <c r="I42" s="26"/>
      <c r="J42" s="9"/>
      <c r="K42" s="9"/>
      <c r="L42" s="9"/>
    </row>
    <row r="43" spans="1:24" x14ac:dyDescent="0.3">
      <c r="D43" s="26">
        <f>COUNTIFS($D$24:$D$38,"",$B$24:$B$38,"CM*")</f>
        <v>0</v>
      </c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COUNTIFS($D$24:$D$37,"",$B$24:$B$37,"MG*")</f>
        <v>14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>
        <f>COUNTIFS($D$5:$D$20,"",$B$5:$B$20,"CM*")</f>
        <v>0</v>
      </c>
      <c r="E44" s="26">
        <f>COUNTIFS($P$5:$P$20,"",$N$5:$N$20,"Steph_Rx*")</f>
        <v>0</v>
      </c>
      <c r="F44" s="26"/>
      <c r="G44" s="26"/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30</v>
      </c>
      <c r="H47" s="18">
        <f t="shared" si="16"/>
        <v>0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C5:C20" xr:uid="{D8357FD8-6AC7-4520-AB90-D30D9E05CB11}">
      <formula1>INDIRECT($C$3)</formula1>
    </dataValidation>
    <dataValidation type="list" allowBlank="1" showInputMessage="1" showErrorMessage="1" sqref="C24:C38" xr:uid="{1FC9C73F-063F-42F9-A825-D7545EEAFFE2}">
      <formula1>INDIRECT($C$22)</formula1>
    </dataValidation>
    <dataValidation type="list" allowBlank="1" showInputMessage="1" showErrorMessage="1" sqref="I5:I20" xr:uid="{C014EBB5-5EBF-4524-8E6D-FCA58FECCD07}">
      <formula1>INDIRECT($I$3)</formula1>
    </dataValidation>
    <dataValidation type="list" allowBlank="1" showInputMessage="1" showErrorMessage="1" sqref="O5:O20" xr:uid="{BE13570C-4FD7-4C03-8581-F200D46BA33C}">
      <formula1>INDIRECT($O$3)</formula1>
    </dataValidation>
    <dataValidation type="list" allowBlank="1" showInputMessage="1" showErrorMessage="1" sqref="U5:U20" xr:uid="{F814C150-DD0F-4BEC-8F37-94483C277652}">
      <formula1>INDIRECT($U$3)</formula1>
    </dataValidation>
    <dataValidation type="list" allowBlank="1" showInputMessage="1" showErrorMessage="1" sqref="I24:I38" xr:uid="{344180C9-8078-473A-BA9F-C41FE5FBCB10}">
      <formula1>INDIRECT($I$22)</formula1>
    </dataValidation>
    <dataValidation type="list" allowBlank="1" showInputMessage="1" showErrorMessage="1" sqref="O24:O38" xr:uid="{0DE7BF9F-4D58-403D-B7FF-CE242A9C7A9E}">
      <formula1>INDIRECT($O$22)</formula1>
    </dataValidation>
    <dataValidation type="list" allowBlank="1" showInputMessage="1" showErrorMessage="1" sqref="U24:U38" xr:uid="{7DEF837C-2030-4248-A41A-B0715709F23F}">
      <formula1>INDIRECT($U$22)</formula1>
    </dataValidation>
  </dataValidations>
  <hyperlinks>
    <hyperlink ref="A1" location="Calendier!A1" display="Menu" xr:uid="{1A7B5A83-43ED-44BA-8D81-B857510BA5A4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6B1BABE-8A48-4C26-B112-CEE7B89971D2}">
          <x14:formula1>
            <xm:f>Skills!$J$1:$O$1</xm:f>
          </x14:formula1>
          <xm:sqref>I22 I3</xm:sqref>
        </x14:dataValidation>
        <x14:dataValidation type="list" allowBlank="1" showInputMessage="1" showErrorMessage="1" xr:uid="{479622FE-35F4-4E5B-B4B8-CC64AD1A4612}">
          <x14:formula1>
            <xm:f>Skills!$A$1:$H$1</xm:f>
          </x14:formula1>
          <xm:sqref>C3 C22 U22 U3</xm:sqref>
        </x14:dataValidation>
        <x14:dataValidation type="list" allowBlank="1" showInputMessage="1" showErrorMessage="1" xr:uid="{D49920E6-CB21-4E03-B6E3-C5113E39A0C4}">
          <x14:formula1>
            <xm:f>Skills!$Q$1:$S$1</xm:f>
          </x14:formula1>
          <xm:sqref>O3 O22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811-7106-4834-A359-13B280295316}">
  <dimension ref="A1:X47"/>
  <sheetViews>
    <sheetView workbookViewId="0">
      <selection activeCell="J15" sqref="J15"/>
    </sheetView>
  </sheetViews>
  <sheetFormatPr baseColWidth="10" defaultRowHeight="14.4" x14ac:dyDescent="0.3"/>
  <cols>
    <col min="1" max="1" width="8.21875" style="9" bestFit="1" customWidth="1"/>
    <col min="2" max="2" width="3.88671875" style="9" bestFit="1" customWidth="1"/>
    <col min="3" max="3" width="12.21875" style="17" bestFit="1" customWidth="1"/>
    <col min="4" max="4" width="12.5546875" style="9" bestFit="1" customWidth="1"/>
    <col min="5" max="5" width="7.109375" style="9" bestFit="1" customWidth="1"/>
    <col min="6" max="6" width="11" style="9" bestFit="1" customWidth="1"/>
    <col min="7" max="7" width="9.33203125" style="9" bestFit="1" customWidth="1"/>
    <col min="8" max="8" width="4.33203125" style="9" bestFit="1" customWidth="1"/>
    <col min="9" max="9" width="9" style="10" bestFit="1" customWidth="1"/>
    <col min="10" max="10" width="12.5546875" style="10" bestFit="1" customWidth="1"/>
    <col min="11" max="11" width="7.109375" style="10" bestFit="1" customWidth="1"/>
    <col min="12" max="12" width="11" style="10" bestFit="1" customWidth="1"/>
    <col min="13" max="13" width="6.88671875" style="10" bestFit="1" customWidth="1"/>
    <col min="14" max="14" width="8.109375" style="10" bestFit="1" customWidth="1"/>
    <col min="15" max="15" width="9.33203125" style="10" bestFit="1" customWidth="1"/>
    <col min="16" max="16" width="12.5546875" style="10" bestFit="1" customWidth="1"/>
    <col min="17" max="17" width="7.109375" style="10" bestFit="1" customWidth="1"/>
    <col min="18" max="18" width="11" style="10" bestFit="1" customWidth="1"/>
    <col min="19" max="19" width="6.88671875" style="10" bestFit="1" customWidth="1"/>
    <col min="20" max="20" width="3.88671875" style="10" bestFit="1" customWidth="1"/>
    <col min="21" max="21" width="9.44140625" style="10" bestFit="1" customWidth="1"/>
    <col min="22" max="22" width="12.5546875" style="10" bestFit="1" customWidth="1"/>
    <col min="23" max="23" width="7.109375" style="10" bestFit="1" customWidth="1"/>
    <col min="24" max="24" width="11" style="10" bestFit="1" customWidth="1"/>
  </cols>
  <sheetData>
    <row r="1" spans="1:24" x14ac:dyDescent="0.3">
      <c r="A1" s="32" t="s">
        <v>25</v>
      </c>
      <c r="B1" s="17"/>
      <c r="D1" s="10"/>
      <c r="E1" s="10"/>
      <c r="F1" s="10"/>
      <c r="G1" s="10"/>
      <c r="K1" s="33"/>
      <c r="L1" s="11"/>
      <c r="R1" s="9"/>
    </row>
    <row r="2" spans="1:24" x14ac:dyDescent="0.3">
      <c r="A2" s="12" t="s">
        <v>44</v>
      </c>
      <c r="B2" s="27"/>
      <c r="C2" s="28" t="s">
        <v>34</v>
      </c>
      <c r="D2" s="29"/>
      <c r="E2" s="29"/>
      <c r="F2" s="29"/>
      <c r="G2" s="19"/>
      <c r="H2" s="22"/>
      <c r="I2" s="20" t="s">
        <v>24</v>
      </c>
      <c r="J2" s="19"/>
      <c r="K2" s="19"/>
      <c r="L2" s="19"/>
      <c r="M2" s="24"/>
      <c r="N2" s="24"/>
      <c r="O2" s="25" t="s">
        <v>23</v>
      </c>
      <c r="P2" s="24"/>
      <c r="Q2" s="24"/>
      <c r="R2" s="24"/>
      <c r="S2" s="31"/>
      <c r="T2" s="31"/>
      <c r="U2" s="28" t="s">
        <v>33</v>
      </c>
      <c r="V2" s="31"/>
      <c r="W2" s="31"/>
      <c r="X2" s="31"/>
    </row>
    <row r="3" spans="1:24" x14ac:dyDescent="0.3">
      <c r="A3" s="34" t="str">
        <f ca="1">RIGHT(CELL("filename",A1),LEN(CELL("filename",A1))-SEARCH("]",CELL("filename",A1)))</f>
        <v>22-01</v>
      </c>
      <c r="B3" s="27"/>
      <c r="C3" s="28" t="s">
        <v>9</v>
      </c>
      <c r="D3" s="29"/>
      <c r="E3" s="29"/>
      <c r="F3" s="29"/>
      <c r="G3" s="19"/>
      <c r="H3" s="22"/>
      <c r="I3" s="20" t="s">
        <v>39</v>
      </c>
      <c r="J3" s="22"/>
      <c r="K3" s="22"/>
      <c r="L3" s="22"/>
      <c r="M3" s="24"/>
      <c r="N3" s="24"/>
      <c r="O3" s="25" t="s">
        <v>13</v>
      </c>
      <c r="P3" s="26"/>
      <c r="Q3" s="26"/>
      <c r="R3" s="26"/>
      <c r="S3" s="31"/>
      <c r="T3" s="31"/>
      <c r="U3" s="28" t="s">
        <v>37</v>
      </c>
      <c r="V3" s="29"/>
      <c r="W3" s="29"/>
      <c r="X3" s="29"/>
    </row>
    <row r="4" spans="1:24" x14ac:dyDescent="0.3">
      <c r="A4" s="27"/>
      <c r="B4" s="27"/>
      <c r="C4" s="29" t="s">
        <v>1</v>
      </c>
      <c r="D4" s="29" t="s">
        <v>0</v>
      </c>
      <c r="E4" s="29" t="s">
        <v>19</v>
      </c>
      <c r="F4" s="29" t="s">
        <v>20</v>
      </c>
      <c r="G4" s="21"/>
      <c r="H4" s="21"/>
      <c r="I4" s="22" t="s">
        <v>1</v>
      </c>
      <c r="J4" s="22" t="s">
        <v>0</v>
      </c>
      <c r="K4" s="22" t="s">
        <v>19</v>
      </c>
      <c r="L4" s="22" t="s">
        <v>20</v>
      </c>
      <c r="M4" s="23"/>
      <c r="N4" s="23"/>
      <c r="O4" s="26" t="s">
        <v>1</v>
      </c>
      <c r="P4" s="26" t="s">
        <v>0</v>
      </c>
      <c r="Q4" s="26" t="s">
        <v>19</v>
      </c>
      <c r="R4" s="26" t="s">
        <v>20</v>
      </c>
      <c r="S4" s="27"/>
      <c r="T4" s="27"/>
      <c r="U4" s="29" t="s">
        <v>1</v>
      </c>
      <c r="V4" s="29" t="s">
        <v>0</v>
      </c>
      <c r="W4" s="29" t="s">
        <v>19</v>
      </c>
      <c r="X4" s="29" t="s">
        <v>20</v>
      </c>
    </row>
    <row r="5" spans="1:24" x14ac:dyDescent="0.3">
      <c r="A5" s="27">
        <v>0.34375</v>
      </c>
      <c r="B5" s="27" t="str">
        <f>$C$3</f>
        <v>BF</v>
      </c>
      <c r="C5" s="29" t="s">
        <v>24</v>
      </c>
      <c r="D5" s="14"/>
      <c r="E5" s="14"/>
      <c r="F5" s="14"/>
      <c r="G5" s="35">
        <v>0.34375</v>
      </c>
      <c r="H5" s="22" t="str">
        <f>IF(($I$3="Steph_Ma")+OR($I$3="Dominique")+OR($I$3="Julie")+OR($I$3="Dji")+OR($I$3="Martine"),"O","X")</f>
        <v>O</v>
      </c>
      <c r="I5" s="22" t="s">
        <v>24</v>
      </c>
      <c r="J5" s="14"/>
      <c r="K5" s="15"/>
      <c r="L5" s="16"/>
      <c r="M5" s="23">
        <v>0.34375</v>
      </c>
      <c r="N5" s="23" t="str">
        <f>$O$3</f>
        <v>Vincent</v>
      </c>
      <c r="O5" s="26" t="s">
        <v>32</v>
      </c>
      <c r="P5" s="14"/>
      <c r="Q5" s="15"/>
      <c r="R5" s="16"/>
      <c r="S5" s="27">
        <v>0.34375</v>
      </c>
      <c r="T5" s="27" t="str">
        <f>$U$3</f>
        <v>MG</v>
      </c>
      <c r="U5" s="29" t="s">
        <v>35</v>
      </c>
      <c r="V5" s="14"/>
      <c r="W5" s="15"/>
      <c r="X5" s="16"/>
    </row>
    <row r="6" spans="1:24" x14ac:dyDescent="0.3">
      <c r="A6" s="27">
        <v>0.35416666666666669</v>
      </c>
      <c r="B6" s="27" t="str">
        <f>$C$3</f>
        <v>BF</v>
      </c>
      <c r="C6" s="29" t="s">
        <v>24</v>
      </c>
      <c r="D6" s="14"/>
      <c r="E6" s="14"/>
      <c r="F6" s="14"/>
      <c r="G6" s="21">
        <v>0.35416666666666669</v>
      </c>
      <c r="H6" s="22" t="str">
        <f t="shared" ref="H6:H20" si="0">IF(($I$3="Steph_Ma")+OR($I$3="Dominique")+OR($I$3="Julie")+OR($I$3="Dji")+OR($I$3="Martine"),"O","X")</f>
        <v>O</v>
      </c>
      <c r="I6" s="22" t="s">
        <v>24</v>
      </c>
      <c r="J6" s="14"/>
      <c r="K6" s="14"/>
      <c r="L6" s="14"/>
      <c r="M6" s="23">
        <v>0.35416666666666669</v>
      </c>
      <c r="N6" s="23" t="str">
        <f t="shared" ref="N6:N20" si="1">$O$3</f>
        <v>Vincent</v>
      </c>
      <c r="O6" s="26" t="s">
        <v>32</v>
      </c>
      <c r="P6" s="14"/>
      <c r="Q6" s="15"/>
      <c r="R6" s="16"/>
      <c r="S6" s="27">
        <v>0.35416666666666669</v>
      </c>
      <c r="T6" s="27" t="str">
        <f t="shared" ref="T6:T20" si="2">$U$3</f>
        <v>MG</v>
      </c>
      <c r="U6" s="29" t="s">
        <v>18</v>
      </c>
      <c r="V6" s="14"/>
      <c r="W6" s="15"/>
      <c r="X6" s="16"/>
    </row>
    <row r="7" spans="1:24" x14ac:dyDescent="0.3">
      <c r="A7" s="27">
        <f>A6+"00:15"</f>
        <v>0.36458333333333337</v>
      </c>
      <c r="B7" s="27" t="str">
        <f t="shared" ref="B7:B20" si="3">$C$3</f>
        <v>BF</v>
      </c>
      <c r="C7" s="29" t="s">
        <v>24</v>
      </c>
      <c r="D7" s="14"/>
      <c r="E7" s="14"/>
      <c r="F7" s="14"/>
      <c r="G7" s="21">
        <f>G6+"00:15"</f>
        <v>0.36458333333333337</v>
      </c>
      <c r="H7" s="22" t="str">
        <f t="shared" si="0"/>
        <v>O</v>
      </c>
      <c r="I7" s="22" t="s">
        <v>24</v>
      </c>
      <c r="J7" s="14"/>
      <c r="K7" s="14"/>
      <c r="L7" s="14"/>
      <c r="M7" s="23">
        <f>M6+"00:15"</f>
        <v>0.36458333333333337</v>
      </c>
      <c r="N7" s="23" t="str">
        <f t="shared" si="1"/>
        <v>Vincent</v>
      </c>
      <c r="O7" s="26" t="s">
        <v>32</v>
      </c>
      <c r="P7" s="14"/>
      <c r="Q7" s="14"/>
      <c r="R7" s="14"/>
      <c r="S7" s="27">
        <f>S6+"00:15"</f>
        <v>0.36458333333333337</v>
      </c>
      <c r="T7" s="27" t="str">
        <f t="shared" si="2"/>
        <v>MG</v>
      </c>
      <c r="U7" s="29" t="s">
        <v>7</v>
      </c>
      <c r="V7" s="14"/>
      <c r="W7" s="14"/>
      <c r="X7" s="14"/>
    </row>
    <row r="8" spans="1:24" x14ac:dyDescent="0.3">
      <c r="A8" s="27">
        <f t="shared" ref="A8:A20" si="4">A7+"00:15"</f>
        <v>0.37500000000000006</v>
      </c>
      <c r="B8" s="27" t="str">
        <f t="shared" si="3"/>
        <v>BF</v>
      </c>
      <c r="C8" s="29" t="s">
        <v>24</v>
      </c>
      <c r="D8" s="14"/>
      <c r="E8" s="14"/>
      <c r="F8" s="14"/>
      <c r="G8" s="21">
        <f t="shared" ref="G8:G20" si="5">G7+"00:15"</f>
        <v>0.37500000000000006</v>
      </c>
      <c r="H8" s="22" t="str">
        <f t="shared" si="0"/>
        <v>O</v>
      </c>
      <c r="I8" s="22" t="s">
        <v>24</v>
      </c>
      <c r="J8" s="15"/>
      <c r="K8" s="15"/>
      <c r="L8" s="16"/>
      <c r="M8" s="23">
        <f t="shared" ref="M8:M20" si="6">M7+"00:15"</f>
        <v>0.37500000000000006</v>
      </c>
      <c r="N8" s="23" t="str">
        <f t="shared" si="1"/>
        <v>Vincent</v>
      </c>
      <c r="O8" s="26" t="s">
        <v>32</v>
      </c>
      <c r="P8" s="15"/>
      <c r="Q8" s="15"/>
      <c r="R8" s="16"/>
      <c r="S8" s="27">
        <f t="shared" ref="S8:S20" si="7">S7+"00:15"</f>
        <v>0.37500000000000006</v>
      </c>
      <c r="T8" s="27" t="str">
        <f t="shared" si="2"/>
        <v>MG</v>
      </c>
      <c r="U8" s="29" t="s">
        <v>7</v>
      </c>
      <c r="V8" s="15"/>
      <c r="W8" s="15"/>
      <c r="X8" s="16"/>
    </row>
    <row r="9" spans="1:24" x14ac:dyDescent="0.3">
      <c r="A9" s="27">
        <f t="shared" si="4"/>
        <v>0.38541666666666674</v>
      </c>
      <c r="B9" s="27" t="str">
        <f t="shared" si="3"/>
        <v>BF</v>
      </c>
      <c r="C9" s="29" t="s">
        <v>24</v>
      </c>
      <c r="D9" s="14"/>
      <c r="E9" s="15"/>
      <c r="F9" s="16"/>
      <c r="G9" s="21">
        <f t="shared" si="5"/>
        <v>0.38541666666666674</v>
      </c>
      <c r="H9" s="22" t="str">
        <f t="shared" si="0"/>
        <v>O</v>
      </c>
      <c r="I9" s="22" t="s">
        <v>24</v>
      </c>
      <c r="J9" s="15"/>
      <c r="K9" s="15"/>
      <c r="L9" s="16"/>
      <c r="M9" s="23">
        <f t="shared" si="6"/>
        <v>0.38541666666666674</v>
      </c>
      <c r="N9" s="23" t="str">
        <f t="shared" si="1"/>
        <v>Vincent</v>
      </c>
      <c r="O9" s="26" t="s">
        <v>32</v>
      </c>
      <c r="P9" s="15"/>
      <c r="Q9" s="15"/>
      <c r="R9" s="16"/>
      <c r="S9" s="27">
        <f t="shared" si="7"/>
        <v>0.38541666666666674</v>
      </c>
      <c r="T9" s="27" t="str">
        <f t="shared" si="2"/>
        <v>MG</v>
      </c>
      <c r="U9" s="29" t="s">
        <v>7</v>
      </c>
      <c r="V9" s="15"/>
      <c r="W9" s="15"/>
      <c r="X9" s="16"/>
    </row>
    <row r="10" spans="1:24" x14ac:dyDescent="0.3">
      <c r="A10" s="27">
        <f t="shared" si="4"/>
        <v>0.39583333333333343</v>
      </c>
      <c r="B10" s="27" t="str">
        <f t="shared" si="3"/>
        <v>BF</v>
      </c>
      <c r="C10" s="29" t="s">
        <v>24</v>
      </c>
      <c r="D10" s="14"/>
      <c r="E10" s="15"/>
      <c r="F10" s="16"/>
      <c r="G10" s="21">
        <f t="shared" si="5"/>
        <v>0.39583333333333343</v>
      </c>
      <c r="H10" s="22" t="str">
        <f t="shared" si="0"/>
        <v>O</v>
      </c>
      <c r="I10" s="22" t="s">
        <v>24</v>
      </c>
      <c r="J10" s="15"/>
      <c r="K10" s="15"/>
      <c r="L10" s="16"/>
      <c r="M10" s="23">
        <f t="shared" si="6"/>
        <v>0.39583333333333343</v>
      </c>
      <c r="N10" s="23" t="str">
        <f t="shared" si="1"/>
        <v>Vincent</v>
      </c>
      <c r="O10" s="26" t="s">
        <v>32</v>
      </c>
      <c r="P10" s="15"/>
      <c r="Q10" s="15"/>
      <c r="R10" s="16"/>
      <c r="S10" s="27">
        <f t="shared" si="7"/>
        <v>0.39583333333333343</v>
      </c>
      <c r="T10" s="27" t="str">
        <f t="shared" si="2"/>
        <v>MG</v>
      </c>
      <c r="U10" s="29" t="s">
        <v>7</v>
      </c>
      <c r="V10" s="15"/>
      <c r="W10" s="15"/>
      <c r="X10" s="16"/>
    </row>
    <row r="11" spans="1:24" x14ac:dyDescent="0.3">
      <c r="A11" s="27">
        <f t="shared" si="4"/>
        <v>0.40625000000000011</v>
      </c>
      <c r="B11" s="27" t="str">
        <f t="shared" si="3"/>
        <v>BF</v>
      </c>
      <c r="C11" s="29" t="s">
        <v>24</v>
      </c>
      <c r="D11" s="14"/>
      <c r="E11" s="15"/>
      <c r="F11" s="16"/>
      <c r="G11" s="21">
        <f t="shared" si="5"/>
        <v>0.40625000000000011</v>
      </c>
      <c r="H11" s="22" t="str">
        <f t="shared" si="0"/>
        <v>O</v>
      </c>
      <c r="I11" s="22" t="s">
        <v>24</v>
      </c>
      <c r="J11" s="15"/>
      <c r="K11" s="15"/>
      <c r="L11" s="16"/>
      <c r="M11" s="23">
        <f t="shared" si="6"/>
        <v>0.40625000000000011</v>
      </c>
      <c r="N11" s="23" t="str">
        <f t="shared" si="1"/>
        <v>Vincent</v>
      </c>
      <c r="O11" s="26" t="s">
        <v>32</v>
      </c>
      <c r="P11" s="15"/>
      <c r="Q11" s="15"/>
      <c r="R11" s="16"/>
      <c r="S11" s="27">
        <f t="shared" si="7"/>
        <v>0.40625000000000011</v>
      </c>
      <c r="T11" s="27" t="str">
        <f t="shared" si="2"/>
        <v>MG</v>
      </c>
      <c r="U11" s="29" t="s">
        <v>7</v>
      </c>
      <c r="V11" s="15"/>
      <c r="W11" s="15"/>
      <c r="X11" s="16"/>
    </row>
    <row r="12" spans="1:24" x14ac:dyDescent="0.3">
      <c r="A12" s="27">
        <f t="shared" si="4"/>
        <v>0.4166666666666668</v>
      </c>
      <c r="B12" s="27" t="str">
        <f t="shared" si="3"/>
        <v>BF</v>
      </c>
      <c r="C12" s="29" t="s">
        <v>24</v>
      </c>
      <c r="D12" s="14"/>
      <c r="E12" s="15"/>
      <c r="F12" s="16"/>
      <c r="G12" s="21">
        <f t="shared" si="5"/>
        <v>0.4166666666666668</v>
      </c>
      <c r="H12" s="22" t="str">
        <f t="shared" si="0"/>
        <v>O</v>
      </c>
      <c r="I12" s="22" t="s">
        <v>24</v>
      </c>
      <c r="J12" s="15"/>
      <c r="K12" s="15"/>
      <c r="L12" s="16"/>
      <c r="M12" s="23">
        <f t="shared" si="6"/>
        <v>0.4166666666666668</v>
      </c>
      <c r="N12" s="23" t="str">
        <f t="shared" si="1"/>
        <v>Vincent</v>
      </c>
      <c r="O12" s="26" t="s">
        <v>32</v>
      </c>
      <c r="P12" s="15"/>
      <c r="Q12" s="15"/>
      <c r="R12" s="16"/>
      <c r="S12" s="27">
        <f t="shared" si="7"/>
        <v>0.4166666666666668</v>
      </c>
      <c r="T12" s="27" t="str">
        <f t="shared" si="2"/>
        <v>MG</v>
      </c>
      <c r="U12" s="29" t="s">
        <v>7</v>
      </c>
      <c r="V12" s="15"/>
      <c r="W12" s="15"/>
      <c r="X12" s="16"/>
    </row>
    <row r="13" spans="1:24" x14ac:dyDescent="0.3">
      <c r="A13" s="27">
        <f t="shared" si="4"/>
        <v>0.42708333333333348</v>
      </c>
      <c r="B13" s="27" t="str">
        <f t="shared" si="3"/>
        <v>BF</v>
      </c>
      <c r="C13" s="29" t="s">
        <v>24</v>
      </c>
      <c r="D13" s="14"/>
      <c r="E13" s="15"/>
      <c r="F13" s="16"/>
      <c r="G13" s="21">
        <f t="shared" si="5"/>
        <v>0.42708333333333348</v>
      </c>
      <c r="H13" s="22" t="str">
        <f t="shared" si="0"/>
        <v>O</v>
      </c>
      <c r="I13" s="22" t="s">
        <v>24</v>
      </c>
      <c r="J13" s="15"/>
      <c r="K13" s="15"/>
      <c r="L13" s="16"/>
      <c r="M13" s="23">
        <f t="shared" si="6"/>
        <v>0.42708333333333348</v>
      </c>
      <c r="N13" s="23" t="str">
        <f t="shared" si="1"/>
        <v>Vincent</v>
      </c>
      <c r="O13" s="26" t="s">
        <v>32</v>
      </c>
      <c r="P13" s="15"/>
      <c r="Q13" s="15"/>
      <c r="R13" s="16"/>
      <c r="S13" s="27">
        <f t="shared" si="7"/>
        <v>0.42708333333333348</v>
      </c>
      <c r="T13" s="27" t="str">
        <f t="shared" si="2"/>
        <v>MG</v>
      </c>
      <c r="U13" s="29" t="s">
        <v>7</v>
      </c>
      <c r="V13" s="15"/>
      <c r="W13" s="15"/>
      <c r="X13" s="16"/>
    </row>
    <row r="14" spans="1:24" x14ac:dyDescent="0.3">
      <c r="A14" s="27">
        <f t="shared" si="4"/>
        <v>0.43750000000000017</v>
      </c>
      <c r="B14" s="27" t="str">
        <f t="shared" si="3"/>
        <v>BF</v>
      </c>
      <c r="C14" s="29" t="s">
        <v>24</v>
      </c>
      <c r="D14" s="14"/>
      <c r="E14" s="15"/>
      <c r="F14" s="16"/>
      <c r="G14" s="21">
        <f t="shared" si="5"/>
        <v>0.43750000000000017</v>
      </c>
      <c r="H14" s="22" t="str">
        <f t="shared" si="0"/>
        <v>O</v>
      </c>
      <c r="I14" s="22" t="s">
        <v>24</v>
      </c>
      <c r="J14" s="15"/>
      <c r="K14" s="15"/>
      <c r="L14" s="16"/>
      <c r="M14" s="23">
        <f t="shared" si="6"/>
        <v>0.43750000000000017</v>
      </c>
      <c r="N14" s="23" t="str">
        <f t="shared" si="1"/>
        <v>Vincent</v>
      </c>
      <c r="O14" s="26" t="s">
        <v>32</v>
      </c>
      <c r="P14" s="15"/>
      <c r="Q14" s="15"/>
      <c r="R14" s="16"/>
      <c r="S14" s="27">
        <f t="shared" si="7"/>
        <v>0.43750000000000017</v>
      </c>
      <c r="T14" s="27" t="str">
        <f t="shared" si="2"/>
        <v>MG</v>
      </c>
      <c r="U14" s="29" t="s">
        <v>7</v>
      </c>
      <c r="V14" s="15"/>
      <c r="W14" s="15"/>
      <c r="X14" s="16"/>
    </row>
    <row r="15" spans="1:24" x14ac:dyDescent="0.3">
      <c r="A15" s="27">
        <f t="shared" si="4"/>
        <v>0.44791666666666685</v>
      </c>
      <c r="B15" s="27" t="str">
        <f t="shared" si="3"/>
        <v>BF</v>
      </c>
      <c r="C15" s="29" t="s">
        <v>24</v>
      </c>
      <c r="D15" s="14"/>
      <c r="E15" s="15"/>
      <c r="F15" s="16"/>
      <c r="G15" s="21">
        <f t="shared" si="5"/>
        <v>0.44791666666666685</v>
      </c>
      <c r="H15" s="22" t="str">
        <f t="shared" si="0"/>
        <v>O</v>
      </c>
      <c r="I15" s="22" t="s">
        <v>24</v>
      </c>
      <c r="J15" s="15"/>
      <c r="K15" s="15"/>
      <c r="L15" s="16"/>
      <c r="M15" s="23">
        <f t="shared" si="6"/>
        <v>0.44791666666666685</v>
      </c>
      <c r="N15" s="23" t="str">
        <f t="shared" si="1"/>
        <v>Vincent</v>
      </c>
      <c r="O15" s="26" t="s">
        <v>32</v>
      </c>
      <c r="P15" s="15"/>
      <c r="Q15" s="15"/>
      <c r="R15" s="16"/>
      <c r="S15" s="27">
        <f t="shared" si="7"/>
        <v>0.44791666666666685</v>
      </c>
      <c r="T15" s="27" t="str">
        <f t="shared" si="2"/>
        <v>MG</v>
      </c>
      <c r="U15" s="29" t="s">
        <v>7</v>
      </c>
      <c r="V15" s="15"/>
      <c r="W15" s="15"/>
      <c r="X15" s="16"/>
    </row>
    <row r="16" spans="1:24" x14ac:dyDescent="0.3">
      <c r="A16" s="27">
        <f t="shared" si="4"/>
        <v>0.45833333333333354</v>
      </c>
      <c r="B16" s="27" t="str">
        <f t="shared" si="3"/>
        <v>BF</v>
      </c>
      <c r="C16" s="29" t="s">
        <v>24</v>
      </c>
      <c r="D16" s="14"/>
      <c r="E16" s="15"/>
      <c r="F16" s="16"/>
      <c r="G16" s="21">
        <f t="shared" si="5"/>
        <v>0.45833333333333354</v>
      </c>
      <c r="H16" s="22" t="str">
        <f t="shared" si="0"/>
        <v>O</v>
      </c>
      <c r="I16" s="22" t="s">
        <v>24</v>
      </c>
      <c r="J16" s="15"/>
      <c r="K16" s="15"/>
      <c r="L16" s="16"/>
      <c r="M16" s="23">
        <f t="shared" si="6"/>
        <v>0.45833333333333354</v>
      </c>
      <c r="N16" s="23" t="str">
        <f t="shared" si="1"/>
        <v>Vincent</v>
      </c>
      <c r="O16" s="26" t="s">
        <v>32</v>
      </c>
      <c r="P16" s="15"/>
      <c r="Q16" s="15"/>
      <c r="R16" s="16"/>
      <c r="S16" s="27">
        <f t="shared" si="7"/>
        <v>0.45833333333333354</v>
      </c>
      <c r="T16" s="27" t="str">
        <f t="shared" si="2"/>
        <v>MG</v>
      </c>
      <c r="U16" s="29" t="s">
        <v>7</v>
      </c>
      <c r="V16" s="15"/>
      <c r="W16" s="15"/>
      <c r="X16" s="16"/>
    </row>
    <row r="17" spans="1:24" x14ac:dyDescent="0.3">
      <c r="A17" s="27">
        <f t="shared" si="4"/>
        <v>0.46875000000000022</v>
      </c>
      <c r="B17" s="27" t="str">
        <f t="shared" si="3"/>
        <v>BF</v>
      </c>
      <c r="C17" s="29" t="s">
        <v>24</v>
      </c>
      <c r="D17" s="14"/>
      <c r="E17" s="15"/>
      <c r="F17" s="16"/>
      <c r="G17" s="21">
        <f t="shared" si="5"/>
        <v>0.46875000000000022</v>
      </c>
      <c r="H17" s="22" t="str">
        <f t="shared" si="0"/>
        <v>O</v>
      </c>
      <c r="I17" s="22" t="s">
        <v>24</v>
      </c>
      <c r="J17" s="15"/>
      <c r="K17" s="15"/>
      <c r="L17" s="16"/>
      <c r="M17" s="23">
        <f t="shared" si="6"/>
        <v>0.46875000000000022</v>
      </c>
      <c r="N17" s="23" t="str">
        <f t="shared" si="1"/>
        <v>Vincent</v>
      </c>
      <c r="O17" s="26" t="s">
        <v>32</v>
      </c>
      <c r="P17" s="15"/>
      <c r="Q17" s="15"/>
      <c r="R17" s="16"/>
      <c r="S17" s="27">
        <f t="shared" si="7"/>
        <v>0.46875000000000022</v>
      </c>
      <c r="T17" s="27" t="str">
        <f t="shared" si="2"/>
        <v>MG</v>
      </c>
      <c r="U17" s="29" t="s">
        <v>7</v>
      </c>
      <c r="V17" s="15"/>
      <c r="W17" s="15"/>
      <c r="X17" s="16"/>
    </row>
    <row r="18" spans="1:24" x14ac:dyDescent="0.3">
      <c r="A18" s="27">
        <f t="shared" si="4"/>
        <v>0.47916666666666691</v>
      </c>
      <c r="B18" s="27" t="str">
        <f t="shared" si="3"/>
        <v>BF</v>
      </c>
      <c r="C18" s="29" t="s">
        <v>24</v>
      </c>
      <c r="D18" s="14"/>
      <c r="E18" s="15"/>
      <c r="F18" s="16"/>
      <c r="G18" s="21">
        <f t="shared" si="5"/>
        <v>0.47916666666666691</v>
      </c>
      <c r="H18" s="22" t="str">
        <f t="shared" si="0"/>
        <v>O</v>
      </c>
      <c r="I18" s="22" t="s">
        <v>24</v>
      </c>
      <c r="J18" s="15"/>
      <c r="K18" s="15"/>
      <c r="L18" s="16"/>
      <c r="M18" s="23">
        <f t="shared" si="6"/>
        <v>0.47916666666666691</v>
      </c>
      <c r="N18" s="23" t="str">
        <f t="shared" si="1"/>
        <v>Vincent</v>
      </c>
      <c r="O18" s="26" t="s">
        <v>32</v>
      </c>
      <c r="P18" s="15"/>
      <c r="Q18" s="15"/>
      <c r="R18" s="16"/>
      <c r="S18" s="27">
        <f t="shared" si="7"/>
        <v>0.47916666666666691</v>
      </c>
      <c r="T18" s="27" t="str">
        <f t="shared" si="2"/>
        <v>MG</v>
      </c>
      <c r="U18" s="29" t="s">
        <v>7</v>
      </c>
      <c r="V18" s="15"/>
      <c r="W18" s="15"/>
      <c r="X18" s="16"/>
    </row>
    <row r="19" spans="1:24" x14ac:dyDescent="0.3">
      <c r="A19" s="27">
        <f t="shared" si="4"/>
        <v>0.48958333333333359</v>
      </c>
      <c r="B19" s="27" t="str">
        <f t="shared" si="3"/>
        <v>BF</v>
      </c>
      <c r="C19" s="29" t="s">
        <v>24</v>
      </c>
      <c r="D19" s="14"/>
      <c r="E19" s="15"/>
      <c r="F19" s="16"/>
      <c r="G19" s="21">
        <f t="shared" si="5"/>
        <v>0.48958333333333359</v>
      </c>
      <c r="H19" s="22" t="str">
        <f t="shared" si="0"/>
        <v>O</v>
      </c>
      <c r="I19" s="22" t="s">
        <v>24</v>
      </c>
      <c r="J19" s="15"/>
      <c r="K19" s="15"/>
      <c r="L19" s="16"/>
      <c r="M19" s="23">
        <f t="shared" si="6"/>
        <v>0.48958333333333359</v>
      </c>
      <c r="N19" s="23" t="str">
        <f t="shared" si="1"/>
        <v>Vincent</v>
      </c>
      <c r="O19" s="26" t="s">
        <v>32</v>
      </c>
      <c r="P19" s="15"/>
      <c r="Q19" s="15"/>
      <c r="R19" s="16"/>
      <c r="S19" s="27">
        <f t="shared" si="7"/>
        <v>0.48958333333333359</v>
      </c>
      <c r="T19" s="27" t="str">
        <f t="shared" si="2"/>
        <v>MG</v>
      </c>
      <c r="U19" s="29" t="s">
        <v>7</v>
      </c>
      <c r="V19" s="15"/>
      <c r="W19" s="15"/>
      <c r="X19" s="16"/>
    </row>
    <row r="20" spans="1:24" x14ac:dyDescent="0.3">
      <c r="A20" s="27">
        <f t="shared" si="4"/>
        <v>0.50000000000000022</v>
      </c>
      <c r="B20" s="27" t="str">
        <f t="shared" si="3"/>
        <v>BF</v>
      </c>
      <c r="C20" s="29" t="s">
        <v>24</v>
      </c>
      <c r="D20" s="14"/>
      <c r="E20" s="15"/>
      <c r="F20" s="16"/>
      <c r="G20" s="21">
        <f t="shared" si="5"/>
        <v>0.50000000000000022</v>
      </c>
      <c r="H20" s="22" t="str">
        <f t="shared" si="0"/>
        <v>O</v>
      </c>
      <c r="I20" s="22" t="s">
        <v>24</v>
      </c>
      <c r="J20" s="15"/>
      <c r="K20" s="15"/>
      <c r="L20" s="16"/>
      <c r="M20" s="23">
        <f t="shared" si="6"/>
        <v>0.50000000000000022</v>
      </c>
      <c r="N20" s="23" t="str">
        <f t="shared" si="1"/>
        <v>Vincent</v>
      </c>
      <c r="O20" s="26" t="s">
        <v>32</v>
      </c>
      <c r="P20" s="15"/>
      <c r="Q20" s="15"/>
      <c r="R20" s="16"/>
      <c r="S20" s="27">
        <f t="shared" si="7"/>
        <v>0.50000000000000022</v>
      </c>
      <c r="T20" s="27" t="str">
        <f t="shared" si="2"/>
        <v>MG</v>
      </c>
      <c r="U20" s="29" t="s">
        <v>7</v>
      </c>
      <c r="V20" s="15"/>
      <c r="W20" s="15"/>
      <c r="X20" s="16"/>
    </row>
    <row r="21" spans="1:24" x14ac:dyDescent="0.3">
      <c r="A21" s="28" t="s">
        <v>21</v>
      </c>
      <c r="B21" s="28"/>
      <c r="C21" s="28" t="s">
        <v>22</v>
      </c>
      <c r="D21" s="29"/>
      <c r="E21" s="29"/>
      <c r="F21" s="29"/>
      <c r="G21" s="22" t="s">
        <v>21</v>
      </c>
      <c r="H21" s="22"/>
      <c r="I21" s="20" t="s">
        <v>24</v>
      </c>
      <c r="J21" s="19"/>
      <c r="K21" s="19"/>
      <c r="L21" s="19"/>
      <c r="M21" s="24" t="s">
        <v>21</v>
      </c>
      <c r="N21" s="24"/>
      <c r="O21" s="25" t="s">
        <v>23</v>
      </c>
      <c r="P21" s="24"/>
      <c r="Q21" s="24"/>
      <c r="R21" s="24"/>
      <c r="S21" s="31" t="s">
        <v>21</v>
      </c>
      <c r="T21" s="31"/>
      <c r="U21" s="28" t="s">
        <v>33</v>
      </c>
      <c r="V21" s="31"/>
      <c r="W21" s="31"/>
      <c r="X21" s="31"/>
    </row>
    <row r="22" spans="1:24" x14ac:dyDescent="0.3">
      <c r="A22" s="30"/>
      <c r="B22" s="30"/>
      <c r="C22" s="28" t="s">
        <v>37</v>
      </c>
      <c r="D22" s="29"/>
      <c r="E22" s="29"/>
      <c r="F22" s="29"/>
      <c r="G22" s="21"/>
      <c r="H22" s="21"/>
      <c r="I22" s="20" t="s">
        <v>42</v>
      </c>
      <c r="J22" s="22"/>
      <c r="K22" s="22"/>
      <c r="L22" s="22"/>
      <c r="M22" s="24"/>
      <c r="N22" s="24"/>
      <c r="O22" s="25" t="s">
        <v>38</v>
      </c>
      <c r="P22" s="26"/>
      <c r="Q22" s="26"/>
      <c r="R22" s="26"/>
      <c r="S22" s="31"/>
      <c r="T22" s="31"/>
      <c r="U22" s="28" t="s">
        <v>42</v>
      </c>
      <c r="V22" s="31"/>
      <c r="W22" s="31"/>
      <c r="X22" s="31"/>
    </row>
    <row r="23" spans="1:24" x14ac:dyDescent="0.3">
      <c r="A23" s="27"/>
      <c r="B23" s="27"/>
      <c r="C23" s="29" t="s">
        <v>1</v>
      </c>
      <c r="D23" s="29" t="s">
        <v>0</v>
      </c>
      <c r="E23" s="29" t="s">
        <v>19</v>
      </c>
      <c r="F23" s="29" t="s">
        <v>20</v>
      </c>
      <c r="G23" s="21"/>
      <c r="H23" s="21"/>
      <c r="I23" s="22" t="s">
        <v>1</v>
      </c>
      <c r="J23" s="22" t="s">
        <v>0</v>
      </c>
      <c r="K23" s="22" t="s">
        <v>19</v>
      </c>
      <c r="L23" s="22" t="s">
        <v>20</v>
      </c>
      <c r="M23" s="23"/>
      <c r="N23" s="23"/>
      <c r="O23" s="26" t="s">
        <v>1</v>
      </c>
      <c r="P23" s="26" t="s">
        <v>0</v>
      </c>
      <c r="Q23" s="26" t="s">
        <v>19</v>
      </c>
      <c r="R23" s="26" t="s">
        <v>20</v>
      </c>
      <c r="S23" s="27"/>
      <c r="T23" s="27"/>
      <c r="U23" s="29" t="s">
        <v>1</v>
      </c>
      <c r="V23" s="29" t="s">
        <v>0</v>
      </c>
      <c r="W23" s="29" t="s">
        <v>19</v>
      </c>
      <c r="X23" s="29" t="s">
        <v>20</v>
      </c>
    </row>
    <row r="24" spans="1:24" x14ac:dyDescent="0.3">
      <c r="A24" s="27">
        <v>0.5625</v>
      </c>
      <c r="B24" s="27" t="str">
        <f>$C$22</f>
        <v>MG</v>
      </c>
      <c r="C24" s="29" t="s">
        <v>35</v>
      </c>
      <c r="D24" s="15"/>
      <c r="E24" s="15"/>
      <c r="F24" s="16"/>
      <c r="G24" s="21">
        <v>0.5625</v>
      </c>
      <c r="H24" s="22" t="str">
        <f>IF(($I$22="Steph_Ma")+OR($I$22="Dominique")+OR($I$22="Julie")+OR($I$22="Dji")+OR($I$22="Martine"),"O","X")</f>
        <v>X</v>
      </c>
      <c r="I24" s="22" t="s">
        <v>51</v>
      </c>
      <c r="J24" s="15"/>
      <c r="K24" s="15"/>
      <c r="L24" s="16"/>
      <c r="M24" s="23">
        <v>0.5625</v>
      </c>
      <c r="N24" s="23" t="str">
        <f>$O$22</f>
        <v>Steph_Rx</v>
      </c>
      <c r="O24" s="26" t="s">
        <v>31</v>
      </c>
      <c r="P24" s="15"/>
      <c r="Q24" s="15"/>
      <c r="R24" s="16"/>
      <c r="S24" s="27">
        <v>0.5625</v>
      </c>
      <c r="T24" s="27" t="str">
        <f>$U$22</f>
        <v>XX</v>
      </c>
      <c r="U24" s="29" t="s">
        <v>51</v>
      </c>
      <c r="V24" s="15"/>
      <c r="W24" s="15"/>
      <c r="X24" s="16"/>
    </row>
    <row r="25" spans="1:24" x14ac:dyDescent="0.3">
      <c r="A25" s="27">
        <f>A24+"00:15"</f>
        <v>0.57291666666666663</v>
      </c>
      <c r="B25" s="27" t="str">
        <f t="shared" ref="B25:B38" si="8">$C$22</f>
        <v>MG</v>
      </c>
      <c r="C25" s="29" t="s">
        <v>2</v>
      </c>
      <c r="D25" s="15"/>
      <c r="E25" s="15"/>
      <c r="F25" s="16"/>
      <c r="G25" s="21">
        <f>G24+"00:15"</f>
        <v>0.57291666666666663</v>
      </c>
      <c r="H25" s="22" t="str">
        <f t="shared" ref="H25:H38" si="9">IF(($I$22="Steph_Ma")+OR($I$22="Dominique")+OR($I$22="Julie")+OR($I$22="Dji")+OR($I$22="Martine"),"O","X")</f>
        <v>X</v>
      </c>
      <c r="I25" s="22" t="s">
        <v>51</v>
      </c>
      <c r="J25" s="15"/>
      <c r="K25" s="15"/>
      <c r="L25" s="16"/>
      <c r="M25" s="23">
        <f>M24+"00:15"</f>
        <v>0.57291666666666663</v>
      </c>
      <c r="N25" s="23" t="str">
        <f t="shared" ref="N25:N38" si="10">$O$22</f>
        <v>Steph_Rx</v>
      </c>
      <c r="O25" s="26" t="s">
        <v>31</v>
      </c>
      <c r="P25" s="15"/>
      <c r="Q25" s="15"/>
      <c r="R25" s="16"/>
      <c r="S25" s="27">
        <f>S24+"00:15"</f>
        <v>0.57291666666666663</v>
      </c>
      <c r="T25" s="27" t="str">
        <f t="shared" ref="T25:T38" si="11">$U$22</f>
        <v>XX</v>
      </c>
      <c r="U25" s="29" t="s">
        <v>51</v>
      </c>
      <c r="V25" s="15"/>
      <c r="W25" s="15"/>
      <c r="X25" s="16"/>
    </row>
    <row r="26" spans="1:24" x14ac:dyDescent="0.3">
      <c r="A26" s="27">
        <f t="shared" ref="A26:A38" si="12">A25+"00:15"</f>
        <v>0.58333333333333326</v>
      </c>
      <c r="B26" s="27" t="str">
        <f t="shared" si="8"/>
        <v>MG</v>
      </c>
      <c r="C26" s="29" t="s">
        <v>2</v>
      </c>
      <c r="D26" s="15"/>
      <c r="E26" s="15"/>
      <c r="F26" s="16"/>
      <c r="G26" s="21">
        <f t="shared" ref="G26:G38" si="13">G25+"00:15"</f>
        <v>0.58333333333333326</v>
      </c>
      <c r="H26" s="22" t="str">
        <f t="shared" si="9"/>
        <v>X</v>
      </c>
      <c r="I26" s="22" t="s">
        <v>51</v>
      </c>
      <c r="J26" s="14"/>
      <c r="K26" s="14"/>
      <c r="L26" s="14"/>
      <c r="M26" s="23">
        <f t="shared" ref="M26:M38" si="14">M25+"00:15"</f>
        <v>0.58333333333333326</v>
      </c>
      <c r="N26" s="23" t="str">
        <f t="shared" si="10"/>
        <v>Steph_Rx</v>
      </c>
      <c r="O26" s="26" t="s">
        <v>31</v>
      </c>
      <c r="P26" s="14"/>
      <c r="Q26" s="14"/>
      <c r="R26" s="14"/>
      <c r="S26" s="27">
        <f t="shared" ref="S26:S38" si="15">S25+"00:15"</f>
        <v>0.58333333333333326</v>
      </c>
      <c r="T26" s="27" t="str">
        <f t="shared" si="11"/>
        <v>XX</v>
      </c>
      <c r="U26" s="29" t="s">
        <v>51</v>
      </c>
      <c r="V26" s="15"/>
      <c r="W26" s="15"/>
      <c r="X26" s="16">
        <v>475220886</v>
      </c>
    </row>
    <row r="27" spans="1:24" x14ac:dyDescent="0.3">
      <c r="A27" s="27">
        <f t="shared" si="12"/>
        <v>0.59374999999999989</v>
      </c>
      <c r="B27" s="27" t="str">
        <f t="shared" si="8"/>
        <v>MG</v>
      </c>
      <c r="C27" s="29" t="s">
        <v>2</v>
      </c>
      <c r="D27" s="15"/>
      <c r="E27" s="15"/>
      <c r="F27" s="16"/>
      <c r="G27" s="21">
        <f t="shared" si="13"/>
        <v>0.59374999999999989</v>
      </c>
      <c r="H27" s="22" t="str">
        <f t="shared" si="9"/>
        <v>X</v>
      </c>
      <c r="I27" s="22" t="s">
        <v>51</v>
      </c>
      <c r="J27" s="15"/>
      <c r="K27" s="15"/>
      <c r="L27" s="16"/>
      <c r="M27" s="23">
        <f t="shared" si="14"/>
        <v>0.59374999999999989</v>
      </c>
      <c r="N27" s="23" t="str">
        <f t="shared" si="10"/>
        <v>Steph_Rx</v>
      </c>
      <c r="O27" s="26" t="s">
        <v>31</v>
      </c>
      <c r="P27" s="15"/>
      <c r="Q27" s="15"/>
      <c r="R27" s="16"/>
      <c r="S27" s="27">
        <f t="shared" si="15"/>
        <v>0.59374999999999989</v>
      </c>
      <c r="T27" s="27" t="str">
        <f t="shared" si="11"/>
        <v>XX</v>
      </c>
      <c r="U27" s="29" t="s">
        <v>51</v>
      </c>
      <c r="V27" s="15"/>
      <c r="W27" s="15"/>
      <c r="X27" s="16"/>
    </row>
    <row r="28" spans="1:24" x14ac:dyDescent="0.3">
      <c r="A28" s="27">
        <f t="shared" si="12"/>
        <v>0.60416666666666652</v>
      </c>
      <c r="B28" s="27" t="str">
        <f t="shared" si="8"/>
        <v>MG</v>
      </c>
      <c r="C28" s="29" t="s">
        <v>2</v>
      </c>
      <c r="D28" s="14"/>
      <c r="E28" s="14"/>
      <c r="F28" s="14"/>
      <c r="G28" s="21">
        <f t="shared" si="13"/>
        <v>0.60416666666666652</v>
      </c>
      <c r="H28" s="22" t="str">
        <f t="shared" si="9"/>
        <v>X</v>
      </c>
      <c r="I28" s="22" t="s">
        <v>51</v>
      </c>
      <c r="J28" s="15"/>
      <c r="K28" s="15"/>
      <c r="L28" s="16"/>
      <c r="M28" s="23">
        <f t="shared" si="14"/>
        <v>0.60416666666666652</v>
      </c>
      <c r="N28" s="23" t="str">
        <f t="shared" si="10"/>
        <v>Steph_Rx</v>
      </c>
      <c r="O28" s="26" t="s">
        <v>31</v>
      </c>
      <c r="P28" s="15"/>
      <c r="Q28" s="15"/>
      <c r="R28" s="16"/>
      <c r="S28" s="27">
        <f t="shared" si="15"/>
        <v>0.60416666666666652</v>
      </c>
      <c r="T28" s="27" t="str">
        <f t="shared" si="11"/>
        <v>XX</v>
      </c>
      <c r="U28" s="29" t="s">
        <v>51</v>
      </c>
      <c r="V28" s="15"/>
      <c r="W28" s="15"/>
      <c r="X28" s="16"/>
    </row>
    <row r="29" spans="1:24" x14ac:dyDescent="0.3">
      <c r="A29" s="27">
        <f t="shared" si="12"/>
        <v>0.61458333333333315</v>
      </c>
      <c r="B29" s="27" t="str">
        <f t="shared" si="8"/>
        <v>MG</v>
      </c>
      <c r="C29" s="29" t="s">
        <v>2</v>
      </c>
      <c r="D29" s="15"/>
      <c r="E29" s="15"/>
      <c r="F29" s="16"/>
      <c r="G29" s="21">
        <f t="shared" si="13"/>
        <v>0.61458333333333315</v>
      </c>
      <c r="H29" s="22" t="str">
        <f t="shared" si="9"/>
        <v>X</v>
      </c>
      <c r="I29" s="22" t="s">
        <v>51</v>
      </c>
      <c r="J29" s="15"/>
      <c r="K29" s="15"/>
      <c r="L29" s="16"/>
      <c r="M29" s="23">
        <f t="shared" si="14"/>
        <v>0.61458333333333315</v>
      </c>
      <c r="N29" s="23" t="str">
        <f t="shared" si="10"/>
        <v>Steph_Rx</v>
      </c>
      <c r="O29" s="26" t="s">
        <v>31</v>
      </c>
      <c r="P29" s="15"/>
      <c r="Q29" s="15"/>
      <c r="R29" s="16"/>
      <c r="S29" s="27">
        <f t="shared" si="15"/>
        <v>0.61458333333333315</v>
      </c>
      <c r="T29" s="27" t="str">
        <f t="shared" si="11"/>
        <v>XX</v>
      </c>
      <c r="U29" s="29" t="s">
        <v>51</v>
      </c>
      <c r="V29" s="15"/>
      <c r="W29" s="15"/>
      <c r="X29" s="16"/>
    </row>
    <row r="30" spans="1:24" x14ac:dyDescent="0.3">
      <c r="A30" s="27">
        <f t="shared" si="12"/>
        <v>0.62499999999999978</v>
      </c>
      <c r="B30" s="27" t="str">
        <f t="shared" si="8"/>
        <v>MG</v>
      </c>
      <c r="C30" s="29" t="s">
        <v>2</v>
      </c>
      <c r="D30" s="15"/>
      <c r="E30" s="15"/>
      <c r="F30" s="16"/>
      <c r="G30" s="21">
        <f t="shared" si="13"/>
        <v>0.62499999999999978</v>
      </c>
      <c r="H30" s="22" t="str">
        <f t="shared" si="9"/>
        <v>X</v>
      </c>
      <c r="I30" s="22" t="s">
        <v>51</v>
      </c>
      <c r="J30" s="15"/>
      <c r="K30" s="15"/>
      <c r="L30" s="16"/>
      <c r="M30" s="23">
        <f t="shared" si="14"/>
        <v>0.62499999999999978</v>
      </c>
      <c r="N30" s="23" t="str">
        <f t="shared" si="10"/>
        <v>Steph_Rx</v>
      </c>
      <c r="O30" s="26" t="s">
        <v>31</v>
      </c>
      <c r="P30" s="15"/>
      <c r="Q30" s="15"/>
      <c r="R30" s="16"/>
      <c r="S30" s="27">
        <f t="shared" si="15"/>
        <v>0.62499999999999978</v>
      </c>
      <c r="T30" s="27" t="str">
        <f t="shared" si="11"/>
        <v>XX</v>
      </c>
      <c r="U30" s="29" t="s">
        <v>51</v>
      </c>
      <c r="V30" s="15"/>
      <c r="W30" s="15"/>
      <c r="X30" s="16"/>
    </row>
    <row r="31" spans="1:24" x14ac:dyDescent="0.3">
      <c r="A31" s="27">
        <f t="shared" si="12"/>
        <v>0.63541666666666641</v>
      </c>
      <c r="B31" s="27" t="str">
        <f t="shared" si="8"/>
        <v>MG</v>
      </c>
      <c r="C31" s="29" t="s">
        <v>2</v>
      </c>
      <c r="D31" s="15"/>
      <c r="E31" s="15"/>
      <c r="F31" s="16"/>
      <c r="G31" s="21">
        <f t="shared" si="13"/>
        <v>0.63541666666666641</v>
      </c>
      <c r="H31" s="22" t="str">
        <f t="shared" si="9"/>
        <v>X</v>
      </c>
      <c r="I31" s="22" t="s">
        <v>51</v>
      </c>
      <c r="J31" s="15"/>
      <c r="K31" s="15"/>
      <c r="L31" s="16"/>
      <c r="M31" s="23">
        <f t="shared" si="14"/>
        <v>0.63541666666666641</v>
      </c>
      <c r="N31" s="23" t="str">
        <f t="shared" si="10"/>
        <v>Steph_Rx</v>
      </c>
      <c r="O31" s="26" t="s">
        <v>31</v>
      </c>
      <c r="P31" s="15"/>
      <c r="Q31" s="15"/>
      <c r="R31" s="16"/>
      <c r="S31" s="27">
        <f t="shared" si="15"/>
        <v>0.63541666666666641</v>
      </c>
      <c r="T31" s="27" t="str">
        <f t="shared" si="11"/>
        <v>XX</v>
      </c>
      <c r="U31" s="29" t="s">
        <v>51</v>
      </c>
      <c r="V31" s="15"/>
      <c r="W31" s="15"/>
      <c r="X31" s="16"/>
    </row>
    <row r="32" spans="1:24" x14ac:dyDescent="0.3">
      <c r="A32" s="27">
        <f t="shared" si="12"/>
        <v>0.64583333333333304</v>
      </c>
      <c r="B32" s="27" t="str">
        <f t="shared" si="8"/>
        <v>MG</v>
      </c>
      <c r="C32" s="29" t="s">
        <v>2</v>
      </c>
      <c r="D32" s="15"/>
      <c r="E32" s="15"/>
      <c r="F32" s="16"/>
      <c r="G32" s="21">
        <f t="shared" si="13"/>
        <v>0.64583333333333304</v>
      </c>
      <c r="H32" s="22" t="str">
        <f t="shared" si="9"/>
        <v>X</v>
      </c>
      <c r="I32" s="22" t="s">
        <v>51</v>
      </c>
      <c r="J32" s="15"/>
      <c r="K32" s="15"/>
      <c r="L32" s="16"/>
      <c r="M32" s="23">
        <f t="shared" si="14"/>
        <v>0.64583333333333304</v>
      </c>
      <c r="N32" s="23" t="str">
        <f t="shared" si="10"/>
        <v>Steph_Rx</v>
      </c>
      <c r="O32" s="26" t="s">
        <v>31</v>
      </c>
      <c r="P32" s="15"/>
      <c r="Q32" s="15"/>
      <c r="R32" s="16"/>
      <c r="S32" s="27">
        <f t="shared" si="15"/>
        <v>0.64583333333333304</v>
      </c>
      <c r="T32" s="27" t="str">
        <f t="shared" si="11"/>
        <v>XX</v>
      </c>
      <c r="U32" s="29" t="s">
        <v>51</v>
      </c>
      <c r="V32" s="15"/>
      <c r="W32" s="15"/>
      <c r="X32" s="16"/>
    </row>
    <row r="33" spans="1:24" x14ac:dyDescent="0.3">
      <c r="A33" s="27">
        <f t="shared" si="12"/>
        <v>0.65624999999999967</v>
      </c>
      <c r="B33" s="27" t="str">
        <f t="shared" si="8"/>
        <v>MG</v>
      </c>
      <c r="C33" s="29" t="s">
        <v>2</v>
      </c>
      <c r="D33" s="15"/>
      <c r="E33" s="15"/>
      <c r="F33" s="16"/>
      <c r="G33" s="21">
        <f t="shared" si="13"/>
        <v>0.65624999999999967</v>
      </c>
      <c r="H33" s="22" t="str">
        <f t="shared" si="9"/>
        <v>X</v>
      </c>
      <c r="I33" s="22" t="s">
        <v>51</v>
      </c>
      <c r="J33" s="15"/>
      <c r="K33" s="15"/>
      <c r="L33" s="16"/>
      <c r="M33" s="23">
        <f t="shared" si="14"/>
        <v>0.65624999999999967</v>
      </c>
      <c r="N33" s="23" t="str">
        <f t="shared" si="10"/>
        <v>Steph_Rx</v>
      </c>
      <c r="O33" s="26" t="s">
        <v>31</v>
      </c>
      <c r="P33" s="15"/>
      <c r="Q33" s="15"/>
      <c r="R33" s="16"/>
      <c r="S33" s="27">
        <f t="shared" si="15"/>
        <v>0.65624999999999967</v>
      </c>
      <c r="T33" s="27" t="str">
        <f t="shared" si="11"/>
        <v>XX</v>
      </c>
      <c r="U33" s="29" t="s">
        <v>51</v>
      </c>
      <c r="V33" s="15"/>
      <c r="W33" s="15"/>
      <c r="X33" s="16"/>
    </row>
    <row r="34" spans="1:24" x14ac:dyDescent="0.3">
      <c r="A34" s="27">
        <f t="shared" si="12"/>
        <v>0.6666666666666663</v>
      </c>
      <c r="B34" s="27" t="str">
        <f t="shared" si="8"/>
        <v>MG</v>
      </c>
      <c r="C34" s="29" t="s">
        <v>2</v>
      </c>
      <c r="D34" s="15"/>
      <c r="E34" s="15"/>
      <c r="F34" s="16"/>
      <c r="G34" s="21">
        <f t="shared" si="13"/>
        <v>0.6666666666666663</v>
      </c>
      <c r="H34" s="22" t="str">
        <f t="shared" si="9"/>
        <v>X</v>
      </c>
      <c r="I34" s="22" t="s">
        <v>51</v>
      </c>
      <c r="J34" s="15"/>
      <c r="K34" s="15"/>
      <c r="L34" s="16"/>
      <c r="M34" s="23">
        <f t="shared" si="14"/>
        <v>0.6666666666666663</v>
      </c>
      <c r="N34" s="23" t="str">
        <f t="shared" si="10"/>
        <v>Steph_Rx</v>
      </c>
      <c r="O34" s="26" t="s">
        <v>31</v>
      </c>
      <c r="P34" s="15"/>
      <c r="Q34" s="15"/>
      <c r="R34" s="16"/>
      <c r="S34" s="27">
        <f t="shared" si="15"/>
        <v>0.6666666666666663</v>
      </c>
      <c r="T34" s="27" t="str">
        <f t="shared" si="11"/>
        <v>XX</v>
      </c>
      <c r="U34" s="29" t="s">
        <v>51</v>
      </c>
      <c r="V34" s="15"/>
      <c r="W34" s="15"/>
      <c r="X34" s="16"/>
    </row>
    <row r="35" spans="1:24" x14ac:dyDescent="0.3">
      <c r="A35" s="27">
        <f t="shared" si="12"/>
        <v>0.67708333333333293</v>
      </c>
      <c r="B35" s="27" t="str">
        <f t="shared" si="8"/>
        <v>MG</v>
      </c>
      <c r="C35" s="29" t="s">
        <v>2</v>
      </c>
      <c r="D35" s="15"/>
      <c r="E35" s="15"/>
      <c r="F35" s="16"/>
      <c r="G35" s="21">
        <f t="shared" si="13"/>
        <v>0.67708333333333293</v>
      </c>
      <c r="H35" s="22" t="str">
        <f t="shared" si="9"/>
        <v>X</v>
      </c>
      <c r="I35" s="22" t="s">
        <v>51</v>
      </c>
      <c r="J35" s="15"/>
      <c r="K35" s="15"/>
      <c r="L35" s="16"/>
      <c r="M35" s="23">
        <f t="shared" si="14"/>
        <v>0.67708333333333293</v>
      </c>
      <c r="N35" s="23" t="str">
        <f t="shared" si="10"/>
        <v>Steph_Rx</v>
      </c>
      <c r="O35" s="26" t="s">
        <v>31</v>
      </c>
      <c r="P35" s="15"/>
      <c r="Q35" s="15"/>
      <c r="R35" s="16"/>
      <c r="S35" s="27">
        <f t="shared" si="15"/>
        <v>0.67708333333333293</v>
      </c>
      <c r="T35" s="27" t="str">
        <f t="shared" si="11"/>
        <v>XX</v>
      </c>
      <c r="U35" s="29" t="s">
        <v>51</v>
      </c>
      <c r="V35" s="15"/>
      <c r="W35" s="15"/>
      <c r="X35" s="16"/>
    </row>
    <row r="36" spans="1:24" x14ac:dyDescent="0.3">
      <c r="A36" s="27">
        <f t="shared" si="12"/>
        <v>0.68749999999999956</v>
      </c>
      <c r="B36" s="27" t="str">
        <f t="shared" si="8"/>
        <v>MG</v>
      </c>
      <c r="C36" s="29" t="s">
        <v>2</v>
      </c>
      <c r="D36" s="15"/>
      <c r="E36" s="15"/>
      <c r="F36" s="16"/>
      <c r="G36" s="21">
        <f t="shared" si="13"/>
        <v>0.68749999999999956</v>
      </c>
      <c r="H36" s="22" t="str">
        <f t="shared" si="9"/>
        <v>X</v>
      </c>
      <c r="I36" s="22" t="s">
        <v>51</v>
      </c>
      <c r="J36" s="15"/>
      <c r="K36" s="15"/>
      <c r="L36" s="16"/>
      <c r="M36" s="23">
        <f t="shared" si="14"/>
        <v>0.68749999999999956</v>
      </c>
      <c r="N36" s="23" t="str">
        <f t="shared" si="10"/>
        <v>Steph_Rx</v>
      </c>
      <c r="O36" s="26" t="s">
        <v>31</v>
      </c>
      <c r="P36" s="15"/>
      <c r="Q36" s="15"/>
      <c r="R36" s="16"/>
      <c r="S36" s="27">
        <f t="shared" si="15"/>
        <v>0.68749999999999956</v>
      </c>
      <c r="T36" s="27" t="str">
        <f t="shared" si="11"/>
        <v>XX</v>
      </c>
      <c r="U36" s="29" t="s">
        <v>51</v>
      </c>
      <c r="V36" s="15"/>
      <c r="W36" s="15"/>
      <c r="X36" s="16"/>
    </row>
    <row r="37" spans="1:24" x14ac:dyDescent="0.3">
      <c r="A37" s="27">
        <f t="shared" si="12"/>
        <v>0.69791666666666619</v>
      </c>
      <c r="B37" s="27" t="str">
        <f t="shared" si="8"/>
        <v>MG</v>
      </c>
      <c r="C37" s="29" t="s">
        <v>2</v>
      </c>
      <c r="D37" s="15"/>
      <c r="E37" s="15"/>
      <c r="F37" s="16"/>
      <c r="G37" s="21">
        <f t="shared" si="13"/>
        <v>0.69791666666666619</v>
      </c>
      <c r="H37" s="22" t="str">
        <f t="shared" si="9"/>
        <v>X</v>
      </c>
      <c r="I37" s="22" t="s">
        <v>51</v>
      </c>
      <c r="J37" s="15"/>
      <c r="K37" s="15"/>
      <c r="L37" s="16"/>
      <c r="M37" s="23">
        <f t="shared" si="14"/>
        <v>0.69791666666666619</v>
      </c>
      <c r="N37" s="23" t="str">
        <f t="shared" si="10"/>
        <v>Steph_Rx</v>
      </c>
      <c r="O37" s="26" t="s">
        <v>31</v>
      </c>
      <c r="P37" s="15"/>
      <c r="Q37" s="15"/>
      <c r="R37" s="16"/>
      <c r="S37" s="27">
        <f t="shared" si="15"/>
        <v>0.69791666666666619</v>
      </c>
      <c r="T37" s="27" t="str">
        <f t="shared" si="11"/>
        <v>XX</v>
      </c>
      <c r="U37" s="29" t="s">
        <v>51</v>
      </c>
      <c r="V37" s="15"/>
      <c r="W37" s="15"/>
      <c r="X37" s="16"/>
    </row>
    <row r="38" spans="1:24" x14ac:dyDescent="0.3">
      <c r="A38" s="27">
        <f t="shared" si="12"/>
        <v>0.70833333333333282</v>
      </c>
      <c r="B38" s="27" t="str">
        <f t="shared" si="8"/>
        <v>MG</v>
      </c>
      <c r="C38" s="29" t="s">
        <v>2</v>
      </c>
      <c r="D38" s="15"/>
      <c r="E38" s="15"/>
      <c r="F38" s="16"/>
      <c r="G38" s="21">
        <f t="shared" si="13"/>
        <v>0.70833333333333282</v>
      </c>
      <c r="H38" s="22" t="str">
        <f t="shared" si="9"/>
        <v>X</v>
      </c>
      <c r="I38" s="22" t="s">
        <v>51</v>
      </c>
      <c r="J38" s="15"/>
      <c r="K38" s="15"/>
      <c r="L38" s="16"/>
      <c r="M38" s="23">
        <f t="shared" si="14"/>
        <v>0.70833333333333282</v>
      </c>
      <c r="N38" s="23" t="str">
        <f t="shared" si="10"/>
        <v>Steph_Rx</v>
      </c>
      <c r="O38" s="26" t="s">
        <v>31</v>
      </c>
      <c r="P38" s="15"/>
      <c r="Q38" s="15"/>
      <c r="R38" s="16"/>
      <c r="S38" s="27">
        <f t="shared" si="15"/>
        <v>0.70833333333333282</v>
      </c>
      <c r="T38" s="27" t="str">
        <f t="shared" si="11"/>
        <v>XX</v>
      </c>
      <c r="U38" s="29" t="s">
        <v>51</v>
      </c>
      <c r="V38" s="15"/>
      <c r="W38" s="15"/>
      <c r="X38" s="16"/>
    </row>
    <row r="39" spans="1:24" x14ac:dyDescent="0.3">
      <c r="C39" s="9" t="s">
        <v>47</v>
      </c>
      <c r="D39" s="13" t="s">
        <v>24</v>
      </c>
      <c r="E39" s="13" t="s">
        <v>40</v>
      </c>
      <c r="F39" s="13" t="s">
        <v>30</v>
      </c>
      <c r="G39" s="13" t="s">
        <v>49</v>
      </c>
      <c r="H39" s="13" t="s">
        <v>53</v>
      </c>
      <c r="I39" s="13" t="s">
        <v>41</v>
      </c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3">
      <c r="D40" s="26"/>
      <c r="E40" s="26"/>
      <c r="F40" s="26"/>
      <c r="G40" s="26"/>
      <c r="H40" s="26"/>
      <c r="I40" s="24"/>
      <c r="K40" s="9"/>
      <c r="L40" s="9"/>
    </row>
    <row r="41" spans="1:24" x14ac:dyDescent="0.3">
      <c r="D41" s="26">
        <f>COUNTIFS($D$24:$D$38,"",$B$24:$B$38,"BF*",H24:H38,"O")</f>
        <v>0</v>
      </c>
      <c r="E41" s="26">
        <f>COUNTIFS($P$24:$P$38,"",$N$24:$N$38,"Vincent*")</f>
        <v>0</v>
      </c>
      <c r="F41" s="26"/>
      <c r="G41" s="26"/>
      <c r="H41" s="26"/>
      <c r="I41" s="26">
        <f>COUNTIFS($V$14:$V$19,"",$T$14:$T$19,"JNP*")</f>
        <v>0</v>
      </c>
    </row>
    <row r="42" spans="1:24" x14ac:dyDescent="0.3">
      <c r="D42" s="26">
        <f>COUNTIFS($D$5:$D$20,"",$B$5:$B$20,"BF*",H5:H20,"O")</f>
        <v>16</v>
      </c>
      <c r="E42" s="26">
        <f>COUNTIFS($P$5:$P$20,"",$N$5:$N$20,"Vincent*")</f>
        <v>16</v>
      </c>
      <c r="F42" s="26"/>
      <c r="G42" s="26">
        <f>COUNTIFS($V$5:$V$20,"",$T$5:$T$20,"MG*")</f>
        <v>16</v>
      </c>
      <c r="H42" s="26">
        <f>COUNTIFS($D$5:$D$20,"",$B$5:$B$20,"NB*")</f>
        <v>0</v>
      </c>
      <c r="I42" s="26"/>
      <c r="J42" s="9"/>
      <c r="K42" s="9"/>
      <c r="L42" s="9"/>
    </row>
    <row r="43" spans="1:24" x14ac:dyDescent="0.3">
      <c r="D43" s="26">
        <f>COUNTIFS($D$24:$D$38,"",$B$24:$B$38,"CM*")</f>
        <v>0</v>
      </c>
      <c r="E43" s="26">
        <f>COUNTIFS($P$24:$P$38,"",$N$24:$N$38,"Steph_Rx*")</f>
        <v>15</v>
      </c>
      <c r="F43" s="26">
        <f>COUNTIFS($P$24:$P$38,"",$N$24:$N$38,"Steph_Rx*")</f>
        <v>15</v>
      </c>
      <c r="G43" s="26">
        <f>COUNTIFS($D$24:$D$37,"",$B$24:$B$37,"MG*")</f>
        <v>14</v>
      </c>
      <c r="H43" s="26">
        <f>COUNTIFS($D$24:$D$38,"",$B$24:$B$38,"NB*")</f>
        <v>0</v>
      </c>
      <c r="I43" s="26"/>
      <c r="J43" s="9"/>
      <c r="K43" s="9"/>
      <c r="L43" s="9"/>
    </row>
    <row r="44" spans="1:24" x14ac:dyDescent="0.3">
      <c r="D44" s="26">
        <f>COUNTIFS($D$5:$D$20,"",$B$5:$B$20,"CM*")</f>
        <v>0</v>
      </c>
      <c r="E44" s="26">
        <f>COUNTIFS($P$5:$P$20,"",$N$5:$N$20,"Steph_Rx*")</f>
        <v>0</v>
      </c>
      <c r="F44" s="26"/>
      <c r="G44" s="26"/>
      <c r="H44" s="26">
        <f>COUNTIFS($V$24:$V$38,"",$S$24:$S$38,"NB*")</f>
        <v>0</v>
      </c>
      <c r="I44" s="26"/>
      <c r="J44" s="9"/>
      <c r="K44" s="9"/>
      <c r="L44" s="9"/>
    </row>
    <row r="45" spans="1:24" x14ac:dyDescent="0.3">
      <c r="D45" s="26"/>
      <c r="E45" s="26"/>
      <c r="F45" s="26"/>
      <c r="G45" s="26"/>
      <c r="H45" s="26">
        <f>COUNTIFS($V$5:$V$20,"",$T$5:$T$20,"NB*")</f>
        <v>0</v>
      </c>
      <c r="I45" s="26"/>
      <c r="J45" s="9"/>
      <c r="K45" s="9"/>
      <c r="L45" s="9"/>
    </row>
    <row r="46" spans="1:24" x14ac:dyDescent="0.3">
      <c r="D46" s="26"/>
      <c r="E46" s="26"/>
      <c r="F46" s="26"/>
      <c r="G46" s="26"/>
      <c r="H46" s="26"/>
      <c r="I46" s="26"/>
      <c r="J46" s="9"/>
      <c r="K46" s="9"/>
      <c r="L46" s="9"/>
    </row>
    <row r="47" spans="1:24" x14ac:dyDescent="0.3">
      <c r="C47" s="17" t="s">
        <v>48</v>
      </c>
      <c r="D47" s="18">
        <f>SUM(D40:D46)</f>
        <v>16</v>
      </c>
      <c r="E47" s="18">
        <f t="shared" ref="E47:I47" si="16">SUM(E40:E46)</f>
        <v>31</v>
      </c>
      <c r="F47" s="18">
        <f t="shared" si="16"/>
        <v>15</v>
      </c>
      <c r="G47" s="18">
        <f t="shared" si="16"/>
        <v>30</v>
      </c>
      <c r="H47" s="18">
        <f t="shared" si="16"/>
        <v>0</v>
      </c>
      <c r="I47" s="18">
        <f t="shared" si="16"/>
        <v>0</v>
      </c>
      <c r="J47" s="18"/>
      <c r="K47" s="18"/>
      <c r="L47" s="18"/>
    </row>
  </sheetData>
  <dataValidations count="8">
    <dataValidation type="list" allowBlank="1" showInputMessage="1" showErrorMessage="1" sqref="U24:U38" xr:uid="{82CB5C92-205B-4877-9DA2-660D36986772}">
      <formula1>INDIRECT($U$22)</formula1>
    </dataValidation>
    <dataValidation type="list" allowBlank="1" showInputMessage="1" showErrorMessage="1" sqref="O24:O38" xr:uid="{FA8C6F54-657A-4350-B5CA-74016D28B199}">
      <formula1>INDIRECT($O$22)</formula1>
    </dataValidation>
    <dataValidation type="list" allowBlank="1" showInputMessage="1" showErrorMessage="1" sqref="I24:I38" xr:uid="{DFBDD216-2C4D-49FF-9EAD-8A79384B0483}">
      <formula1>INDIRECT($I$22)</formula1>
    </dataValidation>
    <dataValidation type="list" allowBlank="1" showInputMessage="1" showErrorMessage="1" sqref="U5:U20" xr:uid="{4FA60517-183A-4220-855E-2484FDB0782E}">
      <formula1>INDIRECT($U$3)</formula1>
    </dataValidation>
    <dataValidation type="list" allowBlank="1" showInputMessage="1" showErrorMessage="1" sqref="O5:O20" xr:uid="{6141ACFD-3CD2-4910-82F0-CB3C8E79B22A}">
      <formula1>INDIRECT($O$3)</formula1>
    </dataValidation>
    <dataValidation type="list" allowBlank="1" showInputMessage="1" showErrorMessage="1" sqref="I5:I20" xr:uid="{86C10205-B121-44EB-9E43-997E66303EFF}">
      <formula1>INDIRECT($I$3)</formula1>
    </dataValidation>
    <dataValidation type="list" allowBlank="1" showInputMessage="1" showErrorMessage="1" sqref="C24:C38" xr:uid="{4C092871-53D1-4E7F-9B79-296D98CCB3FC}">
      <formula1>INDIRECT($C$22)</formula1>
    </dataValidation>
    <dataValidation type="list" allowBlank="1" showInputMessage="1" showErrorMessage="1" sqref="C5:C20" xr:uid="{8FB05EFC-1DC4-48A9-BF7E-B943DFDD612F}">
      <formula1>INDIRECT($C$3)</formula1>
    </dataValidation>
  </dataValidations>
  <hyperlinks>
    <hyperlink ref="A1" location="Calendier!A1" display="Menu" xr:uid="{59A9A985-9D51-4D67-8057-7BA3821C5A19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452DDF1-897D-49B9-BFBE-5370BA847B32}">
          <x14:formula1>
            <xm:f>Skills!$Q$1:$S$1</xm:f>
          </x14:formula1>
          <xm:sqref>O3 O22</xm:sqref>
        </x14:dataValidation>
        <x14:dataValidation type="list" allowBlank="1" showInputMessage="1" showErrorMessage="1" xr:uid="{E75521BF-80BF-46BB-9333-CFE3C75385C1}">
          <x14:formula1>
            <xm:f>Skills!$A$1:$H$1</xm:f>
          </x14:formula1>
          <xm:sqref>C3 C22 U22 U3</xm:sqref>
        </x14:dataValidation>
        <x14:dataValidation type="list" allowBlank="1" showInputMessage="1" showErrorMessage="1" xr:uid="{89DFFF05-B044-43CA-A648-FC919D4F2200}">
          <x14:formula1>
            <xm:f>Skills!$J$1:$O$1</xm:f>
          </x14:formula1>
          <xm:sqref>I22 I3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16</vt:i4>
      </vt:variant>
    </vt:vector>
  </HeadingPairs>
  <TitlesOfParts>
    <vt:vector size="33" baseType="lpstr">
      <vt:lpstr>Skills</vt:lpstr>
      <vt:lpstr>Calendier</vt:lpstr>
      <vt:lpstr>04-01</vt:lpstr>
      <vt:lpstr>05-01</vt:lpstr>
      <vt:lpstr>06-01</vt:lpstr>
      <vt:lpstr>07-01</vt:lpstr>
      <vt:lpstr>08-01</vt:lpstr>
      <vt:lpstr>11-01</vt:lpstr>
      <vt:lpstr>12-01</vt:lpstr>
      <vt:lpstr>13-01</vt:lpstr>
      <vt:lpstr>14-01</vt:lpstr>
      <vt:lpstr>15-01</vt:lpstr>
      <vt:lpstr>18-01</vt:lpstr>
      <vt:lpstr>19-01</vt:lpstr>
      <vt:lpstr>20-01</vt:lpstr>
      <vt:lpstr>21-01</vt:lpstr>
      <vt:lpstr>22-01</vt:lpstr>
      <vt:lpstr>BF</vt:lpstr>
      <vt:lpstr>CM</vt:lpstr>
      <vt:lpstr>DJI</vt:lpstr>
      <vt:lpstr>Dominique</vt:lpstr>
      <vt:lpstr>Doppler</vt:lpstr>
      <vt:lpstr>JNP</vt:lpstr>
      <vt:lpstr>Julie</vt:lpstr>
      <vt:lpstr>Martine</vt:lpstr>
      <vt:lpstr>MG</vt:lpstr>
      <vt:lpstr>NB</vt:lpstr>
      <vt:lpstr>OA</vt:lpstr>
      <vt:lpstr>Rx</vt:lpstr>
      <vt:lpstr>Steph_Ma</vt:lpstr>
      <vt:lpstr>Steph_Rx</vt:lpstr>
      <vt:lpstr>Vincent</vt:lpstr>
      <vt:lpstr>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32477</dc:creator>
  <cp:lastModifiedBy>32477</cp:lastModifiedBy>
  <cp:lastPrinted>2020-11-11T20:06:41Z</cp:lastPrinted>
  <dcterms:created xsi:type="dcterms:W3CDTF">2015-06-05T18:19:34Z</dcterms:created>
  <dcterms:modified xsi:type="dcterms:W3CDTF">2020-11-11T21:10:09Z</dcterms:modified>
</cp:coreProperties>
</file>