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tables/table1.xml" ContentType="application/vnd.openxmlformats-officedocument.spreadsheetml.table+xml"/>
  <Override PartName="/xl/drawings/drawing4.xml" ContentType="application/vnd.openxmlformats-officedocument.drawing+xml"/>
  <Override PartName="/xl/ctrlProps/ctrlProp4.xml" ContentType="application/vnd.ms-excel.controlproperties+xml"/>
  <Override PartName="/xl/tables/table2.xml" ContentType="application/vnd.openxmlformats-officedocument.spreadsheetml.table+xml"/>
  <Override PartName="/xl/drawings/drawing5.xml" ContentType="application/vnd.openxmlformats-officedocument.drawing+xml"/>
  <Override PartName="/xl/ctrlProps/ctrlProp5.xml" ContentType="application/vnd.ms-excel.controlproperties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atealove\Downloads\"/>
    </mc:Choice>
  </mc:AlternateContent>
  <bookViews>
    <workbookView xWindow="0" yWindow="0" windowWidth="20490" windowHeight="6255"/>
  </bookViews>
  <sheets>
    <sheet name="recap" sheetId="5" r:id="rId1"/>
    <sheet name="PLANNING 1" sheetId="4" r:id="rId2"/>
    <sheet name="A" sheetId="1" r:id="rId3"/>
    <sheet name="B" sheetId="2" r:id="rId4"/>
    <sheet name="C" sheetId="3" r:id="rId5"/>
  </sheets>
  <externalReferences>
    <externalReference r:id="rId6"/>
    <externalReference r:id="rId7"/>
    <externalReference r:id="rId8"/>
    <externalReference r:id="rId9"/>
    <externalReference r:id="rId10"/>
    <externalReference r:id="rId11"/>
    <externalReference r:id="rId12"/>
  </externalReferences>
  <definedNames>
    <definedName name="_xlnm._FilterDatabase" localSheetId="1" hidden="1">'PLANNING 1'!$J$12:$AN$1002</definedName>
    <definedName name="ANNÉES">'[1]NEMIA BAPTISTE'!$CD$10:$CD$21</definedName>
    <definedName name="CONCATENER">'[2]PERSONNEL CASERNE'!$AD:$AD</definedName>
    <definedName name="_xlnm.Criteria" localSheetId="1">'PLANNING 1'!$A$2:$A$3</definedName>
    <definedName name="GRADE">[3]Feuil1!$B$3:$B$6</definedName>
    <definedName name="GRADEPOMPIER">'[2]PERSONNEL CASERNE'!$X$8:$X$20</definedName>
    <definedName name="horaires">[3]Feuil1!$E$3:$E$6</definedName>
    <definedName name="LISTE" localSheetId="0">#N/A</definedName>
    <definedName name="LISTE">L12C1:L63C4</definedName>
    <definedName name="LL">OFFSET('[4]menu general'!#REF!,1,,COUNTA('[4]menu general'!XEY:XEY)-11,)</definedName>
    <definedName name="MISSIONS" localSheetId="0">[5]parametre!$R$4:$R$14</definedName>
    <definedName name="missions" xlm="1">[5]parametre!$R$4:$R$12</definedName>
    <definedName name="MOIS">[3]Feuil1!$C$3:$C$14</definedName>
    <definedName name="nom_prénom" localSheetId="0">OFFSET(#REF!,1,,COUNTA([7]Accueil!XEY:XEY)-6,)</definedName>
    <definedName name="nom_prénom">OFFSET(#REF!,1,,COUNTA([7]Accueil!XEY:XEY)-6,)</definedName>
    <definedName name="nom_prénom_suivi" localSheetId="0">OFFSET('[5]menu general'!#REF!,1,,COUNTA('[5]menu general'!XEY:XEY)-11,)</definedName>
    <definedName name="nom_prénom_suivi">OFFSET('[5]menu general'!#REF!,1,,COUNTA('[5]menu general'!XEY:XEY)-11,)</definedName>
    <definedName name="NOMS">[3]Feuil1!$A$3:$A$8</definedName>
    <definedName name="PERSO">'PLANNING 1'!$A$12:$D$63</definedName>
    <definedName name="personnels">'[5]menu general'!$E$24:$E$25</definedName>
    <definedName name="status">'[2]MAIN COURANTE'!$EJ$5:$EJ$7</definedName>
    <definedName name="statuspv">[3]Feuil1!$D$3:$D$7</definedName>
    <definedName name="_xlnm.Print_Area" localSheetId="0">recap!$A$1:$K$35</definedName>
  </definedNames>
  <calcPr calcId="152511"/>
</workbook>
</file>

<file path=xl/calcChain.xml><?xml version="1.0" encoding="utf-8"?>
<calcChain xmlns="http://schemas.openxmlformats.org/spreadsheetml/2006/main">
  <c r="H12" i="5" l="1"/>
  <c r="K54" i="5"/>
  <c r="J54" i="5"/>
  <c r="I54" i="5"/>
  <c r="H54" i="5"/>
  <c r="G54" i="5"/>
  <c r="D54" i="5"/>
  <c r="B54" i="5"/>
  <c r="AK25" i="1"/>
  <c r="AP23" i="1"/>
  <c r="AP22" i="1"/>
  <c r="AM18" i="1"/>
  <c r="AJ18" i="1"/>
  <c r="AP18" i="1" s="1"/>
  <c r="AQ18" i="1" s="1"/>
  <c r="AM17" i="1"/>
  <c r="AJ17" i="1"/>
  <c r="AP17" i="1" s="1"/>
  <c r="AQ17" i="1" s="1"/>
  <c r="AM16" i="1"/>
  <c r="AJ16" i="1"/>
  <c r="AP16" i="1" s="1"/>
  <c r="AQ16" i="1" s="1"/>
  <c r="AM15" i="1"/>
  <c r="AJ15" i="1"/>
  <c r="AP15" i="1" s="1"/>
  <c r="AQ15" i="1" s="1"/>
  <c r="AM14" i="1"/>
  <c r="AJ14" i="1"/>
  <c r="AP14" i="1" s="1"/>
  <c r="AQ14" i="1" s="1"/>
  <c r="AM13" i="1"/>
  <c r="AJ13" i="1"/>
  <c r="AP13" i="1" s="1"/>
  <c r="AQ13" i="1" s="1"/>
  <c r="AM12" i="1"/>
  <c r="AJ12" i="1"/>
  <c r="AP12" i="1" s="1"/>
  <c r="AQ12" i="1" s="1"/>
  <c r="AM11" i="1"/>
  <c r="AJ11" i="1"/>
  <c r="AP11" i="1" s="1"/>
  <c r="AQ11" i="1" s="1"/>
  <c r="AM10" i="1"/>
  <c r="AJ10" i="1"/>
  <c r="AP10" i="1" s="1"/>
  <c r="AQ10" i="1" s="1"/>
  <c r="AM9" i="1"/>
  <c r="AM19" i="1" s="1"/>
  <c r="AK23" i="1" s="1"/>
  <c r="AJ9" i="1"/>
  <c r="AP9" i="1" s="1"/>
  <c r="AQ9" i="1" s="1"/>
  <c r="AM8" i="1"/>
  <c r="AN8" i="1" s="1"/>
  <c r="AO8" i="1" s="1"/>
  <c r="AN7" i="1"/>
  <c r="AO7" i="1" s="1"/>
  <c r="AM7" i="1"/>
  <c r="AM6" i="1"/>
  <c r="AN6" i="1" s="1"/>
  <c r="AJ2" i="1"/>
  <c r="AK25" i="2"/>
  <c r="AP23" i="2"/>
  <c r="AL23" i="2"/>
  <c r="AP22" i="2"/>
  <c r="AP18" i="2"/>
  <c r="AQ18" i="2" s="1"/>
  <c r="AP17" i="2"/>
  <c r="AQ17" i="2" s="1"/>
  <c r="AP16" i="2"/>
  <c r="AQ16" i="2" s="1"/>
  <c r="AP15" i="2"/>
  <c r="AQ15" i="2" s="1"/>
  <c r="AP14" i="2"/>
  <c r="AQ14" i="2" s="1"/>
  <c r="AP13" i="2"/>
  <c r="AQ13" i="2" s="1"/>
  <c r="AP12" i="2"/>
  <c r="AQ12" i="2" s="1"/>
  <c r="AP11" i="2"/>
  <c r="AQ11" i="2" s="1"/>
  <c r="AP10" i="2"/>
  <c r="AQ10" i="2" s="1"/>
  <c r="AM19" i="2"/>
  <c r="AK23" i="2" s="1"/>
  <c r="AP9" i="2"/>
  <c r="AQ9" i="2" s="1"/>
  <c r="AN8" i="2"/>
  <c r="AO8" i="2" s="1"/>
  <c r="AN7" i="2"/>
  <c r="AO7" i="2" s="1"/>
  <c r="AN6" i="2"/>
  <c r="AJ2" i="2"/>
  <c r="AK25" i="3"/>
  <c r="AP23" i="3"/>
  <c r="AL23" i="3"/>
  <c r="AP22" i="3"/>
  <c r="AM18" i="3"/>
  <c r="AP18" i="3"/>
  <c r="AQ18" i="3" s="1"/>
  <c r="AM17" i="3"/>
  <c r="AP17" i="3"/>
  <c r="AQ17" i="3" s="1"/>
  <c r="AM16" i="3"/>
  <c r="AP16" i="3"/>
  <c r="AQ16" i="3" s="1"/>
  <c r="AM15" i="3"/>
  <c r="AP15" i="3"/>
  <c r="AQ15" i="3" s="1"/>
  <c r="AM14" i="3"/>
  <c r="AP14" i="3"/>
  <c r="AQ14" i="3" s="1"/>
  <c r="AM13" i="3"/>
  <c r="AP13" i="3"/>
  <c r="AQ13" i="3" s="1"/>
  <c r="AM12" i="3"/>
  <c r="AP12" i="3"/>
  <c r="AQ12" i="3" s="1"/>
  <c r="AM11" i="3"/>
  <c r="AP11" i="3"/>
  <c r="AQ11" i="3" s="1"/>
  <c r="AM10" i="3"/>
  <c r="AP10" i="3"/>
  <c r="AQ10" i="3" s="1"/>
  <c r="AM9" i="3"/>
  <c r="AM19" i="3" s="1"/>
  <c r="AK23" i="3" s="1"/>
  <c r="AP9" i="3"/>
  <c r="AQ9" i="3" s="1"/>
  <c r="AM8" i="3"/>
  <c r="AN8" i="3" s="1"/>
  <c r="AO8" i="3" s="1"/>
  <c r="AN7" i="3"/>
  <c r="AO7" i="3" s="1"/>
  <c r="AM7" i="3"/>
  <c r="AM6" i="3"/>
  <c r="AN6" i="3" s="1"/>
  <c r="AJ2" i="3"/>
  <c r="AL23" i="1" l="1"/>
  <c r="AN19" i="1"/>
  <c r="AO6" i="1"/>
  <c r="AL25" i="1"/>
  <c r="AP7" i="1"/>
  <c r="AQ7" i="1" s="1"/>
  <c r="AL26" i="1"/>
  <c r="AP8" i="1"/>
  <c r="AQ8" i="1" s="1"/>
  <c r="AK24" i="1"/>
  <c r="AK26" i="1"/>
  <c r="AN19" i="2"/>
  <c r="AO6" i="2"/>
  <c r="AL25" i="2"/>
  <c r="AP7" i="2"/>
  <c r="AQ7" i="2" s="1"/>
  <c r="AL26" i="2"/>
  <c r="AP8" i="2"/>
  <c r="AQ8" i="2" s="1"/>
  <c r="AK24" i="2"/>
  <c r="AK26" i="2"/>
  <c r="AN19" i="3"/>
  <c r="AO6" i="3"/>
  <c r="AL25" i="3"/>
  <c r="AP7" i="3"/>
  <c r="AQ7" i="3" s="1"/>
  <c r="AL26" i="3"/>
  <c r="AP8" i="3"/>
  <c r="AQ8" i="3" s="1"/>
  <c r="AK24" i="3"/>
  <c r="AK26" i="3"/>
  <c r="AL24" i="1" l="1"/>
  <c r="AO19" i="1"/>
  <c r="AP6" i="1"/>
  <c r="AL24" i="2"/>
  <c r="AO19" i="2"/>
  <c r="AP6" i="2"/>
  <c r="AL24" i="3"/>
  <c r="AO19" i="3"/>
  <c r="AP6" i="3"/>
  <c r="AP19" i="1" l="1"/>
  <c r="AQ6" i="1"/>
  <c r="AQ19" i="1" s="1"/>
  <c r="AP19" i="2"/>
  <c r="AQ6" i="2"/>
  <c r="AQ19" i="2" s="1"/>
  <c r="AP19" i="3"/>
  <c r="AQ6" i="3"/>
  <c r="AQ19" i="3" s="1"/>
  <c r="AQ75" i="4" l="1"/>
  <c r="AP75" i="4"/>
  <c r="AO75" i="4"/>
  <c r="AR75" i="4" s="1"/>
  <c r="AQ74" i="4"/>
  <c r="AP74" i="4"/>
  <c r="AO74" i="4"/>
  <c r="AR74" i="4" s="1"/>
  <c r="AQ73" i="4"/>
  <c r="AP73" i="4"/>
  <c r="AO73" i="4"/>
  <c r="AR73" i="4" s="1"/>
  <c r="AQ72" i="4"/>
  <c r="AP72" i="4"/>
  <c r="AO72" i="4"/>
  <c r="AR72" i="4" s="1"/>
  <c r="AQ71" i="4"/>
  <c r="AP71" i="4"/>
  <c r="AO71" i="4"/>
  <c r="AR71" i="4" s="1"/>
  <c r="AQ70" i="4"/>
  <c r="AP70" i="4"/>
  <c r="AO70" i="4"/>
  <c r="AR70" i="4" s="1"/>
  <c r="AQ69" i="4"/>
  <c r="AP69" i="4"/>
  <c r="AO69" i="4"/>
  <c r="AR69" i="4" s="1"/>
  <c r="AQ68" i="4"/>
  <c r="AP68" i="4"/>
  <c r="AO68" i="4"/>
  <c r="AR68" i="4" s="1"/>
  <c r="AQ67" i="4"/>
  <c r="AP67" i="4"/>
  <c r="AO67" i="4"/>
  <c r="AR67" i="4" s="1"/>
  <c r="AQ66" i="4"/>
  <c r="AP66" i="4"/>
  <c r="AO66" i="4"/>
  <c r="AR66" i="4" s="1"/>
  <c r="AQ65" i="4"/>
  <c r="AP65" i="4"/>
  <c r="AO65" i="4"/>
  <c r="AR65" i="4" s="1"/>
  <c r="AQ64" i="4"/>
  <c r="AP64" i="4"/>
  <c r="AO64" i="4"/>
  <c r="AR64" i="4" s="1"/>
  <c r="AQ63" i="4"/>
  <c r="AP63" i="4"/>
  <c r="AO63" i="4"/>
  <c r="AR63" i="4" s="1"/>
  <c r="AQ62" i="4"/>
  <c r="AP62" i="4"/>
  <c r="AO62" i="4"/>
  <c r="AR62" i="4" s="1"/>
  <c r="AQ61" i="4"/>
  <c r="AP61" i="4"/>
  <c r="AO61" i="4"/>
  <c r="AR61" i="4" s="1"/>
  <c r="AQ60" i="4"/>
  <c r="AP60" i="4"/>
  <c r="AO60" i="4"/>
  <c r="AR60" i="4" s="1"/>
  <c r="AQ59" i="4"/>
  <c r="AP59" i="4"/>
  <c r="AO59" i="4"/>
  <c r="AR59" i="4" s="1"/>
  <c r="AQ58" i="4"/>
  <c r="AP58" i="4"/>
  <c r="AO58" i="4"/>
  <c r="AR58" i="4" s="1"/>
  <c r="AQ57" i="4"/>
  <c r="AP57" i="4"/>
  <c r="AO57" i="4"/>
  <c r="AR57" i="4" s="1"/>
  <c r="AQ56" i="4"/>
  <c r="AP56" i="4"/>
  <c r="AO56" i="4"/>
  <c r="AR56" i="4" s="1"/>
  <c r="AQ55" i="4"/>
  <c r="AP55" i="4"/>
  <c r="AO55" i="4"/>
  <c r="AR55" i="4" s="1"/>
  <c r="AQ54" i="4"/>
  <c r="AP54" i="4"/>
  <c r="AO54" i="4"/>
  <c r="AR54" i="4" s="1"/>
  <c r="AQ53" i="4"/>
  <c r="AP53" i="4"/>
  <c r="AO53" i="4"/>
  <c r="AR53" i="4" s="1"/>
  <c r="AQ52" i="4"/>
  <c r="AP52" i="4"/>
  <c r="AO52" i="4"/>
  <c r="AR52" i="4" s="1"/>
  <c r="AQ51" i="4"/>
  <c r="AP51" i="4"/>
  <c r="AO51" i="4"/>
  <c r="AR51" i="4" s="1"/>
  <c r="AQ50" i="4"/>
  <c r="AP50" i="4"/>
  <c r="AO50" i="4"/>
  <c r="AR50" i="4" s="1"/>
  <c r="AQ49" i="4"/>
  <c r="AP49" i="4"/>
  <c r="AO49" i="4"/>
  <c r="AR49" i="4" s="1"/>
  <c r="AQ48" i="4"/>
  <c r="AP48" i="4"/>
  <c r="AO48" i="4"/>
  <c r="AR48" i="4" s="1"/>
  <c r="AQ47" i="4"/>
  <c r="AP47" i="4"/>
  <c r="AO47" i="4"/>
  <c r="AR47" i="4" s="1"/>
  <c r="AQ46" i="4"/>
  <c r="AP46" i="4"/>
  <c r="AO46" i="4"/>
  <c r="AR46" i="4" s="1"/>
  <c r="AQ45" i="4"/>
  <c r="AP45" i="4"/>
  <c r="AO45" i="4"/>
  <c r="AR45" i="4" s="1"/>
  <c r="AQ44" i="4"/>
  <c r="AP44" i="4"/>
  <c r="AO44" i="4"/>
  <c r="AR44" i="4" s="1"/>
  <c r="AQ43" i="4"/>
  <c r="AP43" i="4"/>
  <c r="AO43" i="4"/>
  <c r="AR43" i="4" s="1"/>
  <c r="AQ42" i="4"/>
  <c r="AP42" i="4"/>
  <c r="AO42" i="4"/>
  <c r="AR42" i="4" s="1"/>
  <c r="AQ41" i="4"/>
  <c r="AP41" i="4"/>
  <c r="AO41" i="4"/>
  <c r="AR41" i="4" s="1"/>
  <c r="AQ40" i="4"/>
  <c r="AP40" i="4"/>
  <c r="AO40" i="4"/>
  <c r="AR40" i="4" s="1"/>
  <c r="AQ39" i="4"/>
  <c r="AP39" i="4"/>
  <c r="AO39" i="4"/>
  <c r="AR39" i="4" s="1"/>
  <c r="AQ38" i="4"/>
  <c r="AP38" i="4"/>
  <c r="AO38" i="4"/>
  <c r="AR38" i="4" s="1"/>
  <c r="AQ37" i="4"/>
  <c r="AP37" i="4"/>
  <c r="AO37" i="4"/>
  <c r="AR37" i="4" s="1"/>
  <c r="AQ36" i="4"/>
  <c r="AP36" i="4"/>
  <c r="AO36" i="4"/>
  <c r="AR36" i="4" s="1"/>
  <c r="AQ35" i="4"/>
  <c r="AP35" i="4"/>
  <c r="AO35" i="4"/>
  <c r="AR35" i="4" s="1"/>
  <c r="AQ34" i="4"/>
  <c r="AP34" i="4"/>
  <c r="AO34" i="4"/>
  <c r="AR34" i="4" s="1"/>
  <c r="AQ33" i="4"/>
  <c r="AP33" i="4"/>
  <c r="AO33" i="4"/>
  <c r="AR33" i="4" s="1"/>
  <c r="AQ32" i="4"/>
  <c r="AP32" i="4"/>
  <c r="AO32" i="4"/>
  <c r="AR32" i="4" s="1"/>
  <c r="AQ31" i="4"/>
  <c r="AP31" i="4"/>
  <c r="AO31" i="4"/>
  <c r="AR31" i="4" s="1"/>
  <c r="AQ30" i="4"/>
  <c r="AP30" i="4"/>
  <c r="AO30" i="4"/>
  <c r="AR30" i="4" s="1"/>
  <c r="AQ29" i="4"/>
  <c r="AP29" i="4"/>
  <c r="AO29" i="4"/>
  <c r="AR29" i="4" s="1"/>
  <c r="AQ28" i="4"/>
  <c r="AP28" i="4"/>
  <c r="AO28" i="4"/>
  <c r="AR28" i="4" s="1"/>
  <c r="AQ27" i="4"/>
  <c r="AP27" i="4"/>
  <c r="AO27" i="4"/>
  <c r="AR27" i="4" s="1"/>
  <c r="AQ26" i="4"/>
  <c r="AP26" i="4"/>
  <c r="AO26" i="4"/>
  <c r="AR26" i="4" s="1"/>
  <c r="AQ25" i="4"/>
  <c r="AP25" i="4"/>
  <c r="AO25" i="4"/>
  <c r="AR25" i="4" s="1"/>
  <c r="AQ24" i="4"/>
  <c r="AP24" i="4"/>
  <c r="AO24" i="4"/>
  <c r="AR24" i="4" s="1"/>
  <c r="AQ23" i="4"/>
  <c r="AP23" i="4"/>
  <c r="AO23" i="4"/>
  <c r="AR23" i="4" s="1"/>
  <c r="AQ22" i="4"/>
  <c r="AP22" i="4"/>
  <c r="AO22" i="4"/>
  <c r="AR22" i="4" s="1"/>
  <c r="AQ21" i="4"/>
  <c r="AP21" i="4"/>
  <c r="AO21" i="4"/>
  <c r="AR21" i="4" s="1"/>
  <c r="AQ20" i="4"/>
  <c r="AP20" i="4"/>
  <c r="AO20" i="4"/>
  <c r="AR20" i="4" s="1"/>
  <c r="AQ19" i="4"/>
  <c r="AP19" i="4"/>
  <c r="AO19" i="4"/>
  <c r="AR19" i="4" s="1"/>
  <c r="AQ18" i="4"/>
  <c r="AP18" i="4"/>
  <c r="AO18" i="4"/>
  <c r="AR18" i="4" s="1"/>
  <c r="AQ17" i="4"/>
  <c r="AP17" i="4"/>
  <c r="AO17" i="4"/>
  <c r="AR17" i="4" s="1"/>
  <c r="AQ16" i="4"/>
  <c r="AP16" i="4"/>
  <c r="AO16" i="4"/>
  <c r="AR16" i="4" s="1"/>
  <c r="AQ15" i="4"/>
  <c r="AP15" i="4"/>
  <c r="AO15" i="4"/>
  <c r="AR15" i="4" s="1"/>
  <c r="AQ14" i="4"/>
  <c r="AP14" i="4"/>
  <c r="AO14" i="4"/>
  <c r="AR14" i="4" s="1"/>
  <c r="AQ13" i="4"/>
  <c r="AP13" i="4"/>
  <c r="AO13" i="4"/>
  <c r="AR13" i="4" s="1"/>
  <c r="AQ12" i="4"/>
  <c r="AP12" i="4"/>
  <c r="AO12" i="4"/>
  <c r="AR12" i="4" s="1"/>
  <c r="AQ10" i="4"/>
  <c r="AP10" i="4"/>
  <c r="AO10" i="4"/>
  <c r="AR10" i="4" s="1"/>
  <c r="AQ9" i="4"/>
  <c r="AP9" i="4"/>
  <c r="AO9" i="4"/>
  <c r="AR9" i="4" s="1"/>
  <c r="AQ8" i="4"/>
  <c r="AP8" i="4"/>
  <c r="AO8" i="4"/>
  <c r="AR8" i="4" s="1"/>
  <c r="AQ7" i="4"/>
  <c r="AP7" i="4"/>
  <c r="AO7" i="4"/>
  <c r="AR7" i="4" s="1"/>
  <c r="AQ6" i="4"/>
  <c r="AP6" i="4"/>
  <c r="AO6" i="4"/>
  <c r="AR6" i="4" s="1"/>
  <c r="AQ5" i="4"/>
  <c r="AP5" i="4"/>
  <c r="AO5" i="4"/>
  <c r="AR5" i="4" s="1"/>
  <c r="BE4" i="4"/>
  <c r="L4" i="4"/>
  <c r="M4" i="4" s="1"/>
  <c r="N4" i="4" s="1"/>
  <c r="J4" i="4"/>
  <c r="K4" i="4" s="1"/>
  <c r="L3" i="4"/>
  <c r="K3" i="4"/>
  <c r="J3" i="4"/>
  <c r="A1" i="4"/>
  <c r="O4" i="4" l="1"/>
  <c r="N3" i="4"/>
  <c r="M3" i="4"/>
  <c r="O3" i="4" l="1"/>
  <c r="P4" i="4"/>
  <c r="Q4" i="4" l="1"/>
  <c r="P3" i="4"/>
  <c r="R4" i="4" l="1"/>
  <c r="Q3" i="4"/>
  <c r="S4" i="4" l="1"/>
  <c r="R3" i="4"/>
  <c r="S3" i="4" l="1"/>
  <c r="T4" i="4"/>
  <c r="U4" i="4" l="1"/>
  <c r="T3" i="4"/>
  <c r="V4" i="4" l="1"/>
  <c r="U3" i="4"/>
  <c r="W4" i="4" l="1"/>
  <c r="V3" i="4"/>
  <c r="W3" i="4" l="1"/>
  <c r="X4" i="4"/>
  <c r="Y4" i="4" l="1"/>
  <c r="X3" i="4"/>
  <c r="Z4" i="4" l="1"/>
  <c r="Y3" i="4"/>
  <c r="AA4" i="4" l="1"/>
  <c r="Z3" i="4"/>
  <c r="AA3" i="4" l="1"/>
  <c r="AB4" i="4"/>
  <c r="AC4" i="4" l="1"/>
  <c r="AB3" i="4"/>
  <c r="AD4" i="4" l="1"/>
  <c r="AC3" i="4"/>
  <c r="AE4" i="4" l="1"/>
  <c r="AD3" i="4"/>
  <c r="AE3" i="4" l="1"/>
  <c r="AF4" i="4"/>
  <c r="AG4" i="4" l="1"/>
  <c r="AF3" i="4"/>
  <c r="AH4" i="4" l="1"/>
  <c r="AG3" i="4"/>
  <c r="AI4" i="4" l="1"/>
  <c r="AH3" i="4"/>
  <c r="AI3" i="4" l="1"/>
  <c r="AJ4" i="4"/>
  <c r="AK4" i="4" l="1"/>
  <c r="AJ3" i="4"/>
  <c r="AL4" i="4" l="1"/>
  <c r="AK3" i="4"/>
  <c r="AM4" i="4" l="1"/>
  <c r="AL3" i="4"/>
  <c r="AM3" i="4" l="1"/>
  <c r="AN4" i="4"/>
  <c r="AN3" i="4" s="1"/>
</calcChain>
</file>

<file path=xl/comments1.xml><?xml version="1.0" encoding="utf-8"?>
<comments xmlns="http://schemas.openxmlformats.org/spreadsheetml/2006/main">
  <authors>
    <author>Matealove</author>
  </authors>
  <commentList>
    <comment ref="B12" authorId="0" shapeId="0">
      <text>
        <r>
          <rPr>
            <b/>
            <sz val="9"/>
            <color indexed="81"/>
            <rFont val="Tahoma"/>
            <family val="2"/>
          </rPr>
          <t xml:space="preserve">:ALLEZ chercher sur la feuille correspondante et copier la valeur correspondante au nom de la feuille 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<sst xmlns="http://schemas.openxmlformats.org/spreadsheetml/2006/main" count="767" uniqueCount="113">
  <si>
    <t>date</t>
  </si>
  <si>
    <t>HEURE</t>
  </si>
  <si>
    <t>ASTREINTE</t>
  </si>
  <si>
    <t>GARDE</t>
  </si>
  <si>
    <t>FORMATION</t>
  </si>
  <si>
    <t>ABSENCE</t>
  </si>
  <si>
    <t>JANVIER</t>
  </si>
  <si>
    <t>FÉVRIER</t>
  </si>
  <si>
    <t>NOM</t>
  </si>
  <si>
    <t>PRENOM</t>
  </si>
  <si>
    <t>MARS</t>
  </si>
  <si>
    <t>AVRIL</t>
  </si>
  <si>
    <t>G</t>
  </si>
  <si>
    <t>MAI</t>
  </si>
  <si>
    <t>JUIN</t>
  </si>
  <si>
    <t>JUILLET</t>
  </si>
  <si>
    <t>AOÛT</t>
  </si>
  <si>
    <t>SEPTEMBRE</t>
  </si>
  <si>
    <t>OCTOBRE</t>
  </si>
  <si>
    <t>NOVEMBRE</t>
  </si>
  <si>
    <t>F</t>
  </si>
  <si>
    <t>R</t>
  </si>
  <si>
    <t>DÉCEMBRE</t>
  </si>
  <si>
    <t>TOTAL PERSONELS DE GARDE</t>
  </si>
  <si>
    <t>MATIN</t>
  </si>
  <si>
    <t>SOIR</t>
  </si>
  <si>
    <t>A</t>
  </si>
  <si>
    <t>B</t>
  </si>
  <si>
    <t>C</t>
  </si>
  <si>
    <t>D</t>
  </si>
  <si>
    <t>MISSION</t>
  </si>
  <si>
    <t>NU%</t>
  </si>
  <si>
    <t>Select</t>
  </si>
  <si>
    <t>MENSUEL</t>
  </si>
  <si>
    <t>DUREE</t>
  </si>
  <si>
    <t>TARIF</t>
  </si>
  <si>
    <t>TAUX</t>
  </si>
  <si>
    <t>Nbre</t>
  </si>
  <si>
    <t>nbre heures</t>
  </si>
  <si>
    <t>NET A</t>
  </si>
  <si>
    <t>D'ACTIVITE</t>
  </si>
  <si>
    <t>HORAIRE</t>
  </si>
  <si>
    <t>activité</t>
  </si>
  <si>
    <t>PAYER</t>
  </si>
  <si>
    <t>MOIS</t>
  </si>
  <si>
    <t>TOTAL</t>
  </si>
  <si>
    <t>CUMUL</t>
  </si>
  <si>
    <t>GARDES</t>
  </si>
  <si>
    <t>ASTREINTES</t>
  </si>
  <si>
    <t>FORMATIONS</t>
  </si>
  <si>
    <t>AVP</t>
  </si>
  <si>
    <t>INC</t>
  </si>
  <si>
    <t>DIV</t>
  </si>
  <si>
    <t>FDF</t>
  </si>
  <si>
    <t>TM</t>
  </si>
  <si>
    <t>SAP</t>
  </si>
  <si>
    <t>SAV</t>
  </si>
  <si>
    <t>SEV</t>
  </si>
  <si>
    <t>BUS</t>
  </si>
  <si>
    <t>SE</t>
  </si>
  <si>
    <t>bilan</t>
  </si>
  <si>
    <t>nbre</t>
  </si>
  <si>
    <t>heure</t>
  </si>
  <si>
    <t>Nbre d'absences injustifiées</t>
  </si>
  <si>
    <t>MISSIONS</t>
  </si>
  <si>
    <t>Nbre d'absences justifiées</t>
  </si>
  <si>
    <t>formation</t>
  </si>
  <si>
    <t>ETAT MENSUEL DES SPV DU MOIS DE</t>
  </si>
  <si>
    <t>Mission opérationnelle</t>
  </si>
  <si>
    <r>
      <t xml:space="preserve">Astreinte ou </t>
    </r>
    <r>
      <rPr>
        <sz val="12"/>
        <color rgb="FFFF0000"/>
        <rFont val="Arial"/>
        <family val="2"/>
      </rPr>
      <t>action de  formation (stagiaire)</t>
    </r>
  </si>
  <si>
    <t>Garde</t>
  </si>
  <si>
    <t>ou action de formation</t>
  </si>
  <si>
    <t>(formateur)</t>
  </si>
  <si>
    <t>tarif horaire:</t>
  </si>
  <si>
    <t>taux multiplicateur</t>
  </si>
  <si>
    <t>taux multiplicateux sous officier</t>
  </si>
  <si>
    <t>taux multiplicateur homme du rang</t>
  </si>
  <si>
    <t>Nbre total</t>
  </si>
  <si>
    <t xml:space="preserve">Nbre total </t>
  </si>
  <si>
    <t>Nbre de</t>
  </si>
  <si>
    <t>Nbre  heure</t>
  </si>
  <si>
    <t xml:space="preserve">Nbre </t>
  </si>
  <si>
    <t>de missions</t>
  </si>
  <si>
    <t>d'heures</t>
  </si>
  <si>
    <t xml:space="preserve">d'astreinte </t>
  </si>
  <si>
    <t>heure d'astr</t>
  </si>
  <si>
    <t>heures</t>
  </si>
  <si>
    <t>garde</t>
  </si>
  <si>
    <t>OUMATTU SHELDON</t>
  </si>
  <si>
    <t>PONDATA Nelson</t>
  </si>
  <si>
    <t>POUIHAMBOUTTE SONIA</t>
  </si>
  <si>
    <t>TÉOURI LOUIS</t>
  </si>
  <si>
    <t>THOVET Fréderique</t>
  </si>
  <si>
    <t>WIMIAN ANNICK</t>
  </si>
  <si>
    <t>Astreinte ou</t>
  </si>
  <si>
    <t>Mois de:</t>
  </si>
  <si>
    <t>action de formation</t>
  </si>
  <si>
    <t>(stagiaire)</t>
  </si>
  <si>
    <t>heures d'astreinte</t>
  </si>
  <si>
    <t>heures de garde</t>
  </si>
  <si>
    <t>tarif horaire</t>
  </si>
  <si>
    <t>Nbre heure</t>
  </si>
  <si>
    <t xml:space="preserve">Astreinte </t>
  </si>
  <si>
    <t>NEMIA</t>
  </si>
  <si>
    <t>OYES</t>
  </si>
  <si>
    <t>AK23</t>
  </si>
  <si>
    <t>AK24</t>
  </si>
  <si>
    <t>AK25</t>
  </si>
  <si>
    <t>AL24</t>
  </si>
  <si>
    <t>AL25</t>
  </si>
  <si>
    <t>AL23</t>
  </si>
  <si>
    <t>AK26</t>
  </si>
  <si>
    <t>AL26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</si>
</sst>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164" formatCode="[$-40C]d\-mmm;@"/>
    <numFmt numFmtId="165" formatCode="d"/>
    <numFmt numFmtId="166" formatCode="[$-F400]h:mm:ss\ AM/PM"/>
    <numFmt numFmtId="167" formatCode="[$-40C]mmmm;@"/>
    <numFmt numFmtId="168" formatCode="[h]:mm"/>
    <numFmt numFmtId="169" formatCode="#,##0\ [$FRS-488]"/>
    <numFmt numFmtId="170" formatCode="h:mm;@"/>
    <numFmt numFmtId="171" formatCode="[hh]:mm"/>
    <numFmt numFmtId="172" formatCode="00000"/>
    <numFmt numFmtId="173" formatCode="[$-F800]dddd\,\ mmmm\ dd\,\ yyyy"/>
  </numFmts>
  <fonts count="5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3"/>
      <name val="Calibri"/>
      <family val="2"/>
      <scheme val="minor"/>
    </font>
    <font>
      <sz val="12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9"/>
      <name val="Eras Bold ITC"/>
      <family val="2"/>
    </font>
    <font>
      <b/>
      <sz val="9"/>
      <name val="Eras Bold ITC"/>
      <family val="2"/>
    </font>
    <font>
      <sz val="11"/>
      <name val="Calibri"/>
      <family val="2"/>
      <scheme val="minor"/>
    </font>
    <font>
      <b/>
      <sz val="9"/>
      <color theme="1"/>
      <name val="Comic Sans MS"/>
      <family val="4"/>
    </font>
    <font>
      <b/>
      <sz val="1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i/>
      <sz val="9"/>
      <color rgb="FFFF0000"/>
      <name val="Arial"/>
      <family val="2"/>
    </font>
    <font>
      <b/>
      <sz val="26"/>
      <color rgb="FF002060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Arial Black"/>
      <family val="2"/>
    </font>
    <font>
      <b/>
      <sz val="10"/>
      <name val="Arial"/>
      <family val="2"/>
    </font>
    <font>
      <sz val="9"/>
      <name val="Arial"/>
      <family val="2"/>
    </font>
    <font>
      <sz val="12"/>
      <color theme="1"/>
      <name val="Cambria"/>
      <family val="2"/>
      <scheme val="major"/>
    </font>
    <font>
      <b/>
      <sz val="12"/>
      <color theme="1"/>
      <name val="Cambria"/>
      <family val="2"/>
      <scheme val="major"/>
    </font>
    <font>
      <b/>
      <sz val="10"/>
      <color theme="1"/>
      <name val="Cambria"/>
      <family val="2"/>
      <scheme val="major"/>
    </font>
    <font>
      <sz val="10"/>
      <name val="Arial"/>
      <family val="2"/>
    </font>
    <font>
      <sz val="12"/>
      <name val="Arial Black"/>
      <family val="2"/>
    </font>
    <font>
      <sz val="12"/>
      <name val="Arial"/>
      <family val="2"/>
    </font>
    <font>
      <b/>
      <sz val="12"/>
      <name val="Arial"/>
      <family val="2"/>
    </font>
    <font>
      <sz val="10"/>
      <name val="Arial Black"/>
      <family val="2"/>
    </font>
    <font>
      <sz val="12"/>
      <color indexed="17"/>
      <name val="Arial"/>
      <family val="2"/>
    </font>
    <font>
      <sz val="12"/>
      <color indexed="12"/>
      <name val="Arial"/>
      <family val="2"/>
    </font>
    <font>
      <sz val="12"/>
      <color rgb="FFFF0000"/>
      <name val="Arial"/>
      <family val="2"/>
    </font>
    <font>
      <sz val="12"/>
      <color indexed="20"/>
      <name val="Arial"/>
      <family val="2"/>
    </font>
    <font>
      <b/>
      <sz val="12"/>
      <color indexed="10"/>
      <name val="Arial Black"/>
      <family val="2"/>
    </font>
    <font>
      <sz val="10"/>
      <color indexed="17"/>
      <name val="Arial"/>
      <family val="2"/>
    </font>
    <font>
      <b/>
      <sz val="9"/>
      <color indexed="10"/>
      <name val="Arial Black"/>
      <family val="2"/>
    </font>
    <font>
      <sz val="9"/>
      <color indexed="17"/>
      <name val="Arial"/>
      <family val="2"/>
    </font>
    <font>
      <sz val="12"/>
      <color indexed="53"/>
      <name val="Arial"/>
      <family val="2"/>
    </font>
    <font>
      <b/>
      <sz val="12"/>
      <color indexed="53"/>
      <name val="Arial"/>
      <family val="2"/>
    </font>
    <font>
      <sz val="11"/>
      <color indexed="12"/>
      <name val="Arial"/>
      <family val="2"/>
    </font>
    <font>
      <b/>
      <sz val="12"/>
      <name val="Arial Black"/>
      <family val="2"/>
    </font>
    <font>
      <b/>
      <sz val="12"/>
      <color indexed="17"/>
      <name val="Arial"/>
      <family val="2"/>
    </font>
    <font>
      <b/>
      <sz val="12"/>
      <color indexed="12"/>
      <name val="Arial"/>
      <family val="2"/>
    </font>
    <font>
      <b/>
      <sz val="12"/>
      <color rgb="FFFF0000"/>
      <name val="Arial"/>
      <family val="2"/>
    </font>
    <font>
      <b/>
      <sz val="12"/>
      <color indexed="20"/>
      <name val="Arial"/>
      <family val="2"/>
    </font>
    <font>
      <b/>
      <sz val="11"/>
      <color indexed="20"/>
      <name val="Arial"/>
      <family val="2"/>
    </font>
    <font>
      <b/>
      <sz val="14"/>
      <name val="Arial"/>
      <family val="2"/>
    </font>
    <font>
      <b/>
      <sz val="11"/>
      <color indexed="12"/>
      <name val="Arial"/>
      <family val="2"/>
    </font>
    <font>
      <b/>
      <sz val="10"/>
      <name val="Arial Black"/>
      <family val="2"/>
    </font>
    <font>
      <b/>
      <sz val="14"/>
      <color rgb="FFFF0000"/>
      <name val="Calibri"/>
      <family val="2"/>
      <scheme val="minor"/>
    </font>
    <font>
      <b/>
      <i/>
      <u/>
      <sz val="10"/>
      <name val="Arial"/>
      <family val="2"/>
    </font>
    <font>
      <sz val="11"/>
      <color theme="1"/>
      <name val="Arial Black"/>
      <family val="2"/>
    </font>
    <font>
      <b/>
      <sz val="12"/>
      <color rgb="FFFF0000"/>
      <name val="Calibri"/>
      <family val="2"/>
      <scheme val="minor"/>
    </font>
    <font>
      <sz val="9"/>
      <name val="Arial Black"/>
      <family val="2"/>
    </font>
    <font>
      <sz val="10"/>
      <color indexed="22"/>
      <name val="Arial"/>
      <family val="2"/>
    </font>
    <font>
      <b/>
      <sz val="12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15">
    <fill>
      <patternFill patternType="none"/>
    </fill>
    <fill>
      <patternFill patternType="gray125"/>
    </fill>
    <fill>
      <patternFill patternType="solid">
        <fgColor rgb="FF00823B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indexed="22"/>
        <bgColor indexed="64"/>
      </patternFill>
    </fill>
  </fills>
  <borders count="7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double">
        <color rgb="FFFF0000"/>
      </left>
      <right/>
      <top style="double">
        <color rgb="FFFF0000"/>
      </top>
      <bottom/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/>
      <diagonal/>
    </border>
    <border>
      <left/>
      <right/>
      <top style="double">
        <color rgb="FFFF0000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double">
        <color rgb="FFFF0000"/>
      </left>
      <right/>
      <top/>
      <bottom/>
      <diagonal/>
    </border>
    <border>
      <left style="double">
        <color rgb="FFFF0000"/>
      </left>
      <right style="double">
        <color rgb="FFFF0000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double">
        <color rgb="FFFF0000"/>
      </left>
      <right/>
      <top/>
      <bottom style="double">
        <color rgb="FFFF0000"/>
      </bottom>
      <diagonal/>
    </border>
    <border>
      <left style="double">
        <color rgb="FFFF0000"/>
      </left>
      <right style="double">
        <color rgb="FFFF0000"/>
      </right>
      <top/>
      <bottom style="double">
        <color rgb="FFFF0000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 style="double">
        <color rgb="FFFF0000"/>
      </right>
      <top style="double">
        <color rgb="FFFF0000"/>
      </top>
      <bottom/>
      <diagonal/>
    </border>
    <border>
      <left style="medium">
        <color rgb="FFFF0000"/>
      </left>
      <right/>
      <top/>
      <bottom/>
      <diagonal/>
    </border>
    <border>
      <left/>
      <right/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/>
      <right/>
      <top style="thin">
        <color indexed="64"/>
      </top>
      <bottom/>
      <diagonal/>
    </border>
    <border>
      <left/>
      <right style="double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double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double">
        <color rgb="FFFF0000"/>
      </right>
      <top style="double">
        <color rgb="FFFF0000"/>
      </top>
      <bottom style="double">
        <color rgb="FFFF0000"/>
      </bottom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 style="double">
        <color rgb="FFFF000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2">
    <xf numFmtId="0" fontId="0" fillId="0" borderId="0"/>
    <xf numFmtId="0" fontId="22" fillId="0" borderId="0"/>
  </cellStyleXfs>
  <cellXfs count="452"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/>
    <xf numFmtId="0" fontId="3" fillId="0" borderId="0" xfId="0" applyFont="1"/>
    <xf numFmtId="164" fontId="1" fillId="2" borderId="1" xfId="0" applyNumberFormat="1" applyFont="1" applyFill="1" applyBorder="1" applyAlignment="1">
      <alignment horizontal="center"/>
    </xf>
    <xf numFmtId="0" fontId="9" fillId="0" borderId="0" xfId="0" applyFont="1"/>
    <xf numFmtId="0" fontId="5" fillId="0" borderId="0" xfId="0" applyFont="1"/>
    <xf numFmtId="0" fontId="5" fillId="0" borderId="0" xfId="0" applyFont="1" applyFill="1"/>
    <xf numFmtId="0" fontId="9" fillId="0" borderId="0" xfId="0" applyFont="1" applyFill="1"/>
    <xf numFmtId="0" fontId="5" fillId="0" borderId="0" xfId="0" applyNumberFormat="1" applyFont="1" applyFill="1"/>
    <xf numFmtId="0" fontId="4" fillId="0" borderId="12" xfId="0" applyNumberFormat="1" applyFont="1" applyBorder="1" applyAlignment="1">
      <alignment horizontal="center" vertical="center"/>
    </xf>
    <xf numFmtId="0" fontId="4" fillId="0" borderId="2" xfId="0" applyNumberFormat="1" applyFont="1" applyBorder="1" applyAlignment="1">
      <alignment horizontal="center" vertical="center"/>
    </xf>
    <xf numFmtId="165" fontId="4" fillId="0" borderId="15" xfId="0" applyNumberFormat="1" applyFont="1" applyBorder="1" applyAlignment="1">
      <alignment horizontal="center" vertical="center"/>
    </xf>
    <xf numFmtId="165" fontId="4" fillId="0" borderId="16" xfId="0" applyNumberFormat="1" applyFont="1" applyBorder="1" applyAlignment="1">
      <alignment horizontal="center" vertical="center"/>
    </xf>
    <xf numFmtId="14" fontId="5" fillId="0" borderId="0" xfId="0" applyNumberFormat="1" applyFont="1" applyFill="1"/>
    <xf numFmtId="0" fontId="4" fillId="4" borderId="19" xfId="0" applyFont="1" applyFill="1" applyBorder="1" applyAlignment="1">
      <alignment horizontal="center"/>
    </xf>
    <xf numFmtId="0" fontId="4" fillId="0" borderId="20" xfId="0" applyFont="1" applyFill="1" applyBorder="1" applyAlignment="1">
      <alignment horizontal="center"/>
    </xf>
    <xf numFmtId="0" fontId="11" fillId="0" borderId="20" xfId="0" applyFont="1" applyFill="1" applyBorder="1" applyAlignment="1">
      <alignment horizontal="center"/>
    </xf>
    <xf numFmtId="0" fontId="11" fillId="0" borderId="5" xfId="0" applyFont="1" applyFill="1" applyBorder="1" applyAlignment="1">
      <alignment horizontal="center"/>
    </xf>
    <xf numFmtId="0" fontId="4" fillId="0" borderId="5" xfId="0" applyFont="1" applyFill="1" applyBorder="1" applyAlignment="1">
      <alignment horizontal="center"/>
    </xf>
    <xf numFmtId="0" fontId="4" fillId="5" borderId="19" xfId="0" applyFont="1" applyFill="1" applyBorder="1" applyAlignment="1">
      <alignment horizontal="center"/>
    </xf>
    <xf numFmtId="0" fontId="4" fillId="6" borderId="19" xfId="0" applyFont="1" applyFill="1" applyBorder="1" applyAlignment="1">
      <alignment horizontal="center"/>
    </xf>
    <xf numFmtId="0" fontId="4" fillId="0" borderId="21" xfId="0" applyFont="1" applyBorder="1" applyAlignment="1"/>
    <xf numFmtId="0" fontId="4" fillId="0" borderId="0" xfId="0" applyFont="1" applyBorder="1" applyAlignment="1"/>
    <xf numFmtId="0" fontId="4" fillId="0" borderId="22" xfId="0" applyFont="1" applyBorder="1" applyAlignment="1"/>
    <xf numFmtId="0" fontId="4" fillId="0" borderId="23" xfId="0" applyFont="1" applyBorder="1" applyAlignment="1"/>
    <xf numFmtId="0" fontId="9" fillId="0" borderId="0" xfId="0" applyFont="1" applyFill="1" applyBorder="1"/>
    <xf numFmtId="0" fontId="9" fillId="0" borderId="0" xfId="0" applyFont="1" applyBorder="1"/>
    <xf numFmtId="0" fontId="5" fillId="0" borderId="0" xfId="0" applyFont="1" applyBorder="1"/>
    <xf numFmtId="0" fontId="5" fillId="0" borderId="0" xfId="0" applyFont="1" applyFill="1" applyBorder="1"/>
    <xf numFmtId="0" fontId="0" fillId="0" borderId="0" xfId="0" applyBorder="1"/>
    <xf numFmtId="0" fontId="4" fillId="7" borderId="29" xfId="0" applyFont="1" applyFill="1" applyBorder="1" applyAlignment="1">
      <alignment horizontal="center"/>
    </xf>
    <xf numFmtId="0" fontId="4" fillId="7" borderId="30" xfId="0" applyFont="1" applyFill="1" applyBorder="1" applyAlignment="1">
      <alignment horizontal="center"/>
    </xf>
    <xf numFmtId="0" fontId="4" fillId="7" borderId="31" xfId="0" applyFont="1" applyFill="1" applyBorder="1" applyAlignment="1">
      <alignment horizontal="center"/>
    </xf>
    <xf numFmtId="0" fontId="4" fillId="7" borderId="32" xfId="0" applyFont="1" applyFill="1" applyBorder="1" applyAlignment="1">
      <alignment horizontal="center"/>
    </xf>
    <xf numFmtId="0" fontId="4" fillId="7" borderId="33" xfId="0" applyFont="1" applyFill="1" applyBorder="1" applyAlignment="1">
      <alignment horizontal="center"/>
    </xf>
    <xf numFmtId="0" fontId="4" fillId="7" borderId="34" xfId="0" applyFont="1" applyFill="1" applyBorder="1" applyAlignment="1">
      <alignment horizontal="center"/>
    </xf>
    <xf numFmtId="0" fontId="0" fillId="0" borderId="24" xfId="0" applyBorder="1"/>
    <xf numFmtId="0" fontId="4" fillId="7" borderId="36" xfId="0" applyFont="1" applyFill="1" applyBorder="1" applyAlignment="1">
      <alignment horizontal="center"/>
    </xf>
    <xf numFmtId="0" fontId="4" fillId="7" borderId="37" xfId="0" applyFont="1" applyFill="1" applyBorder="1" applyAlignment="1">
      <alignment horizontal="center"/>
    </xf>
    <xf numFmtId="0" fontId="4" fillId="7" borderId="38" xfId="0" applyFont="1" applyFill="1" applyBorder="1" applyAlignment="1">
      <alignment horizontal="center"/>
    </xf>
    <xf numFmtId="0" fontId="4" fillId="7" borderId="39" xfId="0" applyFont="1" applyFill="1" applyBorder="1" applyAlignment="1">
      <alignment horizontal="center"/>
    </xf>
    <xf numFmtId="0" fontId="4" fillId="7" borderId="40" xfId="0" applyFont="1" applyFill="1" applyBorder="1" applyAlignment="1">
      <alignment horizontal="center"/>
    </xf>
    <xf numFmtId="0" fontId="4" fillId="7" borderId="41" xfId="0" applyFont="1" applyFill="1" applyBorder="1" applyAlignment="1">
      <alignment horizontal="center"/>
    </xf>
    <xf numFmtId="0" fontId="9" fillId="0" borderId="0" xfId="0" applyFont="1" applyBorder="1" applyAlignment="1">
      <alignment vertical="center"/>
    </xf>
    <xf numFmtId="0" fontId="4" fillId="8" borderId="29" xfId="0" applyFont="1" applyFill="1" applyBorder="1" applyAlignment="1">
      <alignment horizontal="center"/>
    </xf>
    <xf numFmtId="0" fontId="4" fillId="8" borderId="30" xfId="0" applyFont="1" applyFill="1" applyBorder="1" applyAlignment="1">
      <alignment horizontal="center"/>
    </xf>
    <xf numFmtId="0" fontId="4" fillId="8" borderId="31" xfId="0" applyFont="1" applyFill="1" applyBorder="1" applyAlignment="1">
      <alignment horizontal="center"/>
    </xf>
    <xf numFmtId="0" fontId="4" fillId="8" borderId="32" xfId="0" applyFont="1" applyFill="1" applyBorder="1" applyAlignment="1">
      <alignment horizontal="center"/>
    </xf>
    <xf numFmtId="0" fontId="4" fillId="8" borderId="33" xfId="0" applyFont="1" applyFill="1" applyBorder="1" applyAlignment="1">
      <alignment horizontal="center"/>
    </xf>
    <xf numFmtId="0" fontId="4" fillId="8" borderId="34" xfId="0" applyFont="1" applyFill="1" applyBorder="1" applyAlignment="1">
      <alignment horizontal="center"/>
    </xf>
    <xf numFmtId="0" fontId="4" fillId="8" borderId="36" xfId="0" applyFont="1" applyFill="1" applyBorder="1" applyAlignment="1">
      <alignment horizontal="center"/>
    </xf>
    <xf numFmtId="0" fontId="4" fillId="8" borderId="37" xfId="0" applyFont="1" applyFill="1" applyBorder="1" applyAlignment="1">
      <alignment horizontal="center"/>
    </xf>
    <xf numFmtId="0" fontId="4" fillId="8" borderId="38" xfId="0" applyFont="1" applyFill="1" applyBorder="1" applyAlignment="1">
      <alignment horizontal="center"/>
    </xf>
    <xf numFmtId="0" fontId="4" fillId="8" borderId="39" xfId="0" applyFont="1" applyFill="1" applyBorder="1" applyAlignment="1">
      <alignment horizontal="center"/>
    </xf>
    <xf numFmtId="0" fontId="4" fillId="8" borderId="40" xfId="0" applyFont="1" applyFill="1" applyBorder="1" applyAlignment="1">
      <alignment horizontal="center"/>
    </xf>
    <xf numFmtId="0" fontId="4" fillId="8" borderId="41" xfId="0" applyFont="1" applyFill="1" applyBorder="1" applyAlignment="1">
      <alignment horizontal="center"/>
    </xf>
    <xf numFmtId="0" fontId="4" fillId="8" borderId="27" xfId="0" applyFont="1" applyFill="1" applyBorder="1" applyAlignment="1">
      <alignment horizontal="center"/>
    </xf>
    <xf numFmtId="0" fontId="4" fillId="8" borderId="43" xfId="0" applyFont="1" applyFill="1" applyBorder="1" applyAlignment="1">
      <alignment horizontal="center"/>
    </xf>
    <xf numFmtId="0" fontId="4" fillId="8" borderId="44" xfId="0" applyFont="1" applyFill="1" applyBorder="1" applyAlignment="1">
      <alignment horizontal="center"/>
    </xf>
    <xf numFmtId="0" fontId="4" fillId="8" borderId="45" xfId="0" applyFont="1" applyFill="1" applyBorder="1" applyAlignment="1">
      <alignment horizontal="center"/>
    </xf>
    <xf numFmtId="0" fontId="4" fillId="8" borderId="46" xfId="0" applyFont="1" applyFill="1" applyBorder="1" applyAlignment="1">
      <alignment horizontal="center"/>
    </xf>
    <xf numFmtId="0" fontId="4" fillId="8" borderId="47" xfId="0" applyFont="1" applyFill="1" applyBorder="1" applyAlignment="1">
      <alignment horizontal="center"/>
    </xf>
    <xf numFmtId="0" fontId="4" fillId="8" borderId="24" xfId="0" applyFont="1" applyFill="1" applyBorder="1" applyAlignment="1">
      <alignment horizontal="center"/>
    </xf>
    <xf numFmtId="0" fontId="4" fillId="8" borderId="15" xfId="0" applyFont="1" applyFill="1" applyBorder="1" applyAlignment="1">
      <alignment horizontal="center"/>
    </xf>
    <xf numFmtId="0" fontId="4" fillId="8" borderId="48" xfId="0" applyFont="1" applyFill="1" applyBorder="1" applyAlignment="1">
      <alignment horizontal="center"/>
    </xf>
    <xf numFmtId="0" fontId="4" fillId="8" borderId="49" xfId="0" applyFont="1" applyFill="1" applyBorder="1" applyAlignment="1">
      <alignment horizontal="center"/>
    </xf>
    <xf numFmtId="0" fontId="4" fillId="8" borderId="50" xfId="0" applyFont="1" applyFill="1" applyBorder="1" applyAlignment="1">
      <alignment horizontal="center"/>
    </xf>
    <xf numFmtId="0" fontId="4" fillId="8" borderId="51" xfId="0" applyFont="1" applyFill="1" applyBorder="1" applyAlignment="1">
      <alignment horizontal="center"/>
    </xf>
    <xf numFmtId="0" fontId="4" fillId="0" borderId="52" xfId="0" applyFont="1" applyFill="1" applyBorder="1" applyAlignment="1">
      <alignment horizontal="center"/>
    </xf>
    <xf numFmtId="0" fontId="4" fillId="0" borderId="53" xfId="0" applyFont="1" applyFill="1" applyBorder="1" applyAlignment="1">
      <alignment horizontal="center"/>
    </xf>
    <xf numFmtId="0" fontId="4" fillId="0" borderId="29" xfId="0" applyFont="1" applyBorder="1" applyAlignment="1">
      <alignment horizontal="center"/>
    </xf>
    <xf numFmtId="0" fontId="4" fillId="0" borderId="36" xfId="0" applyFont="1" applyBorder="1" applyAlignment="1">
      <alignment horizontal="center"/>
    </xf>
    <xf numFmtId="0" fontId="4" fillId="0" borderId="27" xfId="0" applyFont="1" applyBorder="1" applyAlignment="1">
      <alignment horizontal="center"/>
    </xf>
    <xf numFmtId="0" fontId="4" fillId="0" borderId="24" xfId="0" applyFont="1" applyBorder="1" applyAlignment="1">
      <alignment horizontal="center"/>
    </xf>
    <xf numFmtId="0" fontId="0" fillId="0" borderId="27" xfId="0" applyBorder="1"/>
    <xf numFmtId="0" fontId="4" fillId="0" borderId="55" xfId="0" applyFont="1" applyBorder="1" applyAlignment="1">
      <alignment horizontal="center"/>
    </xf>
    <xf numFmtId="0" fontId="4" fillId="0" borderId="56" xfId="0" applyFont="1" applyBorder="1" applyAlignment="1">
      <alignment horizontal="center"/>
    </xf>
    <xf numFmtId="0" fontId="4" fillId="6" borderId="55" xfId="0" applyFont="1" applyFill="1" applyBorder="1" applyAlignment="1">
      <alignment horizontal="center" vertical="center"/>
    </xf>
    <xf numFmtId="0" fontId="4" fillId="4" borderId="30" xfId="0" applyFont="1" applyFill="1" applyBorder="1" applyAlignment="1">
      <alignment horizontal="center" vertical="center"/>
    </xf>
    <xf numFmtId="0" fontId="4" fillId="5" borderId="31" xfId="0" applyFont="1" applyFill="1" applyBorder="1" applyAlignment="1">
      <alignment horizontal="center" vertical="center"/>
    </xf>
    <xf numFmtId="0" fontId="4" fillId="6" borderId="32" xfId="0" applyFont="1" applyFill="1" applyBorder="1" applyAlignment="1">
      <alignment horizontal="center" vertical="center"/>
    </xf>
    <xf numFmtId="0" fontId="4" fillId="4" borderId="33" xfId="0" applyFont="1" applyFill="1" applyBorder="1" applyAlignment="1">
      <alignment horizontal="center" vertical="center"/>
    </xf>
    <xf numFmtId="0" fontId="4" fillId="5" borderId="33" xfId="0" applyFont="1" applyFill="1" applyBorder="1" applyAlignment="1">
      <alignment horizontal="center" vertical="center"/>
    </xf>
    <xf numFmtId="0" fontId="4" fillId="6" borderId="33" xfId="0" applyFont="1" applyFill="1" applyBorder="1" applyAlignment="1">
      <alignment horizontal="center" vertical="center"/>
    </xf>
    <xf numFmtId="0" fontId="4" fillId="4" borderId="34" xfId="0" applyFont="1" applyFill="1" applyBorder="1" applyAlignment="1">
      <alignment horizontal="center" vertical="center"/>
    </xf>
    <xf numFmtId="0" fontId="4" fillId="5" borderId="30" xfId="0" applyFont="1" applyFill="1" applyBorder="1" applyAlignment="1">
      <alignment horizontal="center" vertical="center"/>
    </xf>
    <xf numFmtId="0" fontId="4" fillId="6" borderId="31" xfId="0" applyFont="1" applyFill="1" applyBorder="1" applyAlignment="1">
      <alignment horizontal="center" vertical="center"/>
    </xf>
    <xf numFmtId="0" fontId="4" fillId="4" borderId="32" xfId="0" applyFont="1" applyFill="1" applyBorder="1" applyAlignment="1">
      <alignment horizontal="center" vertical="center"/>
    </xf>
    <xf numFmtId="0" fontId="4" fillId="5" borderId="34" xfId="0" applyFont="1" applyFill="1" applyBorder="1" applyAlignment="1">
      <alignment horizontal="center" vertical="center"/>
    </xf>
    <xf numFmtId="0" fontId="4" fillId="6" borderId="30" xfId="0" applyFont="1" applyFill="1" applyBorder="1" applyAlignment="1">
      <alignment horizontal="center" vertical="center"/>
    </xf>
    <xf numFmtId="0" fontId="4" fillId="4" borderId="31" xfId="0" applyFont="1" applyFill="1" applyBorder="1" applyAlignment="1">
      <alignment horizontal="center" vertical="center"/>
    </xf>
    <xf numFmtId="0" fontId="4" fillId="5" borderId="32" xfId="0" applyFont="1" applyFill="1" applyBorder="1" applyAlignment="1">
      <alignment horizontal="center" vertical="center"/>
    </xf>
    <xf numFmtId="0" fontId="4" fillId="6" borderId="34" xfId="0" applyFont="1" applyFill="1" applyBorder="1" applyAlignment="1">
      <alignment horizontal="center" vertical="center"/>
    </xf>
    <xf numFmtId="0" fontId="4" fillId="6" borderId="56" xfId="0" applyFont="1" applyFill="1" applyBorder="1" applyAlignment="1">
      <alignment horizontal="center" vertical="center"/>
    </xf>
    <xf numFmtId="0" fontId="4" fillId="4" borderId="37" xfId="0" applyFont="1" applyFill="1" applyBorder="1" applyAlignment="1">
      <alignment horizontal="center" vertical="center"/>
    </xf>
    <xf numFmtId="0" fontId="4" fillId="5" borderId="38" xfId="0" applyFont="1" applyFill="1" applyBorder="1" applyAlignment="1">
      <alignment horizontal="center" vertical="center"/>
    </xf>
    <xf numFmtId="0" fontId="4" fillId="6" borderId="39" xfId="0" applyFont="1" applyFill="1" applyBorder="1" applyAlignment="1">
      <alignment horizontal="center" vertical="center"/>
    </xf>
    <xf numFmtId="0" fontId="4" fillId="4" borderId="40" xfId="0" applyFont="1" applyFill="1" applyBorder="1" applyAlignment="1">
      <alignment horizontal="center" vertical="center"/>
    </xf>
    <xf numFmtId="0" fontId="4" fillId="5" borderId="40" xfId="0" applyFont="1" applyFill="1" applyBorder="1" applyAlignment="1">
      <alignment horizontal="center" vertical="center"/>
    </xf>
    <xf numFmtId="0" fontId="4" fillId="6" borderId="40" xfId="0" applyFont="1" applyFill="1" applyBorder="1" applyAlignment="1">
      <alignment horizontal="center" vertical="center"/>
    </xf>
    <xf numFmtId="0" fontId="4" fillId="4" borderId="41" xfId="0" applyFont="1" applyFill="1" applyBorder="1" applyAlignment="1">
      <alignment horizontal="center" vertical="center"/>
    </xf>
    <xf numFmtId="0" fontId="4" fillId="5" borderId="37" xfId="0" applyFont="1" applyFill="1" applyBorder="1" applyAlignment="1">
      <alignment horizontal="center" vertical="center"/>
    </xf>
    <xf numFmtId="0" fontId="4" fillId="6" borderId="38" xfId="0" applyFont="1" applyFill="1" applyBorder="1" applyAlignment="1">
      <alignment horizontal="center" vertical="center"/>
    </xf>
    <xf numFmtId="0" fontId="4" fillId="4" borderId="39" xfId="0" applyFont="1" applyFill="1" applyBorder="1" applyAlignment="1">
      <alignment horizontal="center" vertical="center"/>
    </xf>
    <xf numFmtId="0" fontId="4" fillId="5" borderId="41" xfId="0" applyFont="1" applyFill="1" applyBorder="1" applyAlignment="1">
      <alignment horizontal="center" vertical="center"/>
    </xf>
    <xf numFmtId="0" fontId="4" fillId="6" borderId="37" xfId="0" applyFont="1" applyFill="1" applyBorder="1" applyAlignment="1">
      <alignment horizontal="center" vertical="center"/>
    </xf>
    <xf numFmtId="0" fontId="4" fillId="4" borderId="38" xfId="0" applyFont="1" applyFill="1" applyBorder="1" applyAlignment="1">
      <alignment horizontal="center" vertical="center"/>
    </xf>
    <xf numFmtId="0" fontId="4" fillId="5" borderId="39" xfId="0" applyFont="1" applyFill="1" applyBorder="1" applyAlignment="1">
      <alignment horizontal="center" vertical="center"/>
    </xf>
    <xf numFmtId="0" fontId="4" fillId="6" borderId="41" xfId="0" applyFont="1" applyFill="1" applyBorder="1" applyAlignment="1">
      <alignment horizontal="center" vertical="center"/>
    </xf>
    <xf numFmtId="0" fontId="13" fillId="10" borderId="30" xfId="0" applyFont="1" applyFill="1" applyBorder="1" applyAlignment="1">
      <alignment horizontal="center" vertical="center"/>
    </xf>
    <xf numFmtId="166" fontId="13" fillId="10" borderId="60" xfId="0" applyNumberFormat="1" applyFont="1" applyFill="1" applyBorder="1" applyAlignment="1">
      <alignment horizontal="center" vertical="center"/>
    </xf>
    <xf numFmtId="0" fontId="13" fillId="10" borderId="60" xfId="0" applyFont="1" applyFill="1" applyBorder="1" applyAlignment="1">
      <alignment horizontal="center" vertical="center"/>
    </xf>
    <xf numFmtId="0" fontId="13" fillId="10" borderId="37" xfId="0" applyFont="1" applyFill="1" applyBorder="1" applyAlignment="1">
      <alignment horizontal="center" vertical="center"/>
    </xf>
    <xf numFmtId="0" fontId="13" fillId="10" borderId="43" xfId="0" applyFont="1" applyFill="1" applyBorder="1" applyAlignment="1">
      <alignment horizontal="center" vertical="center"/>
    </xf>
    <xf numFmtId="0" fontId="1" fillId="2" borderId="50" xfId="0" applyFont="1" applyFill="1" applyBorder="1" applyAlignment="1">
      <alignment horizontal="center"/>
    </xf>
    <xf numFmtId="0" fontId="10" fillId="0" borderId="1" xfId="0" applyFont="1" applyBorder="1" applyAlignment="1">
      <alignment horizontal="center" vertical="center"/>
    </xf>
    <xf numFmtId="0" fontId="10" fillId="0" borderId="54" xfId="0" applyFont="1" applyBorder="1" applyAlignment="1">
      <alignment horizontal="center" vertical="center"/>
    </xf>
    <xf numFmtId="0" fontId="10" fillId="0" borderId="13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10" fillId="0" borderId="14" xfId="0" applyFont="1" applyBorder="1" applyAlignment="1">
      <alignment horizontal="center" vertical="center"/>
    </xf>
    <xf numFmtId="0" fontId="10" fillId="0" borderId="7" xfId="0" applyFont="1" applyBorder="1" applyAlignment="1">
      <alignment horizontal="center" vertical="center"/>
    </xf>
    <xf numFmtId="0" fontId="10" fillId="0" borderId="8" xfId="0" applyFont="1" applyBorder="1" applyAlignment="1">
      <alignment horizontal="center" vertical="center"/>
    </xf>
    <xf numFmtId="0" fontId="10" fillId="0" borderId="57" xfId="0" applyFont="1" applyBorder="1" applyAlignment="1">
      <alignment horizontal="center" vertical="center"/>
    </xf>
    <xf numFmtId="0" fontId="12" fillId="9" borderId="2" xfId="0" applyFont="1" applyFill="1" applyBorder="1" applyAlignment="1">
      <alignment horizontal="center" vertical="center"/>
    </xf>
    <xf numFmtId="0" fontId="12" fillId="9" borderId="3" xfId="0" applyFont="1" applyFill="1" applyBorder="1" applyAlignment="1">
      <alignment horizontal="center" vertical="center"/>
    </xf>
    <xf numFmtId="0" fontId="12" fillId="9" borderId="14" xfId="0" applyFont="1" applyFill="1" applyBorder="1" applyAlignment="1">
      <alignment horizontal="center" vertical="center"/>
    </xf>
    <xf numFmtId="0" fontId="12" fillId="9" borderId="7" xfId="0" applyFont="1" applyFill="1" applyBorder="1" applyAlignment="1">
      <alignment horizontal="center" vertical="center"/>
    </xf>
    <xf numFmtId="0" fontId="12" fillId="9" borderId="8" xfId="0" applyFont="1" applyFill="1" applyBorder="1" applyAlignment="1">
      <alignment horizontal="center" vertical="center"/>
    </xf>
    <xf numFmtId="0" fontId="12" fillId="9" borderId="57" xfId="0" applyFont="1" applyFill="1" applyBorder="1" applyAlignment="1">
      <alignment horizontal="center" vertical="center"/>
    </xf>
    <xf numFmtId="0" fontId="4" fillId="0" borderId="27" xfId="0" applyFont="1" applyBorder="1" applyAlignment="1">
      <alignment horizontal="center"/>
    </xf>
    <xf numFmtId="0" fontId="4" fillId="0" borderId="35" xfId="0" applyFont="1" applyBorder="1" applyAlignment="1">
      <alignment horizontal="center"/>
    </xf>
    <xf numFmtId="0" fontId="4" fillId="0" borderId="58" xfId="0" applyFont="1" applyBorder="1" applyAlignment="1">
      <alignment horizontal="center"/>
    </xf>
    <xf numFmtId="0" fontId="4" fillId="0" borderId="59" xfId="0" applyFont="1" applyBorder="1" applyAlignment="1">
      <alignment horizontal="center"/>
    </xf>
    <xf numFmtId="0" fontId="10" fillId="0" borderId="16" xfId="0" applyFont="1" applyBorder="1" applyAlignment="1">
      <alignment horizontal="center" vertical="center"/>
    </xf>
    <xf numFmtId="0" fontId="10" fillId="0" borderId="24" xfId="0" applyFont="1" applyBorder="1" applyAlignment="1">
      <alignment horizontal="center" vertical="center"/>
    </xf>
    <xf numFmtId="0" fontId="10" fillId="0" borderId="42" xfId="0" applyFont="1" applyBorder="1" applyAlignment="1">
      <alignment horizontal="center" vertical="center"/>
    </xf>
    <xf numFmtId="0" fontId="10" fillId="0" borderId="26" xfId="0" applyFont="1" applyBorder="1" applyAlignment="1">
      <alignment horizontal="center" vertical="center"/>
    </xf>
    <xf numFmtId="0" fontId="10" fillId="0" borderId="27" xfId="0" applyFont="1" applyBorder="1" applyAlignment="1">
      <alignment horizontal="center" vertical="center"/>
    </xf>
    <xf numFmtId="0" fontId="10" fillId="0" borderId="35" xfId="0" applyFont="1" applyBorder="1" applyAlignment="1">
      <alignment horizontal="center" vertical="center"/>
    </xf>
    <xf numFmtId="0" fontId="10" fillId="0" borderId="2" xfId="0" applyFont="1" applyBorder="1" applyAlignment="1">
      <alignment horizontal="center" vertical="center"/>
    </xf>
    <xf numFmtId="0" fontId="10" fillId="0" borderId="3" xfId="0" applyFont="1" applyBorder="1" applyAlignment="1">
      <alignment horizontal="center" vertical="center"/>
    </xf>
    <xf numFmtId="0" fontId="10" fillId="0" borderId="11" xfId="0" applyFont="1" applyBorder="1" applyAlignment="1">
      <alignment horizontal="center" vertical="center"/>
    </xf>
    <xf numFmtId="0" fontId="10" fillId="4" borderId="16" xfId="0" applyFont="1" applyFill="1" applyBorder="1" applyAlignment="1">
      <alignment horizontal="center" vertical="center"/>
    </xf>
    <xf numFmtId="0" fontId="10" fillId="4" borderId="24" xfId="0" applyFont="1" applyFill="1" applyBorder="1" applyAlignment="1">
      <alignment horizontal="center" vertical="center"/>
    </xf>
    <xf numFmtId="0" fontId="10" fillId="4" borderId="25" xfId="0" applyFont="1" applyFill="1" applyBorder="1" applyAlignment="1">
      <alignment horizontal="center" vertical="center"/>
    </xf>
    <xf numFmtId="0" fontId="10" fillId="4" borderId="26" xfId="0" applyFont="1" applyFill="1" applyBorder="1" applyAlignment="1">
      <alignment horizontal="center" vertical="center"/>
    </xf>
    <xf numFmtId="0" fontId="10" fillId="4" borderId="27" xfId="0" applyFont="1" applyFill="1" applyBorder="1" applyAlignment="1">
      <alignment horizontal="center" vertical="center"/>
    </xf>
    <xf numFmtId="0" fontId="10" fillId="4" borderId="28" xfId="0" applyFont="1" applyFill="1" applyBorder="1" applyAlignment="1">
      <alignment horizontal="center" vertical="center"/>
    </xf>
    <xf numFmtId="0" fontId="10" fillId="5" borderId="16" xfId="0" applyFont="1" applyFill="1" applyBorder="1" applyAlignment="1">
      <alignment horizontal="center" vertical="center"/>
    </xf>
    <xf numFmtId="0" fontId="10" fillId="5" borderId="24" xfId="0" applyFont="1" applyFill="1" applyBorder="1" applyAlignment="1">
      <alignment horizontal="center" vertical="center"/>
    </xf>
    <xf numFmtId="0" fontId="10" fillId="5" borderId="25" xfId="0" applyFont="1" applyFill="1" applyBorder="1" applyAlignment="1">
      <alignment horizontal="center" vertical="center"/>
    </xf>
    <xf numFmtId="0" fontId="10" fillId="5" borderId="26" xfId="0" applyFont="1" applyFill="1" applyBorder="1" applyAlignment="1">
      <alignment horizontal="center" vertical="center"/>
    </xf>
    <xf numFmtId="0" fontId="10" fillId="5" borderId="27" xfId="0" applyFont="1" applyFill="1" applyBorder="1" applyAlignment="1">
      <alignment horizontal="center" vertical="center"/>
    </xf>
    <xf numFmtId="0" fontId="10" fillId="5" borderId="28" xfId="0" applyFont="1" applyFill="1" applyBorder="1" applyAlignment="1">
      <alignment horizontal="center" vertical="center"/>
    </xf>
    <xf numFmtId="0" fontId="10" fillId="6" borderId="16" xfId="0" applyFont="1" applyFill="1" applyBorder="1" applyAlignment="1">
      <alignment horizontal="center" vertical="center"/>
    </xf>
    <xf numFmtId="0" fontId="10" fillId="6" borderId="24" xfId="0" applyFont="1" applyFill="1" applyBorder="1" applyAlignment="1">
      <alignment horizontal="center" vertical="center"/>
    </xf>
    <xf numFmtId="0" fontId="10" fillId="6" borderId="25" xfId="0" applyFont="1" applyFill="1" applyBorder="1" applyAlignment="1">
      <alignment horizontal="center" vertical="center"/>
    </xf>
    <xf numFmtId="0" fontId="10" fillId="6" borderId="26" xfId="0" applyFont="1" applyFill="1" applyBorder="1" applyAlignment="1">
      <alignment horizontal="center" vertical="center"/>
    </xf>
    <xf numFmtId="0" fontId="10" fillId="6" borderId="27" xfId="0" applyFont="1" applyFill="1" applyBorder="1" applyAlignment="1">
      <alignment horizontal="center" vertical="center"/>
    </xf>
    <xf numFmtId="0" fontId="10" fillId="6" borderId="28" xfId="0" applyFont="1" applyFill="1" applyBorder="1" applyAlignment="1">
      <alignment horizontal="center" vertical="center"/>
    </xf>
    <xf numFmtId="0" fontId="10" fillId="4" borderId="19" xfId="0" applyFont="1" applyFill="1" applyBorder="1" applyAlignment="1">
      <alignment horizontal="center" vertical="center"/>
    </xf>
    <xf numFmtId="0" fontId="10" fillId="5" borderId="19" xfId="0" applyFont="1" applyFill="1" applyBorder="1" applyAlignment="1">
      <alignment horizontal="center" vertical="center"/>
    </xf>
    <xf numFmtId="0" fontId="10" fillId="6" borderId="19" xfId="0" applyFont="1" applyFill="1" applyBorder="1" applyAlignment="1">
      <alignment horizontal="center" vertical="center" wrapText="1"/>
    </xf>
    <xf numFmtId="0" fontId="10" fillId="6" borderId="19" xfId="0" applyFont="1" applyFill="1" applyBorder="1" applyAlignment="1">
      <alignment horizontal="center" vertical="center"/>
    </xf>
    <xf numFmtId="0" fontId="6" fillId="0" borderId="2" xfId="0" applyNumberFormat="1" applyFont="1" applyBorder="1" applyAlignment="1">
      <alignment horizontal="center" vertical="center"/>
    </xf>
    <xf numFmtId="0" fontId="6" fillId="0" borderId="3" xfId="0" applyNumberFormat="1" applyFont="1" applyBorder="1" applyAlignment="1">
      <alignment horizontal="center" vertical="center"/>
    </xf>
    <xf numFmtId="0" fontId="6" fillId="0" borderId="7" xfId="0" applyNumberFormat="1" applyFont="1" applyBorder="1" applyAlignment="1">
      <alignment horizontal="center" vertical="center"/>
    </xf>
    <xf numFmtId="0" fontId="6" fillId="0" borderId="8" xfId="0" applyNumberFormat="1" applyFont="1" applyBorder="1" applyAlignment="1">
      <alignment horizontal="center" vertical="center"/>
    </xf>
    <xf numFmtId="0" fontId="7" fillId="3" borderId="4" xfId="0" applyFont="1" applyFill="1" applyBorder="1" applyAlignment="1">
      <alignment horizontal="center" textRotation="90"/>
    </xf>
    <xf numFmtId="0" fontId="7" fillId="3" borderId="9" xfId="0" applyFont="1" applyFill="1" applyBorder="1" applyAlignment="1">
      <alignment horizontal="center" textRotation="90"/>
    </xf>
    <xf numFmtId="0" fontId="7" fillId="3" borderId="17" xfId="0" applyFont="1" applyFill="1" applyBorder="1" applyAlignment="1">
      <alignment horizontal="center" textRotation="90"/>
    </xf>
    <xf numFmtId="0" fontId="7" fillId="3" borderId="5" xfId="0" applyFont="1" applyFill="1" applyBorder="1" applyAlignment="1">
      <alignment horizontal="center" textRotation="90"/>
    </xf>
    <xf numFmtId="0" fontId="7" fillId="3" borderId="10" xfId="0" applyFont="1" applyFill="1" applyBorder="1" applyAlignment="1">
      <alignment horizontal="center" textRotation="90"/>
    </xf>
    <xf numFmtId="0" fontId="7" fillId="3" borderId="18" xfId="0" applyFont="1" applyFill="1" applyBorder="1" applyAlignment="1">
      <alignment horizontal="center" textRotation="90"/>
    </xf>
    <xf numFmtId="0" fontId="8" fillId="3" borderId="6" xfId="0" applyFont="1" applyFill="1" applyBorder="1" applyAlignment="1">
      <alignment horizontal="center" textRotation="90"/>
    </xf>
    <xf numFmtId="0" fontId="8" fillId="3" borderId="0" xfId="0" applyFont="1" applyFill="1" applyBorder="1" applyAlignment="1">
      <alignment horizontal="center" textRotation="90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14" fillId="10" borderId="61" xfId="0" applyFont="1" applyFill="1" applyBorder="1" applyAlignment="1">
      <alignment horizontal="center" vertical="center"/>
    </xf>
    <xf numFmtId="0" fontId="14" fillId="10" borderId="62" xfId="0" applyFont="1" applyFill="1" applyBorder="1" applyAlignment="1">
      <alignment horizontal="center" vertical="center"/>
    </xf>
    <xf numFmtId="0" fontId="4" fillId="0" borderId="0" xfId="0" applyFont="1" applyAlignment="1">
      <alignment horizontal="right"/>
    </xf>
    <xf numFmtId="167" fontId="16" fillId="0" borderId="0" xfId="0" applyNumberFormat="1" applyFont="1"/>
    <xf numFmtId="0" fontId="0" fillId="0" borderId="50" xfId="0" applyBorder="1" applyAlignment="1">
      <alignment horizontal="center"/>
    </xf>
    <xf numFmtId="0" fontId="0" fillId="0" borderId="51" xfId="0" applyBorder="1" applyAlignment="1">
      <alignment horizontal="center"/>
    </xf>
    <xf numFmtId="0" fontId="0" fillId="0" borderId="2" xfId="0" applyBorder="1" applyAlignment="1">
      <alignment horizontal="left" vertical="center"/>
    </xf>
    <xf numFmtId="0" fontId="0" fillId="0" borderId="3" xfId="0" applyBorder="1"/>
    <xf numFmtId="0" fontId="0" fillId="0" borderId="11" xfId="0" applyBorder="1" applyAlignment="1">
      <alignment horizontal="centerContinuous" vertical="center"/>
    </xf>
    <xf numFmtId="0" fontId="0" fillId="0" borderId="2" xfId="0" applyBorder="1" applyAlignment="1">
      <alignment horizontal="centerContinuous" vertical="center"/>
    </xf>
    <xf numFmtId="0" fontId="0" fillId="11" borderId="0" xfId="0" applyNumberFormat="1" applyFill="1"/>
    <xf numFmtId="166" fontId="0" fillId="0" borderId="63" xfId="0" applyNumberFormat="1" applyBorder="1" applyAlignment="1">
      <alignment horizontal="center"/>
    </xf>
    <xf numFmtId="166" fontId="0" fillId="0" borderId="64" xfId="0" applyNumberFormat="1" applyBorder="1" applyAlignment="1">
      <alignment horizontal="center"/>
    </xf>
    <xf numFmtId="166" fontId="0" fillId="0" borderId="13" xfId="0" applyNumberFormat="1" applyBorder="1"/>
    <xf numFmtId="166" fontId="0" fillId="0" borderId="0" xfId="0" applyNumberFormat="1" applyBorder="1"/>
    <xf numFmtId="166" fontId="0" fillId="0" borderId="14" xfId="0" applyNumberFormat="1" applyBorder="1" applyAlignment="1">
      <alignment horizontal="centerContinuous" vertical="center"/>
    </xf>
    <xf numFmtId="166" fontId="0" fillId="0" borderId="26" xfId="0" applyNumberFormat="1" applyBorder="1" applyAlignment="1">
      <alignment horizontal="centerContinuous" vertical="center"/>
    </xf>
    <xf numFmtId="166" fontId="0" fillId="0" borderId="35" xfId="0" applyNumberFormat="1" applyBorder="1" applyAlignment="1">
      <alignment horizontal="centerContinuous" vertical="center"/>
    </xf>
    <xf numFmtId="0" fontId="0" fillId="0" borderId="46" xfId="0" applyBorder="1" applyAlignment="1">
      <alignment horizontal="center"/>
    </xf>
    <xf numFmtId="0" fontId="0" fillId="0" borderId="63" xfId="0" applyBorder="1" applyAlignment="1">
      <alignment horizontal="center"/>
    </xf>
    <xf numFmtId="0" fontId="0" fillId="0" borderId="64" xfId="0" applyBorder="1" applyAlignment="1">
      <alignment horizontal="center"/>
    </xf>
    <xf numFmtId="0" fontId="0" fillId="0" borderId="60" xfId="0" applyBorder="1" applyAlignment="1">
      <alignment horizontal="center" vertical="center"/>
    </xf>
    <xf numFmtId="0" fontId="0" fillId="0" borderId="1" xfId="0" applyBorder="1"/>
    <xf numFmtId="0" fontId="17" fillId="0" borderId="65" xfId="0" applyFont="1" applyBorder="1"/>
    <xf numFmtId="0" fontId="0" fillId="0" borderId="15" xfId="0" applyBorder="1"/>
    <xf numFmtId="0" fontId="17" fillId="0" borderId="48" xfId="0" applyFont="1" applyBorder="1"/>
    <xf numFmtId="0" fontId="0" fillId="0" borderId="54" xfId="0" applyFill="1" applyBorder="1"/>
    <xf numFmtId="168" fontId="0" fillId="0" borderId="1" xfId="0" applyNumberFormat="1" applyFill="1" applyBorder="1"/>
    <xf numFmtId="0" fontId="0" fillId="0" borderId="1" xfId="0" applyFill="1" applyBorder="1"/>
    <xf numFmtId="0" fontId="0" fillId="0" borderId="60" xfId="0" applyNumberFormat="1" applyFill="1" applyBorder="1"/>
    <xf numFmtId="168" fontId="17" fillId="0" borderId="65" xfId="0" applyNumberFormat="1" applyFont="1" applyFill="1" applyBorder="1"/>
    <xf numFmtId="2" fontId="0" fillId="0" borderId="60" xfId="0" applyNumberFormat="1" applyFill="1" applyBorder="1"/>
    <xf numFmtId="169" fontId="17" fillId="0" borderId="59" xfId="0" applyNumberFormat="1" applyFont="1" applyFill="1" applyBorder="1"/>
    <xf numFmtId="3" fontId="0" fillId="0" borderId="60" xfId="0" applyNumberFormat="1" applyFill="1" applyBorder="1"/>
    <xf numFmtId="3" fontId="0" fillId="0" borderId="1" xfId="0" applyNumberFormat="1" applyFill="1" applyBorder="1"/>
    <xf numFmtId="3" fontId="17" fillId="0" borderId="65" xfId="0" applyNumberFormat="1" applyFont="1" applyFill="1" applyBorder="1"/>
    <xf numFmtId="0" fontId="18" fillId="0" borderId="1" xfId="0" applyFont="1" applyFill="1" applyBorder="1"/>
    <xf numFmtId="0" fontId="0" fillId="0" borderId="47" xfId="0" applyFill="1" applyBorder="1"/>
    <xf numFmtId="0" fontId="18" fillId="0" borderId="50" xfId="0" applyFont="1" applyFill="1" applyBorder="1"/>
    <xf numFmtId="168" fontId="0" fillId="0" borderId="50" xfId="0" applyNumberFormat="1" applyFill="1" applyBorder="1"/>
    <xf numFmtId="0" fontId="0" fillId="0" borderId="64" xfId="0" applyFill="1" applyBorder="1"/>
    <xf numFmtId="3" fontId="0" fillId="0" borderId="15" xfId="0" applyNumberFormat="1" applyFill="1" applyBorder="1"/>
    <xf numFmtId="3" fontId="0" fillId="0" borderId="50" xfId="0" applyNumberFormat="1" applyFill="1" applyBorder="1"/>
    <xf numFmtId="3" fontId="17" fillId="0" borderId="48" xfId="0" applyNumberFormat="1" applyFont="1" applyFill="1" applyBorder="1"/>
    <xf numFmtId="0" fontId="17" fillId="0" borderId="66" xfId="0" applyFont="1" applyFill="1" applyBorder="1" applyAlignment="1">
      <alignment horizontal="centerContinuous"/>
    </xf>
    <xf numFmtId="0" fontId="17" fillId="0" borderId="67" xfId="0" applyFont="1" applyBorder="1" applyAlignment="1">
      <alignment horizontal="centerContinuous"/>
    </xf>
    <xf numFmtId="3" fontId="17" fillId="12" borderId="68" xfId="0" applyNumberFormat="1" applyFont="1" applyFill="1" applyBorder="1"/>
    <xf numFmtId="3" fontId="17" fillId="11" borderId="68" xfId="0" applyNumberFormat="1" applyFont="1" applyFill="1" applyBorder="1"/>
    <xf numFmtId="169" fontId="17" fillId="12" borderId="69" xfId="0" applyNumberFormat="1" applyFont="1" applyFill="1" applyBorder="1"/>
    <xf numFmtId="0" fontId="18" fillId="0" borderId="0" xfId="0" applyFont="1" applyFill="1" applyBorder="1"/>
    <xf numFmtId="170" fontId="0" fillId="0" borderId="0" xfId="0" applyNumberFormat="1" applyFill="1" applyBorder="1"/>
    <xf numFmtId="0" fontId="0" fillId="0" borderId="0" xfId="0" applyFill="1" applyBorder="1"/>
    <xf numFmtId="3" fontId="0" fillId="0" borderId="0" xfId="0" applyNumberFormat="1" applyFill="1" applyBorder="1"/>
    <xf numFmtId="3" fontId="17" fillId="0" borderId="0" xfId="0" applyNumberFormat="1" applyFont="1" applyFill="1" applyBorder="1"/>
    <xf numFmtId="0" fontId="19" fillId="0" borderId="0" xfId="0" applyFont="1" applyAlignment="1">
      <alignment horizontal="center" vertical="center"/>
    </xf>
    <xf numFmtId="0" fontId="20" fillId="13" borderId="2" xfId="0" applyFont="1" applyFill="1" applyBorder="1" applyAlignment="1">
      <alignment horizontal="center" vertical="center"/>
    </xf>
    <xf numFmtId="0" fontId="20" fillId="13" borderId="3" xfId="0" applyFont="1" applyFill="1" applyBorder="1" applyAlignment="1">
      <alignment horizontal="center" vertical="center"/>
    </xf>
    <xf numFmtId="0" fontId="20" fillId="13" borderId="11" xfId="0" applyFont="1" applyFill="1" applyBorder="1" applyAlignment="1">
      <alignment horizontal="center" vertical="center"/>
    </xf>
    <xf numFmtId="0" fontId="19" fillId="8" borderId="69" xfId="0" applyFont="1" applyFill="1" applyBorder="1" applyAlignment="1">
      <alignment horizontal="center" vertical="center"/>
    </xf>
    <xf numFmtId="0" fontId="21" fillId="0" borderId="1" xfId="0" applyFont="1" applyBorder="1" applyAlignment="1">
      <alignment horizontal="center" vertical="center"/>
    </xf>
    <xf numFmtId="3" fontId="20" fillId="0" borderId="1" xfId="0" applyNumberFormat="1" applyFont="1" applyBorder="1" applyAlignment="1">
      <alignment horizontal="center" vertical="center"/>
    </xf>
    <xf numFmtId="168" fontId="20" fillId="0" borderId="54" xfId="0" applyNumberFormat="1" applyFont="1" applyBorder="1" applyAlignment="1">
      <alignment horizontal="center" vertical="center"/>
    </xf>
    <xf numFmtId="0" fontId="20" fillId="13" borderId="66" xfId="0" applyFont="1" applyFill="1" applyBorder="1" applyAlignment="1">
      <alignment horizontal="center" vertical="center"/>
    </xf>
    <xf numFmtId="0" fontId="20" fillId="13" borderId="67" xfId="0" applyFont="1" applyFill="1" applyBorder="1" applyAlignment="1">
      <alignment horizontal="center" vertical="center"/>
    </xf>
    <xf numFmtId="0" fontId="20" fillId="13" borderId="70" xfId="0" applyFont="1" applyFill="1" applyBorder="1" applyAlignment="1">
      <alignment horizontal="center" vertical="center"/>
    </xf>
    <xf numFmtId="168" fontId="20" fillId="0" borderId="1" xfId="0" applyNumberFormat="1" applyFont="1" applyBorder="1" applyAlignment="1">
      <alignment horizontal="center" vertical="center"/>
    </xf>
    <xf numFmtId="0" fontId="20" fillId="0" borderId="50" xfId="0" applyFont="1" applyBorder="1" applyAlignment="1">
      <alignment horizontal="center" vertical="center"/>
    </xf>
    <xf numFmtId="3" fontId="20" fillId="0" borderId="50" xfId="0" applyNumberFormat="1" applyFont="1" applyBorder="1" applyAlignment="1">
      <alignment horizontal="center" vertical="center"/>
    </xf>
    <xf numFmtId="168" fontId="20" fillId="0" borderId="50" xfId="0" applyNumberFormat="1" applyFont="1" applyBorder="1" applyAlignment="1">
      <alignment horizontal="center" vertical="center"/>
    </xf>
    <xf numFmtId="0" fontId="20" fillId="0" borderId="0" xfId="0" applyFont="1" applyAlignment="1">
      <alignment horizontal="center" vertical="center" wrapText="1"/>
    </xf>
    <xf numFmtId="0" fontId="23" fillId="0" borderId="0" xfId="1" applyFont="1"/>
    <xf numFmtId="0" fontId="24" fillId="0" borderId="0" xfId="1" applyNumberFormat="1" applyFont="1" applyAlignment="1">
      <alignment horizontal="center"/>
    </xf>
    <xf numFmtId="0" fontId="24" fillId="0" borderId="0" xfId="1" applyFont="1" applyAlignment="1">
      <alignment horizontal="center"/>
    </xf>
    <xf numFmtId="0" fontId="24" fillId="0" borderId="0" xfId="1" applyFont="1"/>
    <xf numFmtId="46" fontId="24" fillId="0" borderId="0" xfId="1" applyNumberFormat="1" applyFont="1" applyAlignment="1">
      <alignment horizontal="center"/>
    </xf>
    <xf numFmtId="0" fontId="25" fillId="0" borderId="0" xfId="1" applyFont="1" applyAlignment="1">
      <alignment horizontal="center" vertical="center"/>
    </xf>
    <xf numFmtId="0" fontId="22" fillId="0" borderId="0" xfId="1" applyFont="1"/>
    <xf numFmtId="167" fontId="25" fillId="0" borderId="0" xfId="1" applyNumberFormat="1" applyFont="1" applyAlignment="1">
      <alignment horizontal="center"/>
    </xf>
    <xf numFmtId="0" fontId="26" fillId="0" borderId="0" xfId="1" applyFont="1"/>
    <xf numFmtId="0" fontId="25" fillId="0" borderId="0" xfId="1" applyNumberFormat="1" applyFont="1" applyAlignment="1">
      <alignment horizontal="center" vertical="center"/>
    </xf>
    <xf numFmtId="0" fontId="25" fillId="0" borderId="0" xfId="1" applyFont="1" applyAlignment="1">
      <alignment horizontal="center" vertical="center"/>
    </xf>
    <xf numFmtId="46" fontId="25" fillId="0" borderId="69" xfId="1" applyNumberFormat="1" applyFont="1" applyBorder="1" applyAlignment="1">
      <alignment horizontal="center" vertical="center"/>
    </xf>
    <xf numFmtId="0" fontId="25" fillId="0" borderId="0" xfId="1" applyFont="1" applyAlignment="1">
      <alignment horizontal="centerContinuous" vertical="center"/>
    </xf>
    <xf numFmtId="0" fontId="27" fillId="0" borderId="51" xfId="1" applyNumberFormat="1" applyFont="1" applyBorder="1" applyAlignment="1">
      <alignment horizontal="left" vertical="center"/>
    </xf>
    <xf numFmtId="0" fontId="27" fillId="0" borderId="49" xfId="1" applyFont="1" applyBorder="1" applyAlignment="1">
      <alignment horizontal="center" vertical="center"/>
    </xf>
    <xf numFmtId="46" fontId="28" fillId="0" borderId="51" xfId="1" applyNumberFormat="1" applyFont="1" applyBorder="1" applyAlignment="1">
      <alignment horizontal="center" vertical="center" wrapText="1"/>
    </xf>
    <xf numFmtId="46" fontId="28" fillId="0" borderId="24" xfId="1" applyNumberFormat="1" applyFont="1" applyBorder="1" applyAlignment="1">
      <alignment horizontal="center" vertical="center" wrapText="1"/>
    </xf>
    <xf numFmtId="46" fontId="28" fillId="0" borderId="49" xfId="1" applyNumberFormat="1" applyFont="1" applyBorder="1" applyAlignment="1">
      <alignment horizontal="center" vertical="center" wrapText="1"/>
    </xf>
    <xf numFmtId="0" fontId="30" fillId="0" borderId="51" xfId="1" applyFont="1" applyBorder="1" applyAlignment="1">
      <alignment horizontal="center" vertical="center"/>
    </xf>
    <xf numFmtId="0" fontId="24" fillId="0" borderId="24" xfId="1" applyFont="1" applyBorder="1" applyAlignment="1">
      <alignment horizontal="center" vertical="center"/>
    </xf>
    <xf numFmtId="0" fontId="24" fillId="0" borderId="49" xfId="1" applyFont="1" applyBorder="1" applyAlignment="1">
      <alignment horizontal="center" vertical="center"/>
    </xf>
    <xf numFmtId="0" fontId="31" fillId="0" borderId="0" xfId="1" applyFont="1" applyAlignment="1">
      <alignment horizontal="right"/>
    </xf>
    <xf numFmtId="0" fontId="27" fillId="0" borderId="64" xfId="1" applyNumberFormat="1" applyFont="1" applyBorder="1" applyAlignment="1">
      <alignment horizontal="left" vertical="center"/>
    </xf>
    <xf numFmtId="0" fontId="27" fillId="0" borderId="71" xfId="1" applyFont="1" applyBorder="1" applyAlignment="1">
      <alignment horizontal="center" vertical="center"/>
    </xf>
    <xf numFmtId="46" fontId="28" fillId="0" borderId="64" xfId="1" applyNumberFormat="1" applyFont="1" applyBorder="1" applyAlignment="1">
      <alignment horizontal="center" vertical="center" wrapText="1"/>
    </xf>
    <xf numFmtId="46" fontId="28" fillId="0" borderId="0" xfId="1" applyNumberFormat="1" applyFont="1" applyBorder="1" applyAlignment="1">
      <alignment horizontal="center" vertical="center" wrapText="1"/>
    </xf>
    <xf numFmtId="46" fontId="28" fillId="0" borderId="71" xfId="1" applyNumberFormat="1" applyFont="1" applyBorder="1" applyAlignment="1">
      <alignment horizontal="center" vertical="center" wrapText="1"/>
    </xf>
    <xf numFmtId="0" fontId="24" fillId="0" borderId="64" xfId="1" applyFont="1" applyBorder="1" applyAlignment="1">
      <alignment horizontal="center" vertical="center"/>
    </xf>
    <xf numFmtId="0" fontId="24" fillId="0" borderId="0" xfId="1" applyFont="1" applyAlignment="1">
      <alignment horizontal="center" vertical="center"/>
    </xf>
    <xf numFmtId="0" fontId="24" fillId="0" borderId="71" xfId="1" applyFont="1" applyBorder="1" applyAlignment="1">
      <alignment horizontal="center" vertical="center"/>
    </xf>
    <xf numFmtId="0" fontId="27" fillId="0" borderId="64" xfId="1" applyNumberFormat="1" applyFont="1" applyBorder="1" applyAlignment="1">
      <alignment horizontal="center" vertical="center"/>
    </xf>
    <xf numFmtId="46" fontId="28" fillId="0" borderId="47" xfId="1" applyNumberFormat="1" applyFont="1" applyBorder="1" applyAlignment="1">
      <alignment horizontal="center" vertical="center" wrapText="1"/>
    </xf>
    <xf numFmtId="46" fontId="28" fillId="0" borderId="27" xfId="1" applyNumberFormat="1" applyFont="1" applyBorder="1" applyAlignment="1">
      <alignment horizontal="center" vertical="center" wrapText="1"/>
    </xf>
    <xf numFmtId="46" fontId="28" fillId="0" borderId="45" xfId="1" applyNumberFormat="1" applyFont="1" applyBorder="1" applyAlignment="1">
      <alignment horizontal="center" vertical="center" wrapText="1"/>
    </xf>
    <xf numFmtId="0" fontId="24" fillId="0" borderId="47" xfId="1" applyFont="1" applyBorder="1" applyAlignment="1">
      <alignment horizontal="center" vertical="center"/>
    </xf>
    <xf numFmtId="0" fontId="24" fillId="0" borderId="27" xfId="1" applyFont="1" applyBorder="1" applyAlignment="1">
      <alignment horizontal="center" vertical="center"/>
    </xf>
    <xf numFmtId="0" fontId="24" fillId="0" borderId="45" xfId="1" applyFont="1" applyBorder="1" applyAlignment="1">
      <alignment horizontal="center" vertical="center"/>
    </xf>
    <xf numFmtId="0" fontId="32" fillId="0" borderId="1" xfId="1" applyNumberFormat="1" applyFont="1" applyBorder="1" applyAlignment="1">
      <alignment horizontal="center" vertical="center"/>
    </xf>
    <xf numFmtId="0" fontId="27" fillId="0" borderId="1" xfId="1" applyFont="1" applyBorder="1" applyAlignment="1">
      <alignment horizontal="left" vertical="center"/>
    </xf>
    <xf numFmtId="0" fontId="24" fillId="0" borderId="54" xfId="1" applyFont="1" applyBorder="1" applyAlignment="1">
      <alignment horizontal="center"/>
    </xf>
    <xf numFmtId="0" fontId="24" fillId="0" borderId="58" xfId="1" applyFont="1" applyBorder="1" applyAlignment="1">
      <alignment horizontal="center"/>
    </xf>
    <xf numFmtId="0" fontId="24" fillId="0" borderId="72" xfId="1" applyFont="1" applyBorder="1" applyAlignment="1">
      <alignment horizontal="center"/>
    </xf>
    <xf numFmtId="0" fontId="25" fillId="0" borderId="1" xfId="1" applyFont="1" applyBorder="1" applyAlignment="1">
      <alignment horizontal="center" vertical="center"/>
    </xf>
    <xf numFmtId="0" fontId="30" fillId="0" borderId="54" xfId="1" applyFont="1" applyBorder="1" applyAlignment="1">
      <alignment horizontal="center"/>
    </xf>
    <xf numFmtId="0" fontId="30" fillId="0" borderId="72" xfId="1" applyFont="1" applyBorder="1" applyAlignment="1">
      <alignment horizontal="center"/>
    </xf>
    <xf numFmtId="0" fontId="30" fillId="0" borderId="1" xfId="1" applyFont="1" applyBorder="1" applyAlignment="1">
      <alignment horizontal="center"/>
    </xf>
    <xf numFmtId="0" fontId="33" fillId="10" borderId="72" xfId="1" applyFont="1" applyFill="1" applyBorder="1" applyAlignment="1">
      <alignment horizontal="center" vertical="center"/>
    </xf>
    <xf numFmtId="0" fontId="34" fillId="0" borderId="54" xfId="1" applyNumberFormat="1" applyFont="1" applyBorder="1" applyAlignment="1">
      <alignment horizontal="center"/>
    </xf>
    <xf numFmtId="0" fontId="27" fillId="0" borderId="1" xfId="1" applyFont="1" applyBorder="1" applyAlignment="1">
      <alignment horizontal="center"/>
    </xf>
    <xf numFmtId="0" fontId="23" fillId="0" borderId="50" xfId="1" applyFont="1" applyBorder="1" applyAlignment="1">
      <alignment horizontal="center" vertical="center"/>
    </xf>
    <xf numFmtId="0" fontId="27" fillId="0" borderId="50" xfId="1" applyNumberFormat="1" applyFont="1" applyBorder="1" applyAlignment="1">
      <alignment horizontal="center"/>
    </xf>
    <xf numFmtId="0" fontId="27" fillId="0" borderId="50" xfId="1" applyFont="1" applyBorder="1" applyAlignment="1">
      <alignment horizontal="center"/>
    </xf>
    <xf numFmtId="0" fontId="28" fillId="0" borderId="50" xfId="1" applyFont="1" applyBorder="1" applyAlignment="1">
      <alignment horizontal="center"/>
    </xf>
    <xf numFmtId="0" fontId="35" fillId="0" borderId="50" xfId="1" applyFont="1" applyFill="1" applyBorder="1" applyAlignment="1">
      <alignment horizontal="center"/>
    </xf>
    <xf numFmtId="46" fontId="35" fillId="0" borderId="50" xfId="1" applyNumberFormat="1" applyFont="1" applyFill="1" applyBorder="1" applyAlignment="1">
      <alignment horizontal="center"/>
    </xf>
    <xf numFmtId="0" fontId="36" fillId="0" borderId="50" xfId="1" applyFont="1" applyBorder="1" applyAlignment="1">
      <alignment horizontal="center" vertical="center"/>
    </xf>
    <xf numFmtId="0" fontId="30" fillId="0" borderId="50" xfId="1" applyFont="1" applyBorder="1" applyAlignment="1">
      <alignment horizontal="center"/>
    </xf>
    <xf numFmtId="0" fontId="30" fillId="14" borderId="50" xfId="1" applyFont="1" applyFill="1" applyBorder="1"/>
    <xf numFmtId="0" fontId="23" fillId="0" borderId="46" xfId="1" applyFont="1" applyBorder="1" applyAlignment="1">
      <alignment horizontal="center" vertical="center"/>
    </xf>
    <xf numFmtId="0" fontId="27" fillId="0" borderId="63" xfId="1" applyNumberFormat="1" applyFont="1" applyBorder="1" applyAlignment="1">
      <alignment horizontal="center"/>
    </xf>
    <xf numFmtId="0" fontId="27" fillId="0" borderId="63" xfId="1" applyFont="1" applyFill="1" applyBorder="1" applyAlignment="1">
      <alignment horizontal="center"/>
    </xf>
    <xf numFmtId="0" fontId="28" fillId="0" borderId="63" xfId="1" applyFont="1" applyBorder="1" applyAlignment="1">
      <alignment horizontal="center"/>
    </xf>
    <xf numFmtId="0" fontId="37" fillId="0" borderId="63" xfId="1" applyFont="1" applyBorder="1" applyAlignment="1">
      <alignment horizontal="center"/>
    </xf>
    <xf numFmtId="0" fontId="35" fillId="0" borderId="63" xfId="1" applyFont="1" applyFill="1" applyBorder="1" applyAlignment="1">
      <alignment horizontal="center"/>
    </xf>
    <xf numFmtId="46" fontId="35" fillId="0" borderId="63" xfId="1" applyNumberFormat="1" applyFont="1" applyFill="1" applyBorder="1" applyAlignment="1">
      <alignment horizontal="center"/>
    </xf>
    <xf numFmtId="0" fontId="36" fillId="0" borderId="63" xfId="1" applyFont="1" applyBorder="1" applyAlignment="1">
      <alignment horizontal="center" vertical="center"/>
    </xf>
    <xf numFmtId="0" fontId="30" fillId="0" borderId="63" xfId="1" applyFont="1" applyBorder="1" applyAlignment="1">
      <alignment horizontal="center"/>
    </xf>
    <xf numFmtId="0" fontId="30" fillId="14" borderId="46" xfId="1" applyFont="1" applyFill="1" applyBorder="1"/>
    <xf numFmtId="2" fontId="22" fillId="0" borderId="0" xfId="1" applyNumberFormat="1" applyFont="1"/>
    <xf numFmtId="0" fontId="38" fillId="0" borderId="73" xfId="1" applyFont="1" applyFill="1" applyBorder="1"/>
    <xf numFmtId="0" fontId="39" fillId="0" borderId="1" xfId="1" applyNumberFormat="1" applyFont="1" applyBorder="1" applyAlignment="1">
      <alignment horizontal="center"/>
    </xf>
    <xf numFmtId="46" fontId="39" fillId="0" borderId="1" xfId="1" applyNumberFormat="1" applyFont="1" applyFill="1" applyBorder="1" applyAlignment="1">
      <alignment horizontal="center"/>
    </xf>
    <xf numFmtId="3" fontId="40" fillId="0" borderId="1" xfId="1" applyNumberFormat="1" applyFont="1" applyBorder="1" applyAlignment="1">
      <alignment horizontal="center"/>
    </xf>
    <xf numFmtId="46" fontId="40" fillId="0" borderId="1" xfId="1" applyNumberFormat="1" applyFont="1" applyBorder="1"/>
    <xf numFmtId="171" fontId="36" fillId="0" borderId="1" xfId="1" applyNumberFormat="1" applyFont="1" applyBorder="1" applyAlignment="1">
      <alignment horizontal="center"/>
    </xf>
    <xf numFmtId="166" fontId="41" fillId="0" borderId="1" xfId="1" applyNumberFormat="1" applyFont="1" applyBorder="1" applyAlignment="1">
      <alignment horizontal="center" vertical="center"/>
    </xf>
    <xf numFmtId="3" fontId="42" fillId="0" borderId="1" xfId="1" applyNumberFormat="1" applyFont="1" applyBorder="1" applyAlignment="1">
      <alignment horizontal="center"/>
    </xf>
    <xf numFmtId="46" fontId="42" fillId="0" borderId="1" xfId="1" applyNumberFormat="1" applyFont="1" applyBorder="1"/>
    <xf numFmtId="0" fontId="42" fillId="14" borderId="63" xfId="1" applyFont="1" applyFill="1" applyBorder="1"/>
    <xf numFmtId="0" fontId="17" fillId="0" borderId="0" xfId="1" applyFont="1"/>
    <xf numFmtId="46" fontId="36" fillId="0" borderId="1" xfId="1" applyNumberFormat="1" applyFont="1" applyBorder="1" applyAlignment="1">
      <alignment horizontal="center"/>
    </xf>
    <xf numFmtId="46" fontId="43" fillId="0" borderId="1" xfId="1" applyNumberFormat="1" applyFont="1" applyBorder="1"/>
    <xf numFmtId="2" fontId="17" fillId="0" borderId="0" xfId="1" applyNumberFormat="1" applyFont="1"/>
    <xf numFmtId="0" fontId="44" fillId="0" borderId="0" xfId="1" applyFont="1"/>
    <xf numFmtId="0" fontId="38" fillId="13" borderId="73" xfId="1" applyFont="1" applyFill="1" applyBorder="1"/>
    <xf numFmtId="46" fontId="45" fillId="0" borderId="1" xfId="1" applyNumberFormat="1" applyFont="1" applyBorder="1"/>
    <xf numFmtId="0" fontId="38" fillId="0" borderId="74" xfId="1" applyFont="1" applyFill="1" applyBorder="1"/>
    <xf numFmtId="0" fontId="39" fillId="0" borderId="50" xfId="1" applyNumberFormat="1" applyFont="1" applyBorder="1" applyAlignment="1">
      <alignment horizontal="center"/>
    </xf>
    <xf numFmtId="46" fontId="39" fillId="0" borderId="50" xfId="1" applyNumberFormat="1" applyFont="1" applyFill="1" applyBorder="1" applyAlignment="1">
      <alignment horizontal="center"/>
    </xf>
    <xf numFmtId="3" fontId="40" fillId="0" borderId="50" xfId="1" applyNumberFormat="1" applyFont="1" applyBorder="1" applyAlignment="1">
      <alignment horizontal="center"/>
    </xf>
    <xf numFmtId="46" fontId="40" fillId="0" borderId="50" xfId="1" applyNumberFormat="1" applyFont="1" applyBorder="1"/>
    <xf numFmtId="46" fontId="36" fillId="0" borderId="50" xfId="1" applyNumberFormat="1" applyFont="1" applyBorder="1" applyAlignment="1">
      <alignment horizontal="center"/>
    </xf>
    <xf numFmtId="166" fontId="41" fillId="0" borderId="50" xfId="1" applyNumberFormat="1" applyFont="1" applyBorder="1" applyAlignment="1">
      <alignment horizontal="center" vertical="center"/>
    </xf>
    <xf numFmtId="3" fontId="42" fillId="0" borderId="50" xfId="1" applyNumberFormat="1" applyFont="1" applyBorder="1" applyAlignment="1">
      <alignment horizontal="center"/>
    </xf>
    <xf numFmtId="46" fontId="42" fillId="0" borderId="50" xfId="1" applyNumberFormat="1" applyFont="1" applyBorder="1"/>
    <xf numFmtId="0" fontId="38" fillId="0" borderId="1" xfId="1" applyFont="1" applyFill="1" applyBorder="1"/>
    <xf numFmtId="3" fontId="42" fillId="0" borderId="1" xfId="1" applyNumberFormat="1" applyFont="1" applyBorder="1"/>
    <xf numFmtId="3" fontId="17" fillId="0" borderId="0" xfId="1" applyNumberFormat="1" applyFont="1"/>
    <xf numFmtId="0" fontId="46" fillId="0" borderId="1" xfId="1" applyFont="1" applyBorder="1"/>
    <xf numFmtId="0" fontId="1" fillId="0" borderId="1" xfId="0" applyNumberFormat="1" applyFont="1" applyFill="1" applyBorder="1" applyAlignment="1" applyProtection="1">
      <alignment horizontal="center" vertical="center"/>
      <protection locked="0"/>
    </xf>
    <xf numFmtId="46" fontId="1" fillId="0" borderId="1" xfId="0" applyNumberFormat="1" applyFont="1" applyFill="1" applyBorder="1" applyAlignment="1" applyProtection="1">
      <alignment horizontal="center" vertical="center"/>
      <protection locked="0"/>
    </xf>
    <xf numFmtId="0" fontId="1" fillId="0" borderId="1" xfId="0" applyFont="1" applyFill="1" applyBorder="1" applyAlignment="1" applyProtection="1">
      <alignment horizontal="center" vertical="center"/>
      <protection locked="0"/>
    </xf>
    <xf numFmtId="172" fontId="1" fillId="0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1" xfId="0" applyNumberFormat="1" applyFont="1" applyFill="1" applyBorder="1" applyAlignment="1" applyProtection="1">
      <alignment horizontal="center" vertical="center"/>
      <protection locked="0"/>
    </xf>
    <xf numFmtId="166" fontId="47" fillId="0" borderId="1" xfId="0" applyNumberFormat="1" applyFont="1" applyFill="1" applyBorder="1" applyAlignment="1" applyProtection="1">
      <alignment horizontal="center" vertical="center" wrapText="1"/>
      <protection locked="0"/>
    </xf>
    <xf numFmtId="46" fontId="1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17" fillId="0" borderId="1" xfId="1" applyFont="1" applyBorder="1"/>
    <xf numFmtId="0" fontId="17" fillId="0" borderId="1" xfId="1" applyNumberFormat="1" applyFont="1" applyBorder="1" applyAlignment="1">
      <alignment horizontal="center"/>
    </xf>
    <xf numFmtId="0" fontId="17" fillId="0" borderId="1" xfId="1" applyFont="1" applyBorder="1" applyAlignment="1">
      <alignment horizontal="center"/>
    </xf>
    <xf numFmtId="173" fontId="17" fillId="0" borderId="1" xfId="1" applyNumberFormat="1" applyFont="1" applyBorder="1" applyAlignment="1"/>
    <xf numFmtId="46" fontId="17" fillId="0" borderId="1" xfId="1" applyNumberFormat="1" applyFont="1" applyBorder="1" applyAlignment="1">
      <alignment horizontal="center"/>
    </xf>
    <xf numFmtId="0" fontId="48" fillId="0" borderId="1" xfId="1" applyFont="1" applyBorder="1" applyAlignment="1">
      <alignment horizontal="center"/>
    </xf>
    <xf numFmtId="0" fontId="48" fillId="0" borderId="1" xfId="1" applyFont="1" applyBorder="1"/>
    <xf numFmtId="0" fontId="49" fillId="0" borderId="1" xfId="0" applyFont="1" applyBorder="1"/>
    <xf numFmtId="0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46" fontId="0" fillId="0" borderId="1" xfId="0" applyNumberFormat="1" applyBorder="1" applyAlignment="1">
      <alignment horizontal="center"/>
    </xf>
    <xf numFmtId="166" fontId="50" fillId="0" borderId="1" xfId="0" applyNumberFormat="1" applyFont="1" applyBorder="1" applyAlignment="1">
      <alignment horizontal="center" vertical="center"/>
    </xf>
    <xf numFmtId="0" fontId="26" fillId="0" borderId="1" xfId="1" applyFont="1" applyBorder="1"/>
    <xf numFmtId="0" fontId="22" fillId="0" borderId="1" xfId="1" applyNumberFormat="1" applyBorder="1" applyAlignment="1">
      <alignment horizontal="center"/>
    </xf>
    <xf numFmtId="0" fontId="22" fillId="0" borderId="1" xfId="1" applyBorder="1" applyAlignment="1">
      <alignment horizontal="center"/>
    </xf>
    <xf numFmtId="0" fontId="22" fillId="0" borderId="1" xfId="1" applyBorder="1"/>
    <xf numFmtId="46" fontId="22" fillId="0" borderId="1" xfId="1" applyNumberFormat="1" applyBorder="1" applyAlignment="1">
      <alignment horizontal="center"/>
    </xf>
    <xf numFmtId="0" fontId="22" fillId="0" borderId="0" xfId="1" applyNumberFormat="1" applyAlignment="1">
      <alignment horizontal="center"/>
    </xf>
    <xf numFmtId="0" fontId="22" fillId="0" borderId="0" xfId="1" applyAlignment="1">
      <alignment horizontal="center"/>
    </xf>
    <xf numFmtId="0" fontId="22" fillId="0" borderId="0" xfId="1"/>
    <xf numFmtId="46" fontId="22" fillId="0" borderId="0" xfId="1" applyNumberFormat="1" applyAlignment="1">
      <alignment horizontal="center"/>
    </xf>
    <xf numFmtId="0" fontId="46" fillId="0" borderId="0" xfId="1" applyFont="1" applyAlignment="1">
      <alignment horizontal="centerContinuous" vertical="center"/>
    </xf>
    <xf numFmtId="0" fontId="17" fillId="0" borderId="0" xfId="1" applyNumberFormat="1" applyFont="1" applyAlignment="1">
      <alignment horizontal="center" vertical="center"/>
    </xf>
    <xf numFmtId="0" fontId="17" fillId="0" borderId="0" xfId="1" applyFont="1" applyAlignment="1">
      <alignment horizontal="center" vertical="center"/>
    </xf>
    <xf numFmtId="0" fontId="17" fillId="0" borderId="0" xfId="1" applyFont="1" applyAlignment="1">
      <alignment horizontal="centerContinuous" vertical="center"/>
    </xf>
    <xf numFmtId="46" fontId="17" fillId="0" borderId="0" xfId="1" applyNumberFormat="1" applyFont="1" applyAlignment="1">
      <alignment horizontal="center" vertical="center"/>
    </xf>
    <xf numFmtId="0" fontId="22" fillId="0" borderId="51" xfId="1" applyNumberFormat="1" applyBorder="1" applyAlignment="1">
      <alignment horizontal="center" vertical="center"/>
    </xf>
    <xf numFmtId="0" fontId="22" fillId="0" borderId="49" xfId="1" applyBorder="1" applyAlignment="1">
      <alignment horizontal="center" vertical="center"/>
    </xf>
    <xf numFmtId="0" fontId="22" fillId="0" borderId="51" xfId="1" applyBorder="1" applyAlignment="1">
      <alignment horizontal="center" vertical="center"/>
    </xf>
    <xf numFmtId="0" fontId="22" fillId="0" borderId="24" xfId="1" applyBorder="1" applyAlignment="1">
      <alignment horizontal="centerContinuous" vertical="center"/>
    </xf>
    <xf numFmtId="0" fontId="22" fillId="0" borderId="24" xfId="1" applyBorder="1" applyAlignment="1">
      <alignment horizontal="center" vertical="center"/>
    </xf>
    <xf numFmtId="46" fontId="22" fillId="0" borderId="24" xfId="1" applyNumberFormat="1" applyBorder="1" applyAlignment="1">
      <alignment horizontal="center" vertical="center"/>
    </xf>
    <xf numFmtId="0" fontId="25" fillId="0" borderId="49" xfId="1" applyFont="1" applyBorder="1" applyAlignment="1">
      <alignment horizontal="center" vertical="center"/>
    </xf>
    <xf numFmtId="0" fontId="22" fillId="0" borderId="51" xfId="1" applyBorder="1" applyAlignment="1">
      <alignment horizontal="center"/>
    </xf>
    <xf numFmtId="0" fontId="22" fillId="0" borderId="24" xfId="1" applyBorder="1"/>
    <xf numFmtId="0" fontId="22" fillId="0" borderId="49" xfId="1" applyBorder="1"/>
    <xf numFmtId="0" fontId="26" fillId="0" borderId="0" xfId="1" applyFont="1" applyAlignment="1">
      <alignment horizontal="right"/>
    </xf>
    <xf numFmtId="0" fontId="22" fillId="0" borderId="64" xfId="1" applyNumberFormat="1" applyBorder="1" applyAlignment="1">
      <alignment horizontal="center" vertical="center"/>
    </xf>
    <xf numFmtId="0" fontId="22" fillId="0" borderId="71" xfId="1" applyBorder="1" applyAlignment="1">
      <alignment horizontal="center" vertical="center"/>
    </xf>
    <xf numFmtId="0" fontId="22" fillId="0" borderId="64" xfId="1" applyBorder="1" applyAlignment="1">
      <alignment horizontal="center" vertical="center"/>
    </xf>
    <xf numFmtId="0" fontId="22" fillId="0" borderId="0" xfId="1" applyBorder="1" applyAlignment="1">
      <alignment horizontal="centerContinuous" vertical="center"/>
    </xf>
    <xf numFmtId="0" fontId="22" fillId="0" borderId="0" xfId="1" applyBorder="1" applyAlignment="1">
      <alignment horizontal="center" vertical="center"/>
    </xf>
    <xf numFmtId="46" fontId="22" fillId="0" borderId="0" xfId="1" applyNumberFormat="1" applyBorder="1" applyAlignment="1">
      <alignment horizontal="center" vertical="center"/>
    </xf>
    <xf numFmtId="0" fontId="25" fillId="0" borderId="71" xfId="1" applyFont="1" applyBorder="1" applyAlignment="1">
      <alignment horizontal="center" vertical="center"/>
    </xf>
    <xf numFmtId="0" fontId="22" fillId="0" borderId="64" xfId="1" applyBorder="1" applyAlignment="1">
      <alignment horizontal="center"/>
    </xf>
    <xf numFmtId="0" fontId="22" fillId="0" borderId="0" xfId="1" applyBorder="1"/>
    <xf numFmtId="0" fontId="22" fillId="0" borderId="71" xfId="1" applyBorder="1"/>
    <xf numFmtId="0" fontId="22" fillId="0" borderId="47" xfId="1" applyBorder="1" applyAlignment="1">
      <alignment horizontal="center" vertical="center"/>
    </xf>
    <xf numFmtId="0" fontId="22" fillId="0" borderId="27" xfId="1" applyBorder="1" applyAlignment="1">
      <alignment horizontal="centerContinuous" vertical="center"/>
    </xf>
    <xf numFmtId="0" fontId="22" fillId="0" borderId="27" xfId="1" applyBorder="1" applyAlignment="1">
      <alignment horizontal="center" vertical="center"/>
    </xf>
    <xf numFmtId="46" fontId="22" fillId="0" borderId="27" xfId="1" applyNumberFormat="1" applyBorder="1" applyAlignment="1">
      <alignment horizontal="center" vertical="center"/>
    </xf>
    <xf numFmtId="0" fontId="25" fillId="0" borderId="45" xfId="1" applyFont="1" applyBorder="1" applyAlignment="1">
      <alignment horizontal="center" vertical="center"/>
    </xf>
    <xf numFmtId="0" fontId="22" fillId="0" borderId="47" xfId="1" applyBorder="1" applyAlignment="1">
      <alignment horizontal="center"/>
    </xf>
    <xf numFmtId="0" fontId="22" fillId="0" borderId="27" xfId="1" applyBorder="1"/>
    <xf numFmtId="0" fontId="22" fillId="0" borderId="45" xfId="1" applyBorder="1"/>
    <xf numFmtId="0" fontId="22" fillId="0" borderId="47" xfId="1" applyNumberFormat="1" applyBorder="1" applyAlignment="1">
      <alignment horizontal="center" vertical="center"/>
    </xf>
    <xf numFmtId="0" fontId="22" fillId="0" borderId="45" xfId="1" applyBorder="1" applyAlignment="1">
      <alignment horizontal="center" vertical="center"/>
    </xf>
    <xf numFmtId="0" fontId="22" fillId="0" borderId="54" xfId="1" applyBorder="1" applyAlignment="1">
      <alignment horizontal="center"/>
    </xf>
    <xf numFmtId="0" fontId="22" fillId="0" borderId="58" xfId="1" applyBorder="1"/>
    <xf numFmtId="0" fontId="22" fillId="0" borderId="58" xfId="1" applyBorder="1" applyAlignment="1">
      <alignment horizontal="center"/>
    </xf>
    <xf numFmtId="46" fontId="22" fillId="0" borderId="58" xfId="1" applyNumberFormat="1" applyBorder="1" applyAlignment="1">
      <alignment horizontal="center"/>
    </xf>
    <xf numFmtId="0" fontId="22" fillId="0" borderId="54" xfId="1" applyNumberFormat="1" applyBorder="1" applyAlignment="1">
      <alignment horizontal="center"/>
    </xf>
    <xf numFmtId="0" fontId="26" fillId="0" borderId="50" xfId="1" applyFont="1" applyBorder="1" applyAlignment="1">
      <alignment horizontal="center" vertical="center"/>
    </xf>
    <xf numFmtId="0" fontId="22" fillId="0" borderId="50" xfId="1" applyNumberFormat="1" applyBorder="1" applyAlignment="1">
      <alignment horizontal="center"/>
    </xf>
    <xf numFmtId="0" fontId="22" fillId="14" borderId="50" xfId="1" applyFill="1" applyBorder="1" applyAlignment="1">
      <alignment horizontal="center"/>
    </xf>
    <xf numFmtId="0" fontId="22" fillId="0" borderId="50" xfId="1" applyBorder="1" applyAlignment="1">
      <alignment horizontal="center"/>
    </xf>
    <xf numFmtId="46" fontId="22" fillId="0" borderId="50" xfId="1" applyNumberFormat="1" applyFill="1" applyBorder="1" applyAlignment="1">
      <alignment horizontal="center"/>
    </xf>
    <xf numFmtId="0" fontId="25" fillId="0" borderId="50" xfId="1" applyFont="1" applyBorder="1" applyAlignment="1">
      <alignment horizontal="center" vertical="center"/>
    </xf>
    <xf numFmtId="0" fontId="22" fillId="14" borderId="50" xfId="1" applyFill="1" applyBorder="1"/>
    <xf numFmtId="0" fontId="26" fillId="0" borderId="46" xfId="1" applyFont="1" applyBorder="1" applyAlignment="1">
      <alignment horizontal="center" vertical="center"/>
    </xf>
    <xf numFmtId="0" fontId="22" fillId="0" borderId="46" xfId="1" applyNumberFormat="1" applyBorder="1" applyAlignment="1">
      <alignment horizontal="center"/>
    </xf>
    <xf numFmtId="0" fontId="22" fillId="14" borderId="63" xfId="1" applyFill="1" applyBorder="1" applyAlignment="1">
      <alignment horizontal="center"/>
    </xf>
    <xf numFmtId="0" fontId="22" fillId="0" borderId="46" xfId="1" applyBorder="1" applyAlignment="1">
      <alignment horizontal="center"/>
    </xf>
    <xf numFmtId="46" fontId="22" fillId="0" borderId="46" xfId="1" applyNumberFormat="1" applyFill="1" applyBorder="1" applyAlignment="1">
      <alignment horizontal="center"/>
    </xf>
    <xf numFmtId="0" fontId="25" fillId="0" borderId="46" xfId="1" applyFont="1" applyBorder="1" applyAlignment="1">
      <alignment horizontal="center" vertical="center"/>
    </xf>
    <xf numFmtId="0" fontId="22" fillId="14" borderId="46" xfId="1" applyFill="1" applyBorder="1"/>
    <xf numFmtId="0" fontId="51" fillId="0" borderId="73" xfId="1" applyFont="1" applyFill="1" applyBorder="1"/>
    <xf numFmtId="0" fontId="22" fillId="0" borderId="63" xfId="1" applyNumberFormat="1" applyBorder="1" applyAlignment="1">
      <alignment horizontal="center"/>
    </xf>
    <xf numFmtId="0" fontId="52" fillId="14" borderId="63" xfId="1" applyFont="1" applyFill="1" applyBorder="1" applyAlignment="1">
      <alignment horizontal="center"/>
    </xf>
    <xf numFmtId="3" fontId="22" fillId="0" borderId="63" xfId="1" applyNumberFormat="1" applyBorder="1" applyAlignment="1">
      <alignment horizontal="center"/>
    </xf>
    <xf numFmtId="3" fontId="22" fillId="0" borderId="63" xfId="1" applyNumberFormat="1" applyBorder="1"/>
    <xf numFmtId="46" fontId="22" fillId="0" borderId="63" xfId="1" applyNumberFormat="1" applyBorder="1" applyAlignment="1">
      <alignment horizontal="center"/>
    </xf>
    <xf numFmtId="3" fontId="25" fillId="0" borderId="63" xfId="1" applyNumberFormat="1" applyFont="1" applyBorder="1" applyAlignment="1">
      <alignment horizontal="center" vertical="center"/>
    </xf>
    <xf numFmtId="0" fontId="22" fillId="14" borderId="63" xfId="1" applyFill="1" applyBorder="1"/>
    <xf numFmtId="0" fontId="17" fillId="14" borderId="1" xfId="1" applyFont="1" applyFill="1" applyBorder="1" applyAlignment="1">
      <alignment horizontal="center"/>
    </xf>
    <xf numFmtId="3" fontId="17" fillId="0" borderId="1" xfId="1" applyNumberFormat="1" applyFont="1" applyBorder="1" applyAlignment="1">
      <alignment horizontal="center"/>
    </xf>
    <xf numFmtId="3" fontId="17" fillId="0" borderId="1" xfId="1" applyNumberFormat="1" applyFont="1" applyBorder="1"/>
    <xf numFmtId="3" fontId="25" fillId="0" borderId="1" xfId="1" applyNumberFormat="1" applyFont="1" applyBorder="1" applyAlignment="1">
      <alignment horizontal="center" vertical="center"/>
    </xf>
    <xf numFmtId="0" fontId="49" fillId="0" borderId="0" xfId="0" applyFont="1"/>
    <xf numFmtId="0" fontId="0" fillId="0" borderId="0" xfId="0" applyNumberFormat="1" applyAlignment="1">
      <alignment horizontal="center"/>
    </xf>
    <xf numFmtId="46" fontId="0" fillId="0" borderId="0" xfId="0" applyNumberFormat="1" applyAlignment="1">
      <alignment horizontal="center"/>
    </xf>
    <xf numFmtId="0" fontId="53" fillId="0" borderId="0" xfId="0" applyFont="1" applyAlignment="1">
      <alignment horizontal="center" vertical="center"/>
    </xf>
  </cellXfs>
  <cellStyles count="2">
    <cellStyle name="Normal" xfId="0" builtinId="0"/>
    <cellStyle name="Normal 3 2" xfId="1"/>
  </cellStyles>
  <dxfs count="24">
    <dxf>
      <numFmt numFmtId="168" formatCode="[h]:mm"/>
    </dxf>
    <dxf>
      <numFmt numFmtId="3" formatCode="#,##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major"/>
      </font>
      <alignment horizontal="center" vertical="center" textRotation="0" wrapText="0" indent="0" justifyLastLine="0" shrinkToFit="0" readingOrder="0"/>
    </dxf>
    <dxf>
      <numFmt numFmtId="168" formatCode="[h]:mm"/>
    </dxf>
    <dxf>
      <numFmt numFmtId="3" formatCode="#,##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major"/>
      </font>
      <alignment horizontal="center" vertical="center" textRotation="0" wrapText="0" indent="0" justifyLastLine="0" shrinkToFit="0" readingOrder="0"/>
    </dxf>
    <dxf>
      <numFmt numFmtId="168" formatCode="[h]:mm"/>
    </dxf>
    <dxf>
      <numFmt numFmtId="3" formatCode="#,##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major"/>
      </font>
      <alignment horizontal="center" vertical="center" textRotation="0" wrapText="0" indent="0" justifyLastLine="0" shrinkToFit="0" readingOrder="0"/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</dxfs>
  <tableStyles count="0" defaultTableStyle="TableStyleMedium9" defaultPivotStyle="PivotStyleLight16"/>
  <colors>
    <mruColors>
      <color rgb="FF00823B"/>
      <color rgb="FF005C2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3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openxmlformats.org/officeDocument/2006/relationships/externalLink" Target="externalLinks/externalLink7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externalLink" Target="externalLinks/externalLink6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externalLink" Target="externalLinks/externalLink5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4.xml"/><Relationship Id="rId1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Drop" dropStyle="combo" dx="22" fmlaLink="$BE$2" fmlaRange="$BI$1:$BI$48" noThreeD="1" sel="7" val="4"/>
</file>

<file path=xl/ctrlProps/ctrlProp2.xml><?xml version="1.0" encoding="utf-8"?>
<formControlPr xmlns="http://schemas.microsoft.com/office/spreadsheetml/2009/9/main" objectType="Drop" dropStyle="combo" dx="22" fmlaLink="$BE$3" fmlaRange="$BM$1:$BM$9" noThreeD="1" sel="1" val="0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g"/><Relationship Id="rId5" Type="http://schemas.openxmlformats.org/officeDocument/2006/relationships/image" Target="../media/image4.png"/><Relationship Id="rId4" Type="http://schemas.openxmlformats.org/officeDocument/2006/relationships/hyperlink" Target="https://stileex.xyz/logiciel-comptabilite-gratuit/" TargetMode="External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333375</xdr:colOff>
          <xdr:row>1</xdr:row>
          <xdr:rowOff>0</xdr:rowOff>
        </xdr:from>
        <xdr:to>
          <xdr:col>12</xdr:col>
          <xdr:colOff>19050</xdr:colOff>
          <xdr:row>3</xdr:row>
          <xdr:rowOff>57150</xdr:rowOff>
        </xdr:to>
        <xdr:sp macro="" textlink="">
          <xdr:nvSpPr>
            <xdr:cNvPr id="6145" name="Cmd_Valide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="" xmlns:a16="http://schemas.microsoft.com/office/drawing/2014/main" id="{00000000-0008-0000-03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0</xdr:col>
      <xdr:colOff>0</xdr:colOff>
      <xdr:row>0</xdr:row>
      <xdr:rowOff>0</xdr:rowOff>
    </xdr:from>
    <xdr:to>
      <xdr:col>0</xdr:col>
      <xdr:colOff>1781175</xdr:colOff>
      <xdr:row>5</xdr:row>
      <xdr:rowOff>180680</xdr:rowOff>
    </xdr:to>
    <xdr:pic>
      <xdr:nvPicPr>
        <xdr:cNvPr id="3" name="Image 2">
          <a:extLst>
            <a:ext uri="{FF2B5EF4-FFF2-40B4-BE49-F238E27FC236}">
              <a16:creationId xmlns="" xmlns:a16="http://schemas.microsoft.com/office/drawing/2014/main" id="{00000000-0008-0000-03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="" xmlns:a1611="http://schemas.microsoft.com/office/drawing/2016/11/main" r:id="rId4"/>
            </a:ext>
          </a:extLst>
        </a:blip>
        <a:stretch>
          <a:fillRect/>
        </a:stretch>
      </xdr:blipFill>
      <xdr:spPr>
        <a:xfrm>
          <a:off x="0" y="0"/>
          <a:ext cx="1781175" cy="1333205"/>
        </a:xfrm>
        <a:prstGeom prst="rect">
          <a:avLst/>
        </a:prstGeom>
      </xdr:spPr>
    </xdr:pic>
    <xdr:clientData/>
  </xdr:twoCellAnchor>
  <xdr:twoCellAnchor editAs="oneCell">
    <xdr:from>
      <xdr:col>0</xdr:col>
      <xdr:colOff>133350</xdr:colOff>
      <xdr:row>2</xdr:row>
      <xdr:rowOff>47625</xdr:rowOff>
    </xdr:from>
    <xdr:to>
      <xdr:col>0</xdr:col>
      <xdr:colOff>1457408</xdr:colOff>
      <xdr:row>6</xdr:row>
      <xdr:rowOff>77931</xdr:rowOff>
    </xdr:to>
    <xdr:pic>
      <xdr:nvPicPr>
        <xdr:cNvPr id="4" name="Image 3">
          <a:extLst>
            <a:ext uri="{FF2B5EF4-FFF2-40B4-BE49-F238E27FC236}">
              <a16:creationId xmlns="" xmlns:a16="http://schemas.microsoft.com/office/drawing/2014/main" id="{00000000-0008-0000-0300-00001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3350" y="552450"/>
          <a:ext cx="1324058" cy="925656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504825</xdr:colOff>
          <xdr:row>0</xdr:row>
          <xdr:rowOff>133350</xdr:rowOff>
        </xdr:from>
        <xdr:to>
          <xdr:col>4</xdr:col>
          <xdr:colOff>161925</xdr:colOff>
          <xdr:row>0</xdr:row>
          <xdr:rowOff>238125</xdr:rowOff>
        </xdr:to>
        <xdr:sp macro="" textlink="">
          <xdr:nvSpPr>
            <xdr:cNvPr id="6146" name="CommandButton1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46</xdr:col>
          <xdr:colOff>47625</xdr:colOff>
          <xdr:row>0</xdr:row>
          <xdr:rowOff>123825</xdr:rowOff>
        </xdr:from>
        <xdr:to>
          <xdr:col>50</xdr:col>
          <xdr:colOff>57150</xdr:colOff>
          <xdr:row>2</xdr:row>
          <xdr:rowOff>180975</xdr:rowOff>
        </xdr:to>
        <xdr:sp macro="" textlink="">
          <xdr:nvSpPr>
            <xdr:cNvPr id="2049" name="Drop Dow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=""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46</xdr:col>
          <xdr:colOff>47625</xdr:colOff>
          <xdr:row>3</xdr:row>
          <xdr:rowOff>180975</xdr:rowOff>
        </xdr:from>
        <xdr:to>
          <xdr:col>50</xdr:col>
          <xdr:colOff>28575</xdr:colOff>
          <xdr:row>6</xdr:row>
          <xdr:rowOff>9525</xdr:rowOff>
        </xdr:to>
        <xdr:sp macro="" textlink="">
          <xdr:nvSpPr>
            <xdr:cNvPr id="2050" name="Drop Dow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=""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104775</xdr:colOff>
          <xdr:row>11</xdr:row>
          <xdr:rowOff>142875</xdr:rowOff>
        </xdr:from>
        <xdr:to>
          <xdr:col>3</xdr:col>
          <xdr:colOff>314325</xdr:colOff>
          <xdr:row>13</xdr:row>
          <xdr:rowOff>95250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342900</xdr:colOff>
          <xdr:row>2</xdr:row>
          <xdr:rowOff>171450</xdr:rowOff>
        </xdr:from>
        <xdr:to>
          <xdr:col>1</xdr:col>
          <xdr:colOff>533400</xdr:colOff>
          <xdr:row>4</xdr:row>
          <xdr:rowOff>133350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190500</xdr:colOff>
          <xdr:row>2</xdr:row>
          <xdr:rowOff>133350</xdr:rowOff>
        </xdr:from>
        <xdr:to>
          <xdr:col>1</xdr:col>
          <xdr:colOff>381000</xdr:colOff>
          <xdr:row>4</xdr:row>
          <xdr:rowOff>95250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ompiers/Desktop/ARCHIVES%20STASS/ETATS%20DE%20GARDE/STASS%202021%20(Officiel)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tealove/Desktop/STASS%202022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tealove/Desktop/&#201;TATS%20GARDE%202022/nouvelle%20&#233;tats%202022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LBcgB4S1u7f_Joeloue-smdp.xlsm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tealove/Desktop/merlin%20ponerihouen.xlsm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tealove/Desktop/chef%20de%20garde%20officiel%20(R&#233;par&#233;).xlsm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microsoft.com/office/2006/relationships/xlExternalLinkPath/xlPathMissing" Target="Accueil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"/>
      <sheetName val="PERSONNEL CASERNE"/>
      <sheetName val="FORMULAIRE D'INSCRIPTION"/>
      <sheetName val="MAIN COURANTE"/>
      <sheetName val="PATRACDR"/>
      <sheetName val="CONSIGNES"/>
      <sheetName val="FICHE PERSONNELLE CHEFS"/>
      <sheetName val="FICHE PERSONNELLE GRADE"/>
      <sheetName val="FICHE PERSONNELLE SAPEUR"/>
      <sheetName val="FICHE PERSONELLE AUTRE"/>
      <sheetName val="ARAMOTO DJACK"/>
      <sheetName val="ARAMOTO MATHIAS"/>
      <sheetName val="ARAMOTO THIBAULT"/>
      <sheetName val="AOUTA GUSTAVE"/>
      <sheetName val="BAFFUÉ NICOLAS"/>
      <sheetName val="COJEAN"/>
      <sheetName val="DOGO ANDRE"/>
      <sheetName val="GARAT STEPHANE"/>
      <sheetName val="GOROPOUI ABRAHAM"/>
      <sheetName val="GOROPOUI EMMA"/>
      <sheetName val="GOROPOUI ISMAEL"/>
      <sheetName val="GOROU MARIA"/>
      <sheetName val="HONNI EMRICK"/>
      <sheetName val="KAEAA DEBORAH"/>
      <sheetName val="LECAILLE  SABY"/>
      <sheetName val="NAPOE FLORIANE"/>
      <sheetName val="AMABILI ANTOINE"/>
      <sheetName val="NAPOE WILFRIED"/>
      <sheetName val="NEAOUTYNE PIERRE A"/>
      <sheetName val="NEMIA BAPTISTE"/>
      <sheetName val="OUMATTU ANDRE"/>
      <sheetName val="OUMATTU ANTOINETTE"/>
      <sheetName val="OUMATTU SHELDON"/>
      <sheetName val="OUTIOU YVONNE"/>
      <sheetName val="OYE VIRGINIE"/>
      <sheetName val="OYE WILLY"/>
      <sheetName val="PAABOU ALEXIS"/>
      <sheetName val="PABOU Cécile"/>
      <sheetName val="PABOU RAYMOND"/>
      <sheetName val="PHILLIPON YORICK"/>
      <sheetName val="TEOURY LOUIS"/>
      <sheetName val="POINDIPENDA MAXIME"/>
      <sheetName val="PABOU CECILE"/>
      <sheetName val="POADOUI FIRMIN"/>
      <sheetName val="POATINDA ALPHONSE"/>
      <sheetName val="PONDATA NELSON"/>
      <sheetName val="POUIHAMBOUTTE SONIA"/>
      <sheetName val="RABEAU TRISTAN"/>
      <sheetName val="THOVET FREDERICK"/>
      <sheetName val="WAHNAPO DICK"/>
      <sheetName val="WIMIAN ANNICK"/>
      <sheetName val="EQUIPES"/>
      <sheetName val="INTERVENTIONS"/>
      <sheetName val="INTER-JOURNALIÉRE"/>
      <sheetName val="PLANNING CASERNE"/>
      <sheetName val="FDF"/>
      <sheetName val="ARCHIVAGE FDF"/>
      <sheetName val="INC"/>
      <sheetName val="ARCHIVAGE INC"/>
      <sheetName val="AVP"/>
      <sheetName val="ARCHIVAGE AVP"/>
      <sheetName val="SUAP"/>
      <sheetName val="ARCHIVAGE SUAP"/>
      <sheetName val="TRM"/>
      <sheetName val="ARCHIVAGE TRM"/>
      <sheetName val="OP-DIV"/>
      <sheetName val="ARCHIVAGE DIV"/>
      <sheetName val="SDB"/>
      <sheetName val="ARCHIVAGE SDB"/>
      <sheetName val="BARRIERE"/>
      <sheetName val="ARCHIVAGE BARRIERE"/>
      <sheetName val="GRIMP"/>
      <sheetName val="ARCHIVAGE GRIMP"/>
      <sheetName val="BILAN INTERS"/>
      <sheetName val="BILANS BUS"/>
      <sheetName val="GRAPHIQUE"/>
      <sheetName val="SEM"/>
      <sheetName val="ARCHIVAGE SEM"/>
      <sheetName val="SEV"/>
      <sheetName val="ARCHIVAGE SEV"/>
      <sheetName val="proformat"/>
    </sheetNames>
    <sheetDataSet>
      <sheetData sheetId="0"/>
      <sheetData sheetId="1">
        <row r="1">
          <cell r="AE1" t="str">
            <v xml:space="preserve"> </v>
          </cell>
        </row>
      </sheetData>
      <sheetData sheetId="2"/>
      <sheetData sheetId="3">
        <row r="5">
          <cell r="FR5" t="str">
            <v>astreinte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>
        <row r="10">
          <cell r="CD10">
            <v>2020</v>
          </cell>
        </row>
        <row r="11">
          <cell r="CD11">
            <v>2021</v>
          </cell>
        </row>
        <row r="12">
          <cell r="CD12">
            <v>2022</v>
          </cell>
        </row>
        <row r="13">
          <cell r="CD13">
            <v>2024</v>
          </cell>
        </row>
        <row r="14">
          <cell r="CD14">
            <v>2026</v>
          </cell>
        </row>
        <row r="15">
          <cell r="CD15">
            <v>2027</v>
          </cell>
        </row>
        <row r="16">
          <cell r="CD16">
            <v>2021</v>
          </cell>
        </row>
        <row r="17">
          <cell r="CD17">
            <v>2028</v>
          </cell>
        </row>
        <row r="18">
          <cell r="CD18">
            <v>2029</v>
          </cell>
        </row>
        <row r="19">
          <cell r="CD19">
            <v>2021</v>
          </cell>
        </row>
        <row r="20">
          <cell r="CD20">
            <v>2030</v>
          </cell>
        </row>
        <row r="21">
          <cell r="CD21">
            <v>2031</v>
          </cell>
        </row>
      </sheetData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euil"/>
      <sheetName val="PERSONNEL CASERNE"/>
      <sheetName val="NOUVELLE RECRUE"/>
      <sheetName val="MAIN COURANTE"/>
      <sheetName val="PATRACDR"/>
      <sheetName val="CONSIGNES"/>
      <sheetName val="FICHE PERSONELLE "/>
      <sheetName val="ARAMOTO franck"/>
      <sheetName val="ARAMOTO Nina"/>
      <sheetName val="ARAMOTO pierre"/>
      <sheetName val="GROAÏU olivia"/>
      <sheetName val="GROAÏU robert"/>
      <sheetName val="LETIÉVANT maurice"/>
      <sheetName val="NAPERAVOIN patrick"/>
      <sheetName val="POUIDJA Théophile"/>
      <sheetName val="POUYE Annie-claude"/>
      <sheetName val="POUYE Hippolyte"/>
      <sheetName val="PLANNING CASERNE"/>
      <sheetName val="INTER-JOURNALIÉRE"/>
      <sheetName val="FDF"/>
      <sheetName val="ARCHIVAGE FDF"/>
      <sheetName val="INC"/>
      <sheetName val="ARCHIVAGE INC"/>
      <sheetName val="AVP"/>
      <sheetName val="ARCHIVAGE AVP"/>
      <sheetName val="SUAP"/>
      <sheetName val="ARCHIVAGE SUAP"/>
      <sheetName val="TRM"/>
      <sheetName val="ARCHIVAGE TRM"/>
      <sheetName val="OP-DIV"/>
      <sheetName val="ARCHIVAGE DIV"/>
      <sheetName val="SDE"/>
      <sheetName val="ARCHIVAGE SDE"/>
      <sheetName val="GRIMP"/>
      <sheetName val="ARCHIVAGE GRIMP"/>
      <sheetName val="BILAN INTERS"/>
      <sheetName val="BILAN GENERAL"/>
      <sheetName val="STASS 2022"/>
    </sheetNames>
    <sheetDataSet>
      <sheetData sheetId="0"/>
      <sheetData sheetId="1">
        <row r="1">
          <cell r="AD1" t="str">
            <v>ARAMOTO Franck</v>
          </cell>
        </row>
        <row r="2">
          <cell r="AD2" t="str">
            <v>ARAMOTO Nina</v>
          </cell>
        </row>
        <row r="3">
          <cell r="AD3" t="str">
            <v>ARAMOTO Pierre</v>
          </cell>
        </row>
        <row r="4">
          <cell r="AD4" t="str">
            <v>GROAÏU Olivia</v>
          </cell>
        </row>
        <row r="5">
          <cell r="AD5" t="str">
            <v>GROAÏU Robert</v>
          </cell>
        </row>
        <row r="6">
          <cell r="AD6" t="str">
            <v>LETIÉVANT Maurice</v>
          </cell>
        </row>
        <row r="7">
          <cell r="AD7" t="str">
            <v>NAPERAVOIN Patrick</v>
          </cell>
        </row>
        <row r="8">
          <cell r="X8" t="str">
            <v>LIEUTENANT-COLONEL</v>
          </cell>
          <cell r="AD8" t="str">
            <v>POUIDJA Théophile</v>
          </cell>
        </row>
        <row r="9">
          <cell r="X9" t="str">
            <v>LIEUTENANT</v>
          </cell>
          <cell r="AD9" t="str">
            <v>POUYE Annie-Claude</v>
          </cell>
        </row>
        <row r="10">
          <cell r="X10" t="str">
            <v>CAPITAINE</v>
          </cell>
          <cell r="AD10" t="str">
            <v>POUYE David</v>
          </cell>
        </row>
        <row r="11">
          <cell r="X11" t="str">
            <v>SERGENT</v>
          </cell>
          <cell r="AD11" t="str">
            <v>POUYE Hippolyte</v>
          </cell>
        </row>
        <row r="12">
          <cell r="X12" t="str">
            <v>SERGENT CHEF</v>
          </cell>
          <cell r="AD12" t="str">
            <v>POUYE STEVE</v>
          </cell>
        </row>
        <row r="13">
          <cell r="X13" t="str">
            <v>CAPORAL</v>
          </cell>
          <cell r="AD13" t="str">
            <v xml:space="preserve"> </v>
          </cell>
        </row>
        <row r="14">
          <cell r="X14" t="str">
            <v>SAPEUR</v>
          </cell>
          <cell r="AD14" t="str">
            <v xml:space="preserve"> </v>
          </cell>
        </row>
        <row r="15">
          <cell r="X15" t="str">
            <v>SAISONNIER</v>
          </cell>
          <cell r="AD15" t="str">
            <v xml:space="preserve"> </v>
          </cell>
        </row>
        <row r="16">
          <cell r="X16" t="str">
            <v>VOLONTAIRE</v>
          </cell>
          <cell r="AD16" t="str">
            <v xml:space="preserve"> </v>
          </cell>
        </row>
        <row r="17">
          <cell r="X17" t="str">
            <v>CAPORAL CHEF</v>
          </cell>
          <cell r="AD17" t="str">
            <v xml:space="preserve"> </v>
          </cell>
        </row>
        <row r="18">
          <cell r="X18" t="str">
            <v>COMMANDANT</v>
          </cell>
          <cell r="AD18" t="str">
            <v xml:space="preserve"> </v>
          </cell>
        </row>
        <row r="19">
          <cell r="X19" t="str">
            <v xml:space="preserve">MAJOR </v>
          </cell>
          <cell r="AD19" t="str">
            <v xml:space="preserve"> </v>
          </cell>
        </row>
        <row r="20">
          <cell r="X20" t="str">
            <v>ADJUDANT</v>
          </cell>
          <cell r="AD20" t="str">
            <v xml:space="preserve"> </v>
          </cell>
        </row>
        <row r="21">
          <cell r="AD21" t="str">
            <v xml:space="preserve"> </v>
          </cell>
        </row>
        <row r="22">
          <cell r="AD22" t="str">
            <v xml:space="preserve"> </v>
          </cell>
        </row>
        <row r="23">
          <cell r="AD23" t="str">
            <v xml:space="preserve"> </v>
          </cell>
        </row>
        <row r="24">
          <cell r="AD24" t="str">
            <v xml:space="preserve"> </v>
          </cell>
        </row>
        <row r="25">
          <cell r="AD25" t="str">
            <v xml:space="preserve"> </v>
          </cell>
        </row>
        <row r="26">
          <cell r="AD26" t="str">
            <v xml:space="preserve"> </v>
          </cell>
        </row>
        <row r="27">
          <cell r="AD27" t="str">
            <v xml:space="preserve"> </v>
          </cell>
        </row>
        <row r="28">
          <cell r="AD28" t="str">
            <v xml:space="preserve"> </v>
          </cell>
        </row>
        <row r="29">
          <cell r="AD29" t="str">
            <v xml:space="preserve"> </v>
          </cell>
        </row>
        <row r="30">
          <cell r="AD30" t="str">
            <v xml:space="preserve"> </v>
          </cell>
        </row>
        <row r="31">
          <cell r="AD31" t="str">
            <v xml:space="preserve"> </v>
          </cell>
        </row>
        <row r="32">
          <cell r="AD32" t="str">
            <v xml:space="preserve"> </v>
          </cell>
        </row>
        <row r="33">
          <cell r="AD33" t="str">
            <v xml:space="preserve"> </v>
          </cell>
        </row>
        <row r="34">
          <cell r="AD34" t="str">
            <v xml:space="preserve"> </v>
          </cell>
        </row>
        <row r="35">
          <cell r="AD35" t="str">
            <v xml:space="preserve"> </v>
          </cell>
        </row>
        <row r="36">
          <cell r="AD36" t="str">
            <v xml:space="preserve"> </v>
          </cell>
        </row>
        <row r="37">
          <cell r="AD37" t="str">
            <v xml:space="preserve"> </v>
          </cell>
        </row>
        <row r="38">
          <cell r="AD38" t="str">
            <v xml:space="preserve"> </v>
          </cell>
        </row>
        <row r="39">
          <cell r="AD39" t="str">
            <v xml:space="preserve"> </v>
          </cell>
        </row>
        <row r="40">
          <cell r="AD40" t="str">
            <v xml:space="preserve"> </v>
          </cell>
        </row>
        <row r="41">
          <cell r="AD41" t="str">
            <v xml:space="preserve"> </v>
          </cell>
        </row>
        <row r="42">
          <cell r="AD42" t="str">
            <v xml:space="preserve"> </v>
          </cell>
        </row>
        <row r="43">
          <cell r="AD43" t="str">
            <v xml:space="preserve"> </v>
          </cell>
        </row>
        <row r="44">
          <cell r="AD44" t="str">
            <v xml:space="preserve"> </v>
          </cell>
        </row>
        <row r="45">
          <cell r="AD45" t="str">
            <v xml:space="preserve"> </v>
          </cell>
        </row>
        <row r="46">
          <cell r="AD46" t="str">
            <v xml:space="preserve"> </v>
          </cell>
        </row>
        <row r="47">
          <cell r="AD47" t="str">
            <v xml:space="preserve"> </v>
          </cell>
        </row>
        <row r="48">
          <cell r="AD48" t="str">
            <v xml:space="preserve"> </v>
          </cell>
        </row>
        <row r="49">
          <cell r="AD49" t="str">
            <v xml:space="preserve"> </v>
          </cell>
        </row>
        <row r="50">
          <cell r="AD50" t="str">
            <v xml:space="preserve"> </v>
          </cell>
        </row>
        <row r="51">
          <cell r="AD51" t="str">
            <v xml:space="preserve"> </v>
          </cell>
        </row>
        <row r="52">
          <cell r="AD52" t="str">
            <v xml:space="preserve"> </v>
          </cell>
        </row>
        <row r="53">
          <cell r="AD53" t="str">
            <v xml:space="preserve"> </v>
          </cell>
        </row>
        <row r="54">
          <cell r="AD54" t="str">
            <v xml:space="preserve"> </v>
          </cell>
        </row>
        <row r="55">
          <cell r="AD55" t="str">
            <v xml:space="preserve"> </v>
          </cell>
        </row>
        <row r="56">
          <cell r="AD56" t="str">
            <v xml:space="preserve"> </v>
          </cell>
        </row>
        <row r="57">
          <cell r="AD57" t="str">
            <v xml:space="preserve"> </v>
          </cell>
        </row>
        <row r="58">
          <cell r="AD58" t="str">
            <v xml:space="preserve"> </v>
          </cell>
        </row>
        <row r="59">
          <cell r="AD59" t="str">
            <v xml:space="preserve"> </v>
          </cell>
        </row>
        <row r="60">
          <cell r="AD60" t="str">
            <v xml:space="preserve"> </v>
          </cell>
        </row>
        <row r="61">
          <cell r="AD61" t="str">
            <v xml:space="preserve"> </v>
          </cell>
        </row>
        <row r="62">
          <cell r="AD62" t="str">
            <v xml:space="preserve"> </v>
          </cell>
        </row>
        <row r="63">
          <cell r="AD63" t="str">
            <v xml:space="preserve"> </v>
          </cell>
        </row>
        <row r="64">
          <cell r="AD64" t="str">
            <v xml:space="preserve"> </v>
          </cell>
        </row>
        <row r="65">
          <cell r="AD65" t="str">
            <v xml:space="preserve"> </v>
          </cell>
        </row>
        <row r="66">
          <cell r="AD66" t="str">
            <v xml:space="preserve"> </v>
          </cell>
        </row>
        <row r="67">
          <cell r="AD67" t="str">
            <v xml:space="preserve"> </v>
          </cell>
        </row>
        <row r="68">
          <cell r="AD68" t="str">
            <v xml:space="preserve"> </v>
          </cell>
        </row>
        <row r="69">
          <cell r="AD69" t="str">
            <v xml:space="preserve"> </v>
          </cell>
        </row>
        <row r="70">
          <cell r="AD70" t="str">
            <v xml:space="preserve"> </v>
          </cell>
        </row>
        <row r="71">
          <cell r="AD71" t="str">
            <v xml:space="preserve"> </v>
          </cell>
        </row>
        <row r="72">
          <cell r="AD72" t="str">
            <v xml:space="preserve"> </v>
          </cell>
        </row>
        <row r="73">
          <cell r="AD73" t="str">
            <v xml:space="preserve"> </v>
          </cell>
        </row>
        <row r="74">
          <cell r="AD74" t="str">
            <v xml:space="preserve"> </v>
          </cell>
        </row>
        <row r="75">
          <cell r="AD75" t="str">
            <v xml:space="preserve"> </v>
          </cell>
        </row>
        <row r="76">
          <cell r="AD76" t="str">
            <v xml:space="preserve"> </v>
          </cell>
        </row>
        <row r="77">
          <cell r="AD77" t="str">
            <v xml:space="preserve"> </v>
          </cell>
        </row>
        <row r="78">
          <cell r="AD78" t="str">
            <v xml:space="preserve"> </v>
          </cell>
        </row>
        <row r="79">
          <cell r="AD79" t="str">
            <v xml:space="preserve"> </v>
          </cell>
        </row>
        <row r="80">
          <cell r="AD80" t="str">
            <v xml:space="preserve"> </v>
          </cell>
        </row>
        <row r="81">
          <cell r="AD81" t="str">
            <v xml:space="preserve"> </v>
          </cell>
        </row>
        <row r="82">
          <cell r="AD82" t="str">
            <v xml:space="preserve"> </v>
          </cell>
        </row>
        <row r="83">
          <cell r="AD83" t="str">
            <v xml:space="preserve"> </v>
          </cell>
        </row>
        <row r="84">
          <cell r="AD84" t="str">
            <v xml:space="preserve"> </v>
          </cell>
        </row>
        <row r="85">
          <cell r="AD85" t="str">
            <v xml:space="preserve"> </v>
          </cell>
        </row>
        <row r="86">
          <cell r="AD86" t="str">
            <v xml:space="preserve"> </v>
          </cell>
        </row>
        <row r="87">
          <cell r="AD87" t="str">
            <v xml:space="preserve"> </v>
          </cell>
        </row>
        <row r="88">
          <cell r="AD88" t="str">
            <v xml:space="preserve"> </v>
          </cell>
        </row>
        <row r="89">
          <cell r="AD89" t="str">
            <v xml:space="preserve"> </v>
          </cell>
        </row>
        <row r="90">
          <cell r="AD90" t="str">
            <v xml:space="preserve"> </v>
          </cell>
        </row>
        <row r="91">
          <cell r="AD91" t="str">
            <v xml:space="preserve"> </v>
          </cell>
        </row>
        <row r="92">
          <cell r="AD92" t="str">
            <v xml:space="preserve"> </v>
          </cell>
        </row>
        <row r="93">
          <cell r="AD93" t="str">
            <v xml:space="preserve"> </v>
          </cell>
        </row>
        <row r="94">
          <cell r="AD94" t="str">
            <v xml:space="preserve"> </v>
          </cell>
        </row>
        <row r="95">
          <cell r="AD95" t="str">
            <v xml:space="preserve"> </v>
          </cell>
        </row>
        <row r="96">
          <cell r="AD96" t="str">
            <v xml:space="preserve"> </v>
          </cell>
        </row>
        <row r="97">
          <cell r="AD97" t="str">
            <v xml:space="preserve"> </v>
          </cell>
        </row>
        <row r="98">
          <cell r="AD98" t="str">
            <v xml:space="preserve"> </v>
          </cell>
        </row>
        <row r="99">
          <cell r="AD99" t="str">
            <v xml:space="preserve"> </v>
          </cell>
        </row>
        <row r="100">
          <cell r="AD100" t="str">
            <v xml:space="preserve"> </v>
          </cell>
        </row>
        <row r="101">
          <cell r="AD101" t="str">
            <v xml:space="preserve"> </v>
          </cell>
        </row>
        <row r="102">
          <cell r="AD102" t="str">
            <v xml:space="preserve"> </v>
          </cell>
        </row>
        <row r="103">
          <cell r="AD103" t="str">
            <v xml:space="preserve"> </v>
          </cell>
        </row>
        <row r="104">
          <cell r="AD104" t="str">
            <v xml:space="preserve"> </v>
          </cell>
        </row>
        <row r="105">
          <cell r="AD105" t="str">
            <v xml:space="preserve"> </v>
          </cell>
        </row>
        <row r="106">
          <cell r="AD106" t="str">
            <v xml:space="preserve"> </v>
          </cell>
        </row>
        <row r="107">
          <cell r="AD107" t="str">
            <v xml:space="preserve"> </v>
          </cell>
        </row>
        <row r="108">
          <cell r="AD108" t="str">
            <v xml:space="preserve"> </v>
          </cell>
        </row>
        <row r="109">
          <cell r="AD109" t="str">
            <v xml:space="preserve"> </v>
          </cell>
        </row>
        <row r="110">
          <cell r="AD110" t="e">
            <v>#REF!</v>
          </cell>
        </row>
      </sheetData>
      <sheetData sheetId="2"/>
      <sheetData sheetId="3">
        <row r="5">
          <cell r="EJ5" t="str">
            <v>FOR</v>
          </cell>
        </row>
        <row r="6">
          <cell r="EJ6" t="str">
            <v>G</v>
          </cell>
        </row>
        <row r="7">
          <cell r="EJ7" t="str">
            <v>A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 VIERGE"/>
      <sheetName val="ACCEUIL"/>
      <sheetName val="spv equipe 3"/>
      <sheetName val="suive de présence"/>
      <sheetName val="AOUTA G"/>
      <sheetName val="LECAILLE S"/>
      <sheetName val="OUMATTU A"/>
      <sheetName val="NÉAOUTYINE P-A"/>
      <sheetName val="PHILIPPON Y"/>
      <sheetName val="TÉOURY L"/>
      <sheetName val="Feuil1 macro"/>
      <sheetName val="Feuil1"/>
      <sheetName val="listing"/>
      <sheetName val="Feuil4"/>
      <sheetName val="nouvelle états 202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3">
          <cell r="A3" t="str">
            <v>AOUTA GUSTAVE</v>
          </cell>
          <cell r="B3" t="str">
            <v xml:space="preserve">CAPORAL CHEF </v>
          </cell>
          <cell r="C3" t="str">
            <v xml:space="preserve">JANVIER </v>
          </cell>
          <cell r="D3" t="str">
            <v>GARDE</v>
          </cell>
          <cell r="E3">
            <v>24</v>
          </cell>
        </row>
        <row r="4">
          <cell r="A4" t="str">
            <v>LECAILLE SABRINA</v>
          </cell>
          <cell r="B4" t="str">
            <v xml:space="preserve">CAPORAL </v>
          </cell>
          <cell r="C4" t="str">
            <v>FÉVRIER</v>
          </cell>
          <cell r="D4" t="str">
            <v>ASTREINTE</v>
          </cell>
          <cell r="E4">
            <v>10</v>
          </cell>
        </row>
        <row r="5">
          <cell r="A5" t="str">
            <v>OUMATTU ANDRÉ</v>
          </cell>
          <cell r="B5" t="str">
            <v>1ère classe</v>
          </cell>
          <cell r="C5" t="str">
            <v xml:space="preserve">MARS </v>
          </cell>
          <cell r="D5" t="str">
            <v>FORMATION</v>
          </cell>
          <cell r="E5">
            <v>0.20833333333333334</v>
          </cell>
        </row>
        <row r="6">
          <cell r="A6" t="str">
            <v>PHILIPPON YORICK</v>
          </cell>
          <cell r="B6" t="str">
            <v>SAPEUR</v>
          </cell>
          <cell r="C6" t="str">
            <v>AVRIL</v>
          </cell>
          <cell r="D6" t="str">
            <v>RENFORT</v>
          </cell>
          <cell r="E6">
            <v>0.10416666666666667</v>
          </cell>
        </row>
        <row r="7">
          <cell r="A7" t="str">
            <v>TEOURY LOUIS</v>
          </cell>
          <cell r="C7" t="str">
            <v>MAI</v>
          </cell>
          <cell r="D7" t="str">
            <v>BUS</v>
          </cell>
        </row>
        <row r="8">
          <cell r="A8" t="str">
            <v>NÉAOUTYINE Pierre-Alain</v>
          </cell>
          <cell r="C8" t="str">
            <v>JUIN</v>
          </cell>
        </row>
        <row r="9">
          <cell r="C9" t="str">
            <v>JUILLET</v>
          </cell>
        </row>
        <row r="10">
          <cell r="C10" t="str">
            <v>AOUT</v>
          </cell>
        </row>
        <row r="11">
          <cell r="C11" t="str">
            <v xml:space="preserve">SEPTEMBRE </v>
          </cell>
        </row>
        <row r="12">
          <cell r="C12" t="str">
            <v>OCTOBRE</v>
          </cell>
        </row>
        <row r="13">
          <cell r="C13" t="str">
            <v>NOVEMBRE</v>
          </cell>
        </row>
        <row r="14">
          <cell r="C14" t="str">
            <v>DÉCEMBRE</v>
          </cell>
        </row>
      </sheetData>
      <sheetData sheetId="12"/>
      <sheetData sheetId="13"/>
      <sheetData sheetId="14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sque"/>
      <sheetName val="menu general"/>
      <sheetName val="mensuel p-compta"/>
      <sheetName val="Model fiche individuelle"/>
      <sheetName val="A"/>
      <sheetName val="B"/>
      <sheetName val="C"/>
      <sheetName val="D"/>
      <sheetName val="E"/>
      <sheetName val="LBcgB4S1u7f_Joeloue-smdp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etre"/>
      <sheetName val="tableau de bord"/>
      <sheetName val="menu general"/>
      <sheetName val="mensuel p-compta"/>
      <sheetName val="état mensuel"/>
      <sheetName val="fiche individuelle"/>
      <sheetName val=" GORODEY BERTRAND"/>
      <sheetName val="GROOIU OLIVIA"/>
      <sheetName val=" LITIEVANT MAURICE"/>
      <sheetName val=" ARAMOTO FRANCK"/>
      <sheetName val=" ARAMOTO PIERRE"/>
      <sheetName val=" POUYE HIPPOLYTE"/>
      <sheetName val=" GROAIU ROBERT"/>
      <sheetName val=" POUYE ANNIE-CLAUDE"/>
      <sheetName val=" POUIDJA THEOPHILE"/>
      <sheetName val=" NAPERAVOIN PATRICK"/>
      <sheetName val=" LALIE MURIEL"/>
      <sheetName val="FAVIER FLORENCE"/>
    </sheetNames>
    <sheetDataSet>
      <sheetData sheetId="0">
        <row r="4">
          <cell r="R4" t="str">
            <v>AVP</v>
          </cell>
        </row>
        <row r="5">
          <cell r="R5" t="str">
            <v>DIV</v>
          </cell>
        </row>
        <row r="6">
          <cell r="R6" t="str">
            <v>FDF</v>
          </cell>
        </row>
        <row r="7">
          <cell r="R7" t="str">
            <v>GRIMP</v>
          </cell>
        </row>
        <row r="8">
          <cell r="R8" t="str">
            <v>INC</v>
          </cell>
        </row>
        <row r="9">
          <cell r="R9" t="str">
            <v>SAV</v>
          </cell>
        </row>
        <row r="10">
          <cell r="R10" t="str">
            <v>SEP</v>
          </cell>
        </row>
        <row r="11">
          <cell r="R11" t="str">
            <v>SURVEILLANCE</v>
          </cell>
        </row>
        <row r="12">
          <cell r="R12" t="str">
            <v>TM</v>
          </cell>
        </row>
        <row r="13">
          <cell r="R13" t="str">
            <v>FOR</v>
          </cell>
        </row>
        <row r="14">
          <cell r="R14" t="str">
            <v>STAGE</v>
          </cell>
        </row>
      </sheetData>
      <sheetData sheetId="1"/>
      <sheetData sheetId="2">
        <row r="24">
          <cell r="E24"/>
        </row>
        <row r="25">
          <cell r="E25"/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EUIL"/>
      <sheetName val="mensuel p-compta"/>
      <sheetName val="PLANNING 1"/>
      <sheetName val="PLANNING 2"/>
      <sheetName val="PLANNING 3"/>
      <sheetName val="suivi de présence"/>
      <sheetName val="MISSIONS"/>
      <sheetName val="GOROPOUI ABRAHAM"/>
      <sheetName val="ARAMOTO THIBAUD"/>
      <sheetName val="GOROPOUI ISMAEL"/>
      <sheetName val="OYE VIRGINIE"/>
      <sheetName val="PABOU CÉCILE"/>
      <sheetName val="PABOU RAYMOND"/>
      <sheetName val="RABEAU TRISTAN"/>
      <sheetName val="ARAMOTO MATHIAS"/>
      <sheetName val="GOROPOUI ÉMMA"/>
      <sheetName val="KAAEA DEBORAH"/>
      <sheetName val="OUMATTU ANTOINETTE"/>
      <sheetName val="POITINDA ALPHONSE"/>
      <sheetName val="WAHNAPO DICK"/>
      <sheetName val="AOUTA GUSTAVE"/>
      <sheetName val="LECAILLE SABRINA"/>
      <sheetName val="NEAOUTYINE PIERRE-ALAIN"/>
      <sheetName val="OUMATTU ANDRÉ"/>
      <sheetName val="PHILIPPON YORICK"/>
      <sheetName val="BAFUE NICOLAS"/>
      <sheetName val="AMABILI ANTOINE"/>
      <sheetName val="BRUNIER-COJEAN ANNE-MARIE"/>
      <sheetName val="GARAT STÉPHANE"/>
      <sheetName val="NAPOE WILFRIED"/>
      <sheetName val="OUTIOU YVONNE"/>
      <sheetName val="POADOUY FIRMIN"/>
      <sheetName val="DOGO ANDRÉ"/>
      <sheetName val="OUMATTU SHELDON"/>
      <sheetName val="PONDATA Nelson"/>
      <sheetName val="POUIHAMBOUTTE SONIA"/>
      <sheetName val="TÉOURI LOUIS"/>
      <sheetName val="THOVET Fréderique"/>
      <sheetName val="WIMIAN ANNICK"/>
    </sheetNames>
    <sheetDataSet>
      <sheetData sheetId="0" refreshError="1"/>
      <sheetData sheetId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</sheetNames>
    <sheetDataSet>
      <sheetData sheetId="0" refreshError="1"/>
    </sheetDataSet>
  </externalBook>
</externalLink>
</file>

<file path=xl/tables/table1.xml><?xml version="1.0" encoding="utf-8"?>
<table xmlns="http://schemas.openxmlformats.org/spreadsheetml/2006/main" id="7" name="Tableau18" displayName="Tableau18" ref="AJ22:AL26" totalsRowShown="0" headerRowDxfId="4" tableBorderDxfId="3">
  <autoFilter ref="AJ22:AL26"/>
  <tableColumns count="3">
    <tableColumn id="1" name="bilan" dataDxfId="2"/>
    <tableColumn id="2" name="nbre" dataDxfId="1">
      <calculatedColumnFormula>SUM(AM5)</calculatedColumnFormula>
    </tableColumn>
    <tableColumn id="3" name="heure" dataDxfId="0">
      <calculatedColumnFormula>AO5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5" name="Tableau16" displayName="Tableau16" ref="AJ22:AL26" totalsRowShown="0" headerRowDxfId="9" tableBorderDxfId="8">
  <autoFilter ref="AJ22:AL26"/>
  <tableColumns count="3">
    <tableColumn id="1" name="bilan" dataDxfId="7"/>
    <tableColumn id="2" name="nbre" dataDxfId="6">
      <calculatedColumnFormula>SUM(AM5)</calculatedColumnFormula>
    </tableColumn>
    <tableColumn id="3" name="heure" dataDxfId="5">
      <calculatedColumnFormula>AO5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2" name="Tableau1" displayName="Tableau1" ref="AJ22:AL26" totalsRowShown="0" headerRowDxfId="14" tableBorderDxfId="13">
  <autoFilter ref="AJ22:AL26"/>
  <tableColumns count="3">
    <tableColumn id="1" name="bilan" dataDxfId="12"/>
    <tableColumn id="2" name="nbre" dataDxfId="11">
      <calculatedColumnFormula>SUM(AM5)</calculatedColumnFormula>
    </tableColumn>
    <tableColumn id="3" name="heure" dataDxfId="10">
      <calculatedColumnFormula>AO5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Relationship Id="rId4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0">
    <tabColor rgb="FFC00000"/>
    <pageSetUpPr fitToPage="1"/>
  </sheetPr>
  <dimension ref="A1:Q57"/>
  <sheetViews>
    <sheetView tabSelected="1" topLeftCell="E2" zoomScale="110" zoomScaleNormal="110" workbookViewId="0">
      <selection activeCell="J12" sqref="J12"/>
    </sheetView>
  </sheetViews>
  <sheetFormatPr baseColWidth="10" defaultRowHeight="15" x14ac:dyDescent="0.25"/>
  <cols>
    <col min="1" max="1" width="39.28515625" customWidth="1"/>
    <col min="2" max="2" width="15.7109375" customWidth="1"/>
    <col min="3" max="3" width="12" customWidth="1"/>
    <col min="5" max="5" width="22.28515625" bestFit="1" customWidth="1"/>
    <col min="7" max="7" width="12.42578125" customWidth="1"/>
    <col min="8" max="8" width="12.5703125" customWidth="1"/>
    <col min="10" max="10" width="14.28515625" customWidth="1"/>
    <col min="11" max="11" width="5" customWidth="1"/>
  </cols>
  <sheetData>
    <row r="1" spans="1:17" s="260" customFormat="1" ht="19.5" x14ac:dyDescent="0.4">
      <c r="A1" s="254"/>
      <c r="B1" s="255"/>
      <c r="C1" s="256"/>
      <c r="D1" s="256"/>
      <c r="E1" s="257"/>
      <c r="F1" s="256"/>
      <c r="G1" s="258"/>
      <c r="H1" s="259"/>
      <c r="I1" s="256"/>
      <c r="J1" s="257"/>
      <c r="K1" s="257"/>
    </row>
    <row r="2" spans="1:17" s="260" customFormat="1" ht="20.25" thickBot="1" x14ac:dyDescent="0.45">
      <c r="A2" s="254"/>
      <c r="B2" s="255"/>
      <c r="C2" s="256"/>
      <c r="D2" s="256"/>
      <c r="E2" s="257"/>
      <c r="F2" s="256"/>
      <c r="G2" s="261"/>
      <c r="H2" s="259"/>
      <c r="I2" s="256"/>
      <c r="J2" s="257"/>
      <c r="K2" s="257"/>
    </row>
    <row r="3" spans="1:17" s="260" customFormat="1" ht="16.5" thickBot="1" x14ac:dyDescent="0.35">
      <c r="A3" s="262"/>
      <c r="B3" s="263"/>
      <c r="C3" s="264" t="s">
        <v>67</v>
      </c>
      <c r="D3" s="264"/>
      <c r="E3" s="264"/>
      <c r="F3" s="264"/>
      <c r="G3" s="265"/>
      <c r="H3" s="259"/>
      <c r="I3" s="259"/>
      <c r="J3" s="266"/>
      <c r="K3" s="266"/>
    </row>
    <row r="4" spans="1:17" s="260" customFormat="1" ht="19.5" x14ac:dyDescent="0.4">
      <c r="A4" s="254"/>
      <c r="B4" s="255"/>
      <c r="C4" s="256"/>
      <c r="D4" s="256"/>
      <c r="E4" s="257"/>
      <c r="F4" s="256"/>
      <c r="G4" s="258"/>
      <c r="H4" s="259"/>
      <c r="I4" s="256"/>
      <c r="J4" s="257"/>
      <c r="K4" s="257"/>
    </row>
    <row r="5" spans="1:17" s="260" customFormat="1" ht="15" customHeight="1" x14ac:dyDescent="0.4">
      <c r="A5" s="254"/>
      <c r="B5" s="267" t="s">
        <v>68</v>
      </c>
      <c r="C5" s="268"/>
      <c r="D5" s="269" t="s">
        <v>69</v>
      </c>
      <c r="E5" s="270"/>
      <c r="F5" s="270"/>
      <c r="G5" s="270"/>
      <c r="H5" s="271"/>
      <c r="I5" s="272" t="s">
        <v>70</v>
      </c>
      <c r="J5" s="273"/>
      <c r="K5" s="274"/>
    </row>
    <row r="6" spans="1:17" s="260" customFormat="1" ht="19.5" x14ac:dyDescent="0.4">
      <c r="A6" s="275"/>
      <c r="B6" s="276" t="s">
        <v>71</v>
      </c>
      <c r="C6" s="277"/>
      <c r="D6" s="278"/>
      <c r="E6" s="279"/>
      <c r="F6" s="279"/>
      <c r="G6" s="279"/>
      <c r="H6" s="280"/>
      <c r="I6" s="281"/>
      <c r="J6" s="282"/>
      <c r="K6" s="283"/>
    </row>
    <row r="7" spans="1:17" s="260" customFormat="1" x14ac:dyDescent="0.3">
      <c r="A7" s="262"/>
      <c r="B7" s="284" t="s">
        <v>72</v>
      </c>
      <c r="C7" s="277"/>
      <c r="D7" s="285"/>
      <c r="E7" s="286"/>
      <c r="F7" s="286"/>
      <c r="G7" s="286"/>
      <c r="H7" s="287"/>
      <c r="I7" s="288"/>
      <c r="J7" s="289"/>
      <c r="K7" s="290"/>
    </row>
    <row r="8" spans="1:17" s="260" customFormat="1" ht="19.5" x14ac:dyDescent="0.4">
      <c r="A8" s="254" t="s">
        <v>73</v>
      </c>
      <c r="B8" s="291" t="s">
        <v>74</v>
      </c>
      <c r="C8" s="292"/>
      <c r="D8" s="293" t="s">
        <v>75</v>
      </c>
      <c r="E8" s="294"/>
      <c r="F8" s="294"/>
      <c r="G8" s="295"/>
      <c r="H8" s="296"/>
      <c r="I8" s="297" t="s">
        <v>74</v>
      </c>
      <c r="J8" s="298"/>
      <c r="K8" s="299"/>
    </row>
    <row r="9" spans="1:17" s="260" customFormat="1" ht="15.75" x14ac:dyDescent="0.2">
      <c r="A9" s="300"/>
      <c r="B9" s="301" t="s">
        <v>74</v>
      </c>
      <c r="C9" s="302"/>
      <c r="D9" s="293" t="s">
        <v>76</v>
      </c>
      <c r="E9" s="294"/>
      <c r="F9" s="294"/>
      <c r="G9" s="295"/>
      <c r="H9" s="296"/>
      <c r="I9" s="297" t="s">
        <v>74</v>
      </c>
      <c r="J9" s="298"/>
      <c r="K9" s="299"/>
    </row>
    <row r="10" spans="1:17" s="260" customFormat="1" ht="15.75" x14ac:dyDescent="0.2">
      <c r="A10" s="303" t="s">
        <v>8</v>
      </c>
      <c r="B10" s="304" t="s">
        <v>77</v>
      </c>
      <c r="C10" s="305" t="s">
        <v>78</v>
      </c>
      <c r="D10" s="306" t="s">
        <v>77</v>
      </c>
      <c r="E10" s="306" t="s">
        <v>77</v>
      </c>
      <c r="F10" s="307" t="s">
        <v>79</v>
      </c>
      <c r="G10" s="308" t="s">
        <v>80</v>
      </c>
      <c r="H10" s="309" t="s">
        <v>77</v>
      </c>
      <c r="I10" s="310" t="s">
        <v>81</v>
      </c>
      <c r="J10" s="310" t="s">
        <v>77</v>
      </c>
      <c r="K10" s="311"/>
    </row>
    <row r="11" spans="1:17" s="260" customFormat="1" ht="15.75" x14ac:dyDescent="0.2">
      <c r="A11" s="312"/>
      <c r="B11" s="313" t="s">
        <v>82</v>
      </c>
      <c r="C11" s="314" t="s">
        <v>83</v>
      </c>
      <c r="D11" s="315" t="s">
        <v>84</v>
      </c>
      <c r="E11" s="316" t="s">
        <v>85</v>
      </c>
      <c r="F11" s="317" t="s">
        <v>66</v>
      </c>
      <c r="G11" s="318" t="s">
        <v>66</v>
      </c>
      <c r="H11" s="319" t="s">
        <v>86</v>
      </c>
      <c r="I11" s="320" t="s">
        <v>87</v>
      </c>
      <c r="J11" s="320" t="s">
        <v>86</v>
      </c>
      <c r="K11" s="321"/>
      <c r="O11" s="322"/>
    </row>
    <row r="12" spans="1:17" s="333" customFormat="1" ht="20.100000000000001" customHeight="1" x14ac:dyDescent="0.4">
      <c r="A12" s="323" t="s">
        <v>26</v>
      </c>
      <c r="B12" s="324" t="s">
        <v>105</v>
      </c>
      <c r="C12" s="324" t="s">
        <v>110</v>
      </c>
      <c r="D12" s="326" t="s">
        <v>107</v>
      </c>
      <c r="E12" s="326" t="s">
        <v>109</v>
      </c>
      <c r="F12" s="326" t="s">
        <v>111</v>
      </c>
      <c r="G12" s="328" t="s">
        <v>112</v>
      </c>
      <c r="H12" s="329">
        <f>SUM(E12,G12)</f>
        <v>0</v>
      </c>
      <c r="I12" s="330" t="s">
        <v>106</v>
      </c>
      <c r="J12" s="331" t="s">
        <v>108</v>
      </c>
      <c r="K12" s="332"/>
    </row>
    <row r="13" spans="1:17" s="333" customFormat="1" ht="18.75" customHeight="1" x14ac:dyDescent="0.4">
      <c r="A13" s="323" t="s">
        <v>27</v>
      </c>
      <c r="B13" s="324"/>
      <c r="C13" s="325"/>
      <c r="D13" s="326"/>
      <c r="E13" s="327"/>
      <c r="F13" s="326"/>
      <c r="G13" s="334"/>
      <c r="H13" s="329">
        <v>0</v>
      </c>
      <c r="I13" s="330"/>
      <c r="J13" s="335"/>
      <c r="K13" s="332"/>
    </row>
    <row r="14" spans="1:17" s="333" customFormat="1" ht="20.100000000000001" customHeight="1" x14ac:dyDescent="0.4">
      <c r="A14" s="323" t="s">
        <v>28</v>
      </c>
      <c r="B14" s="324"/>
      <c r="C14" s="325"/>
      <c r="D14" s="326"/>
      <c r="E14" s="327"/>
      <c r="F14" s="326"/>
      <c r="G14" s="334"/>
      <c r="H14" s="329">
        <v>0</v>
      </c>
      <c r="I14" s="330"/>
      <c r="J14" s="331"/>
      <c r="K14" s="332"/>
    </row>
    <row r="15" spans="1:17" s="333" customFormat="1" ht="18.75" customHeight="1" x14ac:dyDescent="0.4">
      <c r="A15" s="323"/>
      <c r="B15" s="324"/>
      <c r="C15" s="325"/>
      <c r="D15" s="326"/>
      <c r="E15" s="327"/>
      <c r="F15" s="326"/>
      <c r="G15" s="334"/>
      <c r="H15" s="329"/>
      <c r="I15" s="330"/>
      <c r="J15" s="331"/>
      <c r="K15" s="332"/>
      <c r="Q15" s="336"/>
    </row>
    <row r="16" spans="1:17" s="333" customFormat="1" ht="18" customHeight="1" x14ac:dyDescent="0.4">
      <c r="A16" s="323"/>
      <c r="B16" s="324"/>
      <c r="C16" s="325"/>
      <c r="D16" s="326"/>
      <c r="E16" s="327"/>
      <c r="F16" s="326"/>
      <c r="G16" s="334"/>
      <c r="H16" s="329"/>
      <c r="I16" s="330"/>
      <c r="J16" s="331"/>
      <c r="K16" s="332"/>
      <c r="M16" s="337"/>
      <c r="O16" s="336"/>
    </row>
    <row r="17" spans="1:15" s="333" customFormat="1" ht="16.5" customHeight="1" x14ac:dyDescent="0.4">
      <c r="A17" s="338"/>
      <c r="B17" s="324"/>
      <c r="C17" s="325"/>
      <c r="D17" s="326"/>
      <c r="E17" s="339"/>
      <c r="F17" s="326"/>
      <c r="G17" s="334"/>
      <c r="H17" s="329"/>
      <c r="I17" s="330"/>
      <c r="J17" s="331"/>
      <c r="K17" s="332"/>
    </row>
    <row r="18" spans="1:15" s="333" customFormat="1" ht="20.25" customHeight="1" x14ac:dyDescent="0.4">
      <c r="A18" s="338"/>
      <c r="B18" s="324"/>
      <c r="C18" s="325"/>
      <c r="D18" s="326"/>
      <c r="E18" s="327"/>
      <c r="F18" s="326"/>
      <c r="G18" s="334"/>
      <c r="H18" s="329"/>
      <c r="I18" s="330"/>
      <c r="J18" s="331"/>
      <c r="K18" s="332"/>
      <c r="O18" s="336"/>
    </row>
    <row r="19" spans="1:15" s="333" customFormat="1" ht="20.25" customHeight="1" x14ac:dyDescent="0.4">
      <c r="A19" s="323"/>
      <c r="B19" s="324"/>
      <c r="C19" s="325"/>
      <c r="D19" s="326"/>
      <c r="E19" s="327"/>
      <c r="F19" s="326"/>
      <c r="G19" s="334"/>
      <c r="H19" s="329"/>
      <c r="I19" s="330"/>
      <c r="J19" s="331"/>
      <c r="K19" s="332"/>
      <c r="O19" s="336"/>
    </row>
    <row r="20" spans="1:15" s="333" customFormat="1" ht="18" customHeight="1" x14ac:dyDescent="0.4">
      <c r="A20" s="323"/>
      <c r="B20" s="324"/>
      <c r="C20" s="325"/>
      <c r="D20" s="326"/>
      <c r="E20" s="327"/>
      <c r="F20" s="326"/>
      <c r="G20" s="334"/>
      <c r="H20" s="329"/>
      <c r="I20" s="330"/>
      <c r="J20" s="331"/>
      <c r="K20" s="332"/>
    </row>
    <row r="21" spans="1:15" s="333" customFormat="1" ht="16.5" customHeight="1" x14ac:dyDescent="0.4">
      <c r="A21" s="323"/>
      <c r="B21" s="324"/>
      <c r="C21" s="325"/>
      <c r="D21" s="326"/>
      <c r="E21" s="327"/>
      <c r="F21" s="326"/>
      <c r="G21" s="334"/>
      <c r="H21" s="329"/>
      <c r="I21" s="330"/>
      <c r="J21" s="331"/>
      <c r="K21" s="332"/>
    </row>
    <row r="22" spans="1:15" s="333" customFormat="1" ht="18" customHeight="1" x14ac:dyDescent="0.4">
      <c r="A22" s="323"/>
      <c r="B22" s="324"/>
      <c r="C22" s="325"/>
      <c r="D22" s="326"/>
      <c r="E22" s="327"/>
      <c r="F22" s="326"/>
      <c r="G22" s="334"/>
      <c r="H22" s="329"/>
      <c r="I22" s="330"/>
      <c r="J22" s="331"/>
      <c r="K22" s="332"/>
    </row>
    <row r="23" spans="1:15" s="333" customFormat="1" ht="18.75" customHeight="1" x14ac:dyDescent="0.4">
      <c r="A23" s="323"/>
      <c r="B23" s="324"/>
      <c r="C23" s="325"/>
      <c r="D23" s="326"/>
      <c r="E23" s="327"/>
      <c r="F23" s="326"/>
      <c r="G23" s="334"/>
      <c r="H23" s="329"/>
      <c r="I23" s="330"/>
      <c r="J23" s="331"/>
      <c r="K23" s="332"/>
    </row>
    <row r="24" spans="1:15" s="333" customFormat="1" ht="16.5" customHeight="1" x14ac:dyDescent="0.4">
      <c r="A24" s="323"/>
      <c r="B24" s="324"/>
      <c r="C24" s="325"/>
      <c r="D24" s="326"/>
      <c r="E24" s="327"/>
      <c r="F24" s="326"/>
      <c r="G24" s="334"/>
      <c r="H24" s="329"/>
      <c r="I24" s="330"/>
      <c r="J24" s="331"/>
      <c r="K24" s="332"/>
    </row>
    <row r="25" spans="1:15" s="333" customFormat="1" ht="18" customHeight="1" x14ac:dyDescent="0.4">
      <c r="A25" s="323"/>
      <c r="B25" s="324"/>
      <c r="C25" s="325"/>
      <c r="D25" s="326"/>
      <c r="E25" s="327"/>
      <c r="F25" s="326"/>
      <c r="G25" s="334"/>
      <c r="H25" s="329"/>
      <c r="I25" s="330"/>
      <c r="J25" s="331"/>
      <c r="K25" s="332"/>
    </row>
    <row r="26" spans="1:15" s="333" customFormat="1" ht="18.75" customHeight="1" x14ac:dyDescent="0.4">
      <c r="A26" s="323"/>
      <c r="B26" s="324"/>
      <c r="C26" s="325"/>
      <c r="D26" s="326"/>
      <c r="E26" s="327"/>
      <c r="F26" s="326"/>
      <c r="G26" s="334"/>
      <c r="H26" s="329"/>
      <c r="I26" s="330"/>
      <c r="J26" s="331"/>
      <c r="K26" s="332"/>
    </row>
    <row r="27" spans="1:15" s="333" customFormat="1" ht="16.5" customHeight="1" x14ac:dyDescent="0.4">
      <c r="A27" s="323"/>
      <c r="B27" s="324"/>
      <c r="C27" s="325"/>
      <c r="D27" s="326"/>
      <c r="E27" s="327"/>
      <c r="F27" s="326"/>
      <c r="G27" s="334"/>
      <c r="H27" s="329"/>
      <c r="I27" s="330"/>
      <c r="J27" s="331"/>
      <c r="K27" s="332"/>
    </row>
    <row r="28" spans="1:15" s="333" customFormat="1" ht="18" customHeight="1" x14ac:dyDescent="0.4">
      <c r="A28" s="323"/>
      <c r="B28" s="324"/>
      <c r="C28" s="325"/>
      <c r="D28" s="326"/>
      <c r="E28" s="327"/>
      <c r="F28" s="326"/>
      <c r="G28" s="334"/>
      <c r="H28" s="329"/>
      <c r="I28" s="330"/>
      <c r="J28" s="331"/>
      <c r="K28" s="332"/>
    </row>
    <row r="29" spans="1:15" s="333" customFormat="1" ht="19.5" customHeight="1" x14ac:dyDescent="0.4">
      <c r="A29" s="340"/>
      <c r="B29" s="341"/>
      <c r="C29" s="342"/>
      <c r="D29" s="343"/>
      <c r="E29" s="344"/>
      <c r="F29" s="343"/>
      <c r="G29" s="345"/>
      <c r="H29" s="346"/>
      <c r="I29" s="347"/>
      <c r="J29" s="348"/>
      <c r="K29" s="332"/>
    </row>
    <row r="30" spans="1:15" s="333" customFormat="1" ht="21.75" customHeight="1" x14ac:dyDescent="0.4">
      <c r="A30" s="349"/>
      <c r="B30" s="324"/>
      <c r="C30" s="325"/>
      <c r="D30" s="326"/>
      <c r="E30" s="327"/>
      <c r="F30" s="326"/>
      <c r="G30" s="334"/>
      <c r="H30" s="329"/>
      <c r="I30" s="330"/>
      <c r="J30" s="331"/>
      <c r="K30" s="350"/>
      <c r="M30" s="351"/>
    </row>
    <row r="31" spans="1:15" s="333" customFormat="1" ht="21.75" customHeight="1" x14ac:dyDescent="0.4">
      <c r="A31" s="349"/>
      <c r="B31" s="324"/>
      <c r="C31" s="325"/>
      <c r="D31" s="326"/>
      <c r="E31" s="327"/>
      <c r="F31" s="326"/>
      <c r="G31" s="334"/>
      <c r="H31" s="329"/>
      <c r="I31" s="330"/>
      <c r="J31" s="331"/>
      <c r="K31" s="350"/>
      <c r="M31" s="351"/>
    </row>
    <row r="32" spans="1:15" s="333" customFormat="1" ht="21.75" customHeight="1" x14ac:dyDescent="0.3">
      <c r="A32" s="352"/>
      <c r="B32" s="353"/>
      <c r="C32" s="354"/>
      <c r="D32" s="355"/>
      <c r="E32" s="356"/>
      <c r="F32" s="357"/>
      <c r="G32" s="354"/>
      <c r="H32" s="358"/>
      <c r="I32" s="359"/>
      <c r="J32" s="360"/>
      <c r="K32" s="360"/>
    </row>
    <row r="33" spans="1:14" s="333" customFormat="1" ht="21.75" customHeight="1" x14ac:dyDescent="0.3">
      <c r="A33" s="352"/>
      <c r="B33" s="361"/>
      <c r="C33" s="362"/>
      <c r="D33" s="362"/>
      <c r="E33" s="363"/>
      <c r="F33" s="362"/>
      <c r="G33" s="364"/>
      <c r="H33" s="329"/>
      <c r="I33" s="365"/>
      <c r="J33" s="366"/>
      <c r="K33" s="366"/>
      <c r="N33" s="260"/>
    </row>
    <row r="34" spans="1:14" ht="21.75" customHeight="1" x14ac:dyDescent="0.4">
      <c r="A34" s="367"/>
      <c r="B34" s="368"/>
      <c r="C34" s="369"/>
      <c r="D34" s="369"/>
      <c r="E34" s="206"/>
      <c r="F34" s="369"/>
      <c r="G34" s="370"/>
      <c r="H34" s="371"/>
      <c r="I34" s="369"/>
      <c r="J34" s="206"/>
      <c r="K34" s="206"/>
    </row>
    <row r="35" spans="1:14" ht="22.5" customHeight="1" x14ac:dyDescent="0.3">
      <c r="A35" s="372"/>
      <c r="B35" s="373"/>
      <c r="C35" s="374"/>
      <c r="D35" s="374"/>
      <c r="E35" s="375"/>
      <c r="F35" s="374"/>
      <c r="G35" s="376"/>
      <c r="H35" s="329"/>
      <c r="I35" s="374"/>
      <c r="J35" s="375"/>
      <c r="K35" s="375"/>
    </row>
    <row r="36" spans="1:14" ht="18.75" x14ac:dyDescent="0.4">
      <c r="A36" s="367"/>
      <c r="B36" s="368"/>
      <c r="C36" s="369"/>
      <c r="D36" s="369"/>
      <c r="E36" s="206"/>
      <c r="F36" s="369"/>
      <c r="G36" s="370"/>
      <c r="H36" s="371"/>
      <c r="I36" s="369"/>
      <c r="J36" s="206"/>
      <c r="K36" s="206"/>
    </row>
    <row r="37" spans="1:14" ht="15.75" customHeight="1" x14ac:dyDescent="0.3">
      <c r="A37" s="372"/>
      <c r="B37" s="373"/>
      <c r="C37" s="374"/>
      <c r="D37" s="374"/>
      <c r="E37" s="375"/>
      <c r="F37" s="374"/>
      <c r="G37" s="376"/>
      <c r="H37" s="329"/>
      <c r="I37" s="374"/>
      <c r="J37" s="375"/>
      <c r="K37" s="375"/>
    </row>
    <row r="38" spans="1:14" ht="15.75" hidden="1" x14ac:dyDescent="0.3">
      <c r="A38" s="262" t="s">
        <v>88</v>
      </c>
      <c r="B38" s="377"/>
      <c r="C38" s="378"/>
      <c r="D38" s="378"/>
      <c r="E38" s="379"/>
      <c r="F38" s="378"/>
      <c r="G38" s="380"/>
      <c r="H38" s="259">
        <v>0</v>
      </c>
      <c r="I38" s="378"/>
      <c r="J38" s="379"/>
      <c r="K38" s="379"/>
    </row>
    <row r="39" spans="1:14" ht="15.75" hidden="1" x14ac:dyDescent="0.3">
      <c r="A39" s="262" t="s">
        <v>89</v>
      </c>
      <c r="B39" s="377"/>
      <c r="C39" s="378"/>
      <c r="D39" s="378"/>
      <c r="E39" s="379"/>
      <c r="F39" s="378"/>
      <c r="G39" s="380"/>
      <c r="H39" s="259">
        <v>0</v>
      </c>
      <c r="I39" s="378"/>
      <c r="J39" s="379"/>
      <c r="K39" s="379"/>
    </row>
    <row r="40" spans="1:14" ht="15.75" hidden="1" x14ac:dyDescent="0.3">
      <c r="A40" s="262" t="s">
        <v>90</v>
      </c>
      <c r="B40" s="377"/>
      <c r="C40" s="378"/>
      <c r="D40" s="378"/>
      <c r="E40" s="379"/>
      <c r="F40" s="378"/>
      <c r="G40" s="380"/>
      <c r="H40" s="259">
        <v>0</v>
      </c>
      <c r="I40" s="378"/>
      <c r="J40" s="379"/>
      <c r="K40" s="379"/>
    </row>
    <row r="41" spans="1:14" ht="15.75" hidden="1" x14ac:dyDescent="0.3">
      <c r="A41" s="262" t="s">
        <v>91</v>
      </c>
      <c r="B41" s="377"/>
      <c r="C41" s="378"/>
      <c r="D41" s="378"/>
      <c r="E41" s="379"/>
      <c r="F41" s="378"/>
      <c r="G41" s="380"/>
      <c r="H41" s="259">
        <v>0</v>
      </c>
      <c r="I41" s="378"/>
      <c r="J41" s="379"/>
      <c r="K41" s="379"/>
    </row>
    <row r="42" spans="1:14" ht="15.75" hidden="1" x14ac:dyDescent="0.3">
      <c r="A42" s="262" t="s">
        <v>92</v>
      </c>
      <c r="B42" s="377"/>
      <c r="C42" s="378"/>
      <c r="D42" s="378"/>
      <c r="E42" s="379"/>
      <c r="F42" s="378"/>
      <c r="G42" s="380"/>
      <c r="H42" s="259">
        <v>0</v>
      </c>
      <c r="I42" s="378"/>
      <c r="J42" s="379"/>
      <c r="K42" s="379"/>
    </row>
    <row r="43" spans="1:14" ht="15.75" hidden="1" x14ac:dyDescent="0.25">
      <c r="A43" s="381" t="s">
        <v>93</v>
      </c>
      <c r="B43" s="382"/>
      <c r="C43" s="383"/>
      <c r="D43" s="383"/>
      <c r="E43" s="384"/>
      <c r="F43" s="383"/>
      <c r="G43" s="385"/>
      <c r="H43" s="259">
        <v>0</v>
      </c>
      <c r="I43" s="383"/>
      <c r="J43" s="384"/>
      <c r="K43" s="384"/>
    </row>
    <row r="44" spans="1:14" ht="15.75" hidden="1" x14ac:dyDescent="0.3">
      <c r="A44" s="262" t="s">
        <v>93</v>
      </c>
      <c r="B44" s="377"/>
      <c r="C44" s="378"/>
      <c r="D44" s="378"/>
      <c r="E44" s="379"/>
      <c r="F44" s="378"/>
      <c r="G44" s="380"/>
      <c r="H44" s="259">
        <v>0</v>
      </c>
      <c r="I44" s="378"/>
      <c r="J44" s="379"/>
      <c r="K44" s="379"/>
    </row>
    <row r="45" spans="1:14" ht="15.75" hidden="1" x14ac:dyDescent="0.3">
      <c r="A45" s="262"/>
      <c r="B45" s="386" t="s">
        <v>68</v>
      </c>
      <c r="C45" s="387"/>
      <c r="D45" s="388" t="s">
        <v>94</v>
      </c>
      <c r="E45" s="389"/>
      <c r="F45" s="390"/>
      <c r="G45" s="391"/>
      <c r="H45" s="392"/>
      <c r="I45" s="393" t="s">
        <v>70</v>
      </c>
      <c r="J45" s="394"/>
      <c r="K45" s="395"/>
    </row>
    <row r="46" spans="1:14" ht="15.75" hidden="1" x14ac:dyDescent="0.3">
      <c r="A46" s="396" t="s">
        <v>95</v>
      </c>
      <c r="B46" s="397" t="s">
        <v>71</v>
      </c>
      <c r="C46" s="398"/>
      <c r="D46" s="399" t="s">
        <v>96</v>
      </c>
      <c r="E46" s="400"/>
      <c r="F46" s="401"/>
      <c r="G46" s="402"/>
      <c r="H46" s="403"/>
      <c r="I46" s="404"/>
      <c r="J46" s="405"/>
      <c r="K46" s="406"/>
    </row>
    <row r="47" spans="1:14" ht="15.75" hidden="1" x14ac:dyDescent="0.3">
      <c r="A47" s="262"/>
      <c r="B47" s="397" t="s">
        <v>72</v>
      </c>
      <c r="C47" s="398"/>
      <c r="D47" s="407" t="s">
        <v>97</v>
      </c>
      <c r="E47" s="408"/>
      <c r="F47" s="409"/>
      <c r="G47" s="410"/>
      <c r="H47" s="411"/>
      <c r="I47" s="412"/>
      <c r="J47" s="413"/>
      <c r="K47" s="414"/>
    </row>
    <row r="48" spans="1:14" ht="15.75" hidden="1" x14ac:dyDescent="0.3">
      <c r="A48" s="262"/>
      <c r="B48" s="415"/>
      <c r="C48" s="416"/>
      <c r="D48" s="417" t="s">
        <v>98</v>
      </c>
      <c r="E48" s="418"/>
      <c r="F48" s="419"/>
      <c r="G48" s="420"/>
      <c r="H48" s="296">
        <v>12</v>
      </c>
      <c r="I48" s="417" t="s">
        <v>99</v>
      </c>
      <c r="J48" s="418"/>
      <c r="K48" s="374">
        <v>12</v>
      </c>
    </row>
    <row r="49" spans="1:11" ht="15.75" hidden="1" x14ac:dyDescent="0.3">
      <c r="A49" s="372" t="s">
        <v>100</v>
      </c>
      <c r="B49" s="421" t="s">
        <v>74</v>
      </c>
      <c r="C49" s="374">
        <v>1.2</v>
      </c>
      <c r="D49" s="417" t="s">
        <v>74</v>
      </c>
      <c r="E49" s="418"/>
      <c r="F49" s="419"/>
      <c r="G49" s="420"/>
      <c r="H49" s="296">
        <v>0.3</v>
      </c>
      <c r="I49" s="417" t="s">
        <v>74</v>
      </c>
      <c r="J49" s="418"/>
      <c r="K49" s="374">
        <v>0.4</v>
      </c>
    </row>
    <row r="50" spans="1:11" ht="12.75" hidden="1" customHeight="1" x14ac:dyDescent="0.25">
      <c r="A50" s="422" t="s">
        <v>8</v>
      </c>
      <c r="B50" s="423" t="s">
        <v>81</v>
      </c>
      <c r="C50" s="424"/>
      <c r="D50" s="425" t="s">
        <v>37</v>
      </c>
      <c r="E50" s="425"/>
      <c r="F50" s="425"/>
      <c r="G50" s="426" t="s">
        <v>101</v>
      </c>
      <c r="H50" s="427" t="s">
        <v>77</v>
      </c>
      <c r="I50" s="425" t="s">
        <v>81</v>
      </c>
      <c r="J50" s="425" t="s">
        <v>77</v>
      </c>
      <c r="K50" s="428"/>
    </row>
    <row r="51" spans="1:11" ht="12.75" hidden="1" customHeight="1" x14ac:dyDescent="0.25">
      <c r="A51" s="429"/>
      <c r="B51" s="430" t="s">
        <v>86</v>
      </c>
      <c r="C51" s="431"/>
      <c r="D51" s="432" t="s">
        <v>102</v>
      </c>
      <c r="E51" s="432"/>
      <c r="F51" s="432"/>
      <c r="G51" s="433" t="s">
        <v>66</v>
      </c>
      <c r="H51" s="434" t="s">
        <v>86</v>
      </c>
      <c r="I51" s="432" t="s">
        <v>87</v>
      </c>
      <c r="J51" s="432" t="s">
        <v>86</v>
      </c>
      <c r="K51" s="435"/>
    </row>
    <row r="52" spans="1:11" ht="15.75" hidden="1" x14ac:dyDescent="0.3">
      <c r="A52" s="436" t="s">
        <v>103</v>
      </c>
      <c r="B52" s="437">
        <v>0</v>
      </c>
      <c r="C52" s="438"/>
      <c r="D52" s="439">
        <v>0</v>
      </c>
      <c r="E52" s="440"/>
      <c r="F52" s="439"/>
      <c r="G52" s="441">
        <v>0</v>
      </c>
      <c r="H52" s="442">
        <v>0</v>
      </c>
      <c r="I52" s="439">
        <v>0</v>
      </c>
      <c r="J52" s="440">
        <v>0</v>
      </c>
      <c r="K52" s="443"/>
    </row>
    <row r="53" spans="1:11" ht="15.75" hidden="1" x14ac:dyDescent="0.3">
      <c r="A53" s="436" t="s">
        <v>104</v>
      </c>
      <c r="B53" s="437">
        <v>0</v>
      </c>
      <c r="C53" s="438"/>
      <c r="D53" s="439">
        <v>0</v>
      </c>
      <c r="E53" s="440"/>
      <c r="F53" s="439"/>
      <c r="G53" s="441">
        <v>0</v>
      </c>
      <c r="H53" s="442">
        <v>0</v>
      </c>
      <c r="I53" s="439">
        <v>0</v>
      </c>
      <c r="J53" s="440">
        <v>0</v>
      </c>
      <c r="K53" s="443"/>
    </row>
    <row r="54" spans="1:11" ht="15.75" hidden="1" x14ac:dyDescent="0.3">
      <c r="A54" s="262"/>
      <c r="B54" s="361">
        <f>SUM(B52:B53)</f>
        <v>0</v>
      </c>
      <c r="C54" s="444"/>
      <c r="D54" s="445">
        <f t="shared" ref="D54:K54" si="0">SUM(D52:D53)</f>
        <v>0</v>
      </c>
      <c r="E54" s="446"/>
      <c r="F54" s="445"/>
      <c r="G54" s="364">
        <f t="shared" si="0"/>
        <v>0</v>
      </c>
      <c r="H54" s="447">
        <f t="shared" si="0"/>
        <v>0</v>
      </c>
      <c r="I54" s="445">
        <f t="shared" si="0"/>
        <v>0</v>
      </c>
      <c r="J54" s="446">
        <f t="shared" si="0"/>
        <v>0</v>
      </c>
      <c r="K54" s="446">
        <f t="shared" si="0"/>
        <v>0</v>
      </c>
    </row>
    <row r="55" spans="1:11" ht="15.75" hidden="1" x14ac:dyDescent="0.3">
      <c r="A55" s="262"/>
      <c r="B55" s="377"/>
      <c r="C55" s="378"/>
      <c r="D55" s="378"/>
      <c r="E55" s="379"/>
      <c r="F55" s="378"/>
      <c r="G55" s="380"/>
      <c r="H55" s="259"/>
      <c r="I55" s="378"/>
      <c r="J55" s="379"/>
      <c r="K55" s="379"/>
    </row>
    <row r="56" spans="1:11" ht="15.75" x14ac:dyDescent="0.3">
      <c r="A56" s="262"/>
      <c r="B56" s="377"/>
      <c r="C56" s="378"/>
      <c r="D56" s="378"/>
      <c r="E56" s="379"/>
      <c r="F56" s="378"/>
      <c r="G56" s="380"/>
      <c r="H56" s="259"/>
      <c r="I56" s="378"/>
      <c r="J56" s="379"/>
      <c r="K56" s="379"/>
    </row>
    <row r="57" spans="1:11" ht="18.75" x14ac:dyDescent="0.4">
      <c r="A57" s="448"/>
      <c r="B57" s="449"/>
      <c r="C57" s="2"/>
      <c r="D57" s="2"/>
      <c r="F57" s="2"/>
      <c r="G57" s="450"/>
      <c r="H57" s="451"/>
      <c r="I57" s="2"/>
    </row>
  </sheetData>
  <mergeCells count="9">
    <mergeCell ref="A10:A11"/>
    <mergeCell ref="A50:A51"/>
    <mergeCell ref="C3:F3"/>
    <mergeCell ref="D5:H7"/>
    <mergeCell ref="I5:K7"/>
    <mergeCell ref="D8:G8"/>
    <mergeCell ref="I8:J8"/>
    <mergeCell ref="D9:G9"/>
    <mergeCell ref="I9:J9"/>
  </mergeCells>
  <dataValidations count="1">
    <dataValidation type="list" allowBlank="1" showInputMessage="1" showErrorMessage="1" sqref="G3">
      <formula1>"JANVIER, FEVRIER, MARS, AVRIL, MAI, JUIN, JUILLET, AOUT, SEPTEMBRE, OCTOBRE, NOVEMBRE, DECEMBRE"</formula1>
    </dataValidation>
  </dataValidations>
  <pageMargins left="0.25" right="0.25" top="0.75" bottom="0.75" header="0.3" footer="0.3"/>
  <pageSetup paperSize="9" scale="77" orientation="landscape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6146" r:id="rId4" name="CommandButton1">
          <controlPr defaultSize="0" autoLine="0" r:id="rId5">
            <anchor moveWithCells="1">
              <from>
                <xdr:col>3</xdr:col>
                <xdr:colOff>504825</xdr:colOff>
                <xdr:row>0</xdr:row>
                <xdr:rowOff>133350</xdr:rowOff>
              </from>
              <to>
                <xdr:col>4</xdr:col>
                <xdr:colOff>161925</xdr:colOff>
                <xdr:row>0</xdr:row>
                <xdr:rowOff>238125</xdr:rowOff>
              </to>
            </anchor>
          </controlPr>
        </control>
      </mc:Choice>
      <mc:Fallback>
        <control shapeId="6146" r:id="rId4" name="CommandButton1"/>
      </mc:Fallback>
    </mc:AlternateContent>
    <mc:AlternateContent xmlns:mc="http://schemas.openxmlformats.org/markup-compatibility/2006">
      <mc:Choice Requires="x14">
        <control shapeId="6145" r:id="rId6" name="Cmd_Valide">
          <controlPr defaultSize="0" autoLine="0" r:id="rId7">
            <anchor moveWithCells="1">
              <from>
                <xdr:col>7</xdr:col>
                <xdr:colOff>333375</xdr:colOff>
                <xdr:row>1</xdr:row>
                <xdr:rowOff>0</xdr:rowOff>
              </from>
              <to>
                <xdr:col>12</xdr:col>
                <xdr:colOff>19050</xdr:colOff>
                <xdr:row>3</xdr:row>
                <xdr:rowOff>57150</xdr:rowOff>
              </to>
            </anchor>
          </controlPr>
        </control>
      </mc:Choice>
      <mc:Fallback>
        <control shapeId="6145" r:id="rId6" name="Cmd_Valide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:JK77"/>
  <sheetViews>
    <sheetView zoomScale="70" zoomScaleNormal="70" workbookViewId="0">
      <selection activeCell="J16" sqref="J16:AN17"/>
    </sheetView>
  </sheetViews>
  <sheetFormatPr baseColWidth="10" defaultColWidth="4.7109375" defaultRowHeight="15" x14ac:dyDescent="0.25"/>
  <cols>
    <col min="10" max="10" width="4.7109375" customWidth="1"/>
    <col min="11" max="11" width="4.85546875" customWidth="1"/>
    <col min="29" max="29" width="4.7109375" customWidth="1"/>
    <col min="30" max="30" width="6.140625" customWidth="1"/>
    <col min="41" max="41" width="7.5703125" bestFit="1" customWidth="1"/>
    <col min="42" max="42" width="4.7109375" style="8"/>
    <col min="57" max="57" width="9.7109375" customWidth="1"/>
    <col min="61" max="61" width="5.5703125" bestFit="1" customWidth="1"/>
    <col min="65" max="65" width="5.5703125" bestFit="1" customWidth="1"/>
  </cols>
  <sheetData>
    <row r="1" spans="1:271" ht="15" customHeight="1" thickTop="1" x14ac:dyDescent="0.25">
      <c r="A1" s="166" t="str">
        <f>" PLANNING PROVISOIR DU MOIS DE "&amp;UPPER(TEXT(BE4,"MMMM"))&amp; " "&amp;UPPER(TEXT(BE4,"AAAA"))</f>
        <v xml:space="preserve"> PLANNING PROVISOIR DU MOIS DE JUILLET 2022</v>
      </c>
      <c r="B1" s="167"/>
      <c r="C1" s="167"/>
      <c r="D1" s="167"/>
      <c r="E1" s="167"/>
      <c r="F1" s="167"/>
      <c r="G1" s="167"/>
      <c r="H1" s="167"/>
      <c r="I1" s="167"/>
      <c r="J1" s="167"/>
      <c r="K1" s="167"/>
      <c r="L1" s="167"/>
      <c r="M1" s="167"/>
      <c r="N1" s="167"/>
      <c r="O1" s="167"/>
      <c r="P1" s="167"/>
      <c r="Q1" s="167"/>
      <c r="R1" s="167"/>
      <c r="S1" s="167"/>
      <c r="T1" s="167"/>
      <c r="U1" s="167"/>
      <c r="V1" s="167"/>
      <c r="W1" s="167"/>
      <c r="X1" s="167"/>
      <c r="Y1" s="167"/>
      <c r="Z1" s="167"/>
      <c r="AA1" s="167"/>
      <c r="AB1" s="167"/>
      <c r="AC1" s="167"/>
      <c r="AD1" s="167"/>
      <c r="AE1" s="167"/>
      <c r="AF1" s="167"/>
      <c r="AG1" s="167"/>
      <c r="AH1" s="167"/>
      <c r="AI1" s="167"/>
      <c r="AJ1" s="167"/>
      <c r="AK1" s="167"/>
      <c r="AL1" s="167"/>
      <c r="AM1" s="167"/>
      <c r="AN1" s="167"/>
      <c r="AO1" s="170" t="s">
        <v>2</v>
      </c>
      <c r="AP1" s="173" t="s">
        <v>3</v>
      </c>
      <c r="AQ1" s="176" t="s">
        <v>4</v>
      </c>
      <c r="AR1" s="173" t="s">
        <v>5</v>
      </c>
      <c r="AS1" s="6"/>
      <c r="AT1" s="6"/>
      <c r="AU1" s="6"/>
      <c r="AV1" s="6"/>
      <c r="AW1" s="6"/>
      <c r="AX1" s="6"/>
      <c r="AY1" s="6"/>
      <c r="AZ1" s="6"/>
      <c r="BA1" s="6"/>
      <c r="BB1" s="6"/>
      <c r="BC1" s="6"/>
      <c r="BD1" s="7"/>
      <c r="BE1" s="7"/>
      <c r="BF1" s="7"/>
      <c r="BG1" s="7"/>
      <c r="BH1" s="7"/>
      <c r="BI1" s="8" t="s">
        <v>6</v>
      </c>
      <c r="BJ1" s="7"/>
      <c r="BK1" s="7"/>
      <c r="BL1" s="7"/>
      <c r="BM1" s="7">
        <v>2022</v>
      </c>
      <c r="BN1" s="7"/>
      <c r="BO1" s="7"/>
      <c r="BP1" s="7"/>
      <c r="BQ1" s="7"/>
      <c r="BR1" s="7"/>
      <c r="BS1" s="6"/>
      <c r="BT1" s="6"/>
      <c r="BU1" s="6"/>
    </row>
    <row r="2" spans="1:271" ht="15.75" customHeight="1" thickBot="1" x14ac:dyDescent="0.3">
      <c r="A2" s="168"/>
      <c r="B2" s="169"/>
      <c r="C2" s="169"/>
      <c r="D2" s="169"/>
      <c r="E2" s="169"/>
      <c r="F2" s="169"/>
      <c r="G2" s="169"/>
      <c r="H2" s="169"/>
      <c r="I2" s="169"/>
      <c r="J2" s="169"/>
      <c r="K2" s="169"/>
      <c r="L2" s="169"/>
      <c r="M2" s="169"/>
      <c r="N2" s="169"/>
      <c r="O2" s="169"/>
      <c r="P2" s="169"/>
      <c r="Q2" s="169"/>
      <c r="R2" s="169"/>
      <c r="S2" s="169"/>
      <c r="T2" s="169"/>
      <c r="U2" s="169"/>
      <c r="V2" s="169"/>
      <c r="W2" s="169"/>
      <c r="X2" s="169"/>
      <c r="Y2" s="169"/>
      <c r="Z2" s="169"/>
      <c r="AA2" s="169"/>
      <c r="AB2" s="169"/>
      <c r="AC2" s="169"/>
      <c r="AD2" s="169"/>
      <c r="AE2" s="169"/>
      <c r="AF2" s="169"/>
      <c r="AG2" s="169"/>
      <c r="AH2" s="169"/>
      <c r="AI2" s="169"/>
      <c r="AJ2" s="169"/>
      <c r="AK2" s="169"/>
      <c r="AL2" s="169"/>
      <c r="AM2" s="169"/>
      <c r="AN2" s="169"/>
      <c r="AO2" s="171"/>
      <c r="AP2" s="174"/>
      <c r="AQ2" s="177"/>
      <c r="AR2" s="174"/>
      <c r="AS2" s="9"/>
      <c r="AT2" s="9"/>
      <c r="AU2" s="9"/>
      <c r="AV2" s="9"/>
      <c r="AW2" s="6"/>
      <c r="AX2" s="6"/>
      <c r="AY2" s="6"/>
      <c r="AZ2" s="6"/>
      <c r="BA2" s="6"/>
      <c r="BB2" s="6"/>
      <c r="BC2" s="6"/>
      <c r="BD2" s="7"/>
      <c r="BE2" s="10">
        <v>7</v>
      </c>
      <c r="BF2" s="8"/>
      <c r="BG2" s="8"/>
      <c r="BH2" s="8"/>
      <c r="BI2" s="8" t="s">
        <v>7</v>
      </c>
      <c r="BJ2" s="8"/>
      <c r="BK2" s="7"/>
      <c r="BL2" s="7"/>
      <c r="BM2" s="7">
        <v>2023</v>
      </c>
      <c r="BN2" s="7"/>
      <c r="BO2" s="7"/>
      <c r="BP2" s="7"/>
      <c r="BQ2" s="7"/>
      <c r="BR2" s="7"/>
      <c r="BS2" s="6"/>
      <c r="BT2" s="6"/>
      <c r="BU2" s="6"/>
    </row>
    <row r="3" spans="1:271" x14ac:dyDescent="0.25">
      <c r="A3" s="178" t="s">
        <v>8</v>
      </c>
      <c r="B3" s="179"/>
      <c r="C3" s="179"/>
      <c r="D3" s="180"/>
      <c r="E3" s="178" t="s">
        <v>9</v>
      </c>
      <c r="F3" s="179"/>
      <c r="G3" s="179"/>
      <c r="H3" s="179"/>
      <c r="I3" s="180"/>
      <c r="J3" s="11" t="str">
        <f>UPPER(LEFT(TEXT(WEEKDAY(BE4),"jjjj"),1))</f>
        <v>V</v>
      </c>
      <c r="K3" s="11" t="str">
        <f>UPPER(LEFT(TEXT(WEEKDAY(K4),"jjjj"),1))</f>
        <v>S</v>
      </c>
      <c r="L3" s="11" t="str">
        <f t="shared" ref="L3:AN3" si="0">UPPER(LEFT(TEXT(WEEKDAY(L4),"jjjj"),1))</f>
        <v>D</v>
      </c>
      <c r="M3" s="11" t="str">
        <f t="shared" si="0"/>
        <v>L</v>
      </c>
      <c r="N3" s="11" t="str">
        <f t="shared" si="0"/>
        <v>M</v>
      </c>
      <c r="O3" s="11" t="str">
        <f t="shared" si="0"/>
        <v>M</v>
      </c>
      <c r="P3" s="11" t="str">
        <f t="shared" si="0"/>
        <v>J</v>
      </c>
      <c r="Q3" s="11" t="str">
        <f t="shared" si="0"/>
        <v>V</v>
      </c>
      <c r="R3" s="11" t="str">
        <f t="shared" si="0"/>
        <v>S</v>
      </c>
      <c r="S3" s="11" t="str">
        <f t="shared" si="0"/>
        <v>D</v>
      </c>
      <c r="T3" s="11" t="str">
        <f t="shared" si="0"/>
        <v>L</v>
      </c>
      <c r="U3" s="11" t="str">
        <f t="shared" si="0"/>
        <v>M</v>
      </c>
      <c r="V3" s="11" t="str">
        <f t="shared" si="0"/>
        <v>M</v>
      </c>
      <c r="W3" s="11" t="str">
        <f t="shared" si="0"/>
        <v>J</v>
      </c>
      <c r="X3" s="11" t="str">
        <f t="shared" si="0"/>
        <v>V</v>
      </c>
      <c r="Y3" s="11" t="str">
        <f t="shared" si="0"/>
        <v>S</v>
      </c>
      <c r="Z3" s="11" t="str">
        <f t="shared" si="0"/>
        <v>D</v>
      </c>
      <c r="AA3" s="11" t="str">
        <f t="shared" si="0"/>
        <v>L</v>
      </c>
      <c r="AB3" s="11" t="str">
        <f t="shared" si="0"/>
        <v>M</v>
      </c>
      <c r="AC3" s="11" t="str">
        <f t="shared" si="0"/>
        <v>M</v>
      </c>
      <c r="AD3" s="11" t="str">
        <f t="shared" si="0"/>
        <v>J</v>
      </c>
      <c r="AE3" s="11" t="str">
        <f t="shared" si="0"/>
        <v>V</v>
      </c>
      <c r="AF3" s="11" t="str">
        <f t="shared" si="0"/>
        <v>S</v>
      </c>
      <c r="AG3" s="11" t="str">
        <f t="shared" si="0"/>
        <v>D</v>
      </c>
      <c r="AH3" s="11" t="str">
        <f t="shared" si="0"/>
        <v>L</v>
      </c>
      <c r="AI3" s="11" t="str">
        <f t="shared" si="0"/>
        <v>M</v>
      </c>
      <c r="AJ3" s="11" t="str">
        <f t="shared" si="0"/>
        <v>M</v>
      </c>
      <c r="AK3" s="11" t="str">
        <f t="shared" si="0"/>
        <v>J</v>
      </c>
      <c r="AL3" s="11" t="str">
        <f t="shared" si="0"/>
        <v>V</v>
      </c>
      <c r="AM3" s="11" t="str">
        <f t="shared" si="0"/>
        <v>S</v>
      </c>
      <c r="AN3" s="12" t="str">
        <f t="shared" si="0"/>
        <v>D</v>
      </c>
      <c r="AO3" s="171"/>
      <c r="AP3" s="174"/>
      <c r="AQ3" s="177"/>
      <c r="AR3" s="174"/>
      <c r="AS3" s="9"/>
      <c r="AT3" s="9"/>
      <c r="AU3" s="9"/>
      <c r="AV3" s="9"/>
      <c r="AW3" s="6"/>
      <c r="AX3" s="6"/>
      <c r="AY3" s="6"/>
      <c r="AZ3" s="6"/>
      <c r="BA3" s="6"/>
      <c r="BB3" s="6"/>
      <c r="BC3" s="6"/>
      <c r="BD3" s="7"/>
      <c r="BE3" s="8">
        <v>1</v>
      </c>
      <c r="BF3" s="8"/>
      <c r="BG3" s="8"/>
      <c r="BH3" s="8"/>
      <c r="BI3" s="8" t="s">
        <v>10</v>
      </c>
      <c r="BJ3" s="8"/>
      <c r="BK3" s="7"/>
      <c r="BL3" s="7"/>
      <c r="BM3" s="7">
        <v>2024</v>
      </c>
      <c r="BN3" s="7"/>
      <c r="BO3" s="7"/>
      <c r="BP3" s="7"/>
      <c r="BQ3" s="7"/>
      <c r="BR3" s="7"/>
      <c r="BS3" s="6"/>
      <c r="BT3" s="6"/>
      <c r="BU3" s="6"/>
    </row>
    <row r="4" spans="1:271" ht="15.75" thickBot="1" x14ac:dyDescent="0.3">
      <c r="A4" s="181"/>
      <c r="B4" s="182"/>
      <c r="C4" s="182"/>
      <c r="D4" s="183"/>
      <c r="E4" s="181"/>
      <c r="F4" s="182"/>
      <c r="G4" s="182"/>
      <c r="H4" s="182"/>
      <c r="I4" s="183"/>
      <c r="J4" s="13">
        <f>BE4</f>
        <v>44743</v>
      </c>
      <c r="K4" s="13">
        <f>J4+1</f>
        <v>44744</v>
      </c>
      <c r="L4" s="13">
        <f>K4+1</f>
        <v>44745</v>
      </c>
      <c r="M4" s="13">
        <f t="shared" ref="M4:AN4" si="1">L4+1</f>
        <v>44746</v>
      </c>
      <c r="N4" s="13">
        <f t="shared" si="1"/>
        <v>44747</v>
      </c>
      <c r="O4" s="13">
        <f t="shared" si="1"/>
        <v>44748</v>
      </c>
      <c r="P4" s="13">
        <f t="shared" si="1"/>
        <v>44749</v>
      </c>
      <c r="Q4" s="13">
        <f t="shared" si="1"/>
        <v>44750</v>
      </c>
      <c r="R4" s="13">
        <f t="shared" si="1"/>
        <v>44751</v>
      </c>
      <c r="S4" s="13">
        <f t="shared" si="1"/>
        <v>44752</v>
      </c>
      <c r="T4" s="13">
        <f t="shared" si="1"/>
        <v>44753</v>
      </c>
      <c r="U4" s="13">
        <f t="shared" si="1"/>
        <v>44754</v>
      </c>
      <c r="V4" s="13">
        <f t="shared" si="1"/>
        <v>44755</v>
      </c>
      <c r="W4" s="13">
        <f t="shared" si="1"/>
        <v>44756</v>
      </c>
      <c r="X4" s="13">
        <f t="shared" si="1"/>
        <v>44757</v>
      </c>
      <c r="Y4" s="13">
        <f t="shared" si="1"/>
        <v>44758</v>
      </c>
      <c r="Z4" s="13">
        <f t="shared" si="1"/>
        <v>44759</v>
      </c>
      <c r="AA4" s="13">
        <f t="shared" si="1"/>
        <v>44760</v>
      </c>
      <c r="AB4" s="13">
        <f t="shared" si="1"/>
        <v>44761</v>
      </c>
      <c r="AC4" s="13">
        <f t="shared" si="1"/>
        <v>44762</v>
      </c>
      <c r="AD4" s="13">
        <f t="shared" si="1"/>
        <v>44763</v>
      </c>
      <c r="AE4" s="13">
        <f t="shared" si="1"/>
        <v>44764</v>
      </c>
      <c r="AF4" s="13">
        <f t="shared" si="1"/>
        <v>44765</v>
      </c>
      <c r="AG4" s="13">
        <f t="shared" si="1"/>
        <v>44766</v>
      </c>
      <c r="AH4" s="13">
        <f t="shared" si="1"/>
        <v>44767</v>
      </c>
      <c r="AI4" s="13">
        <f t="shared" si="1"/>
        <v>44768</v>
      </c>
      <c r="AJ4" s="13">
        <f t="shared" si="1"/>
        <v>44769</v>
      </c>
      <c r="AK4" s="13">
        <f t="shared" si="1"/>
        <v>44770</v>
      </c>
      <c r="AL4" s="13">
        <f t="shared" si="1"/>
        <v>44771</v>
      </c>
      <c r="AM4" s="13">
        <f t="shared" si="1"/>
        <v>44772</v>
      </c>
      <c r="AN4" s="14">
        <f t="shared" si="1"/>
        <v>44773</v>
      </c>
      <c r="AO4" s="172"/>
      <c r="AP4" s="175"/>
      <c r="AQ4" s="177"/>
      <c r="AR4" s="175"/>
      <c r="AS4" s="9"/>
      <c r="AT4" s="9"/>
      <c r="AU4" s="9"/>
      <c r="AV4" s="9"/>
      <c r="AW4" s="6"/>
      <c r="AX4" s="6"/>
      <c r="AY4" s="6"/>
      <c r="AZ4" s="6"/>
      <c r="BA4" s="6"/>
      <c r="BB4" s="6"/>
      <c r="BC4" s="6"/>
      <c r="BD4" s="7"/>
      <c r="BE4" s="15">
        <f>DATE(BE3+2021,BE2,1)</f>
        <v>44743</v>
      </c>
      <c r="BF4" s="8"/>
      <c r="BG4" s="8"/>
      <c r="BH4" s="8"/>
      <c r="BI4" s="8" t="s">
        <v>11</v>
      </c>
      <c r="BJ4" s="8"/>
      <c r="BK4" s="7"/>
      <c r="BL4" s="7"/>
      <c r="BM4" s="7">
        <v>2025</v>
      </c>
      <c r="BN4" s="7"/>
      <c r="BO4" s="7"/>
      <c r="BP4" s="7"/>
      <c r="BQ4" s="7"/>
      <c r="BR4" s="7"/>
      <c r="BS4" s="6"/>
      <c r="BT4" s="6"/>
      <c r="BU4" s="6"/>
    </row>
    <row r="5" spans="1:271" ht="15" customHeight="1" thickTop="1" thickBot="1" x14ac:dyDescent="0.3">
      <c r="A5" s="162"/>
      <c r="B5" s="162"/>
      <c r="C5" s="162"/>
      <c r="D5" s="162"/>
      <c r="E5" s="162"/>
      <c r="F5" s="162"/>
      <c r="G5" s="162"/>
      <c r="H5" s="162"/>
      <c r="I5" s="162"/>
      <c r="J5" s="16"/>
      <c r="K5" s="16" t="s">
        <v>12</v>
      </c>
      <c r="L5" s="16" t="s">
        <v>26</v>
      </c>
      <c r="M5" s="16"/>
      <c r="N5" s="16" t="s">
        <v>12</v>
      </c>
      <c r="O5" s="16"/>
      <c r="P5" s="16"/>
      <c r="Q5" s="16" t="s">
        <v>12</v>
      </c>
      <c r="R5" s="16"/>
      <c r="S5" s="16"/>
      <c r="T5" s="16" t="s">
        <v>12</v>
      </c>
      <c r="U5" s="16"/>
      <c r="V5" s="16"/>
      <c r="W5" s="16" t="s">
        <v>12</v>
      </c>
      <c r="X5" s="16"/>
      <c r="Y5" s="16"/>
      <c r="Z5" s="16" t="s">
        <v>12</v>
      </c>
      <c r="AA5" s="16"/>
      <c r="AB5" s="16"/>
      <c r="AC5" s="16" t="s">
        <v>12</v>
      </c>
      <c r="AD5" s="16"/>
      <c r="AE5" s="16"/>
      <c r="AF5" s="16" t="s">
        <v>12</v>
      </c>
      <c r="AG5" s="16"/>
      <c r="AH5" s="16"/>
      <c r="AI5" s="16" t="s">
        <v>12</v>
      </c>
      <c r="AJ5" s="16"/>
      <c r="AK5" s="16"/>
      <c r="AL5" s="16" t="s">
        <v>12</v>
      </c>
      <c r="AM5" s="16"/>
      <c r="AN5" s="16"/>
      <c r="AO5" s="17">
        <f>(COUNTIF(J5:AL5,"A"))</f>
        <v>1</v>
      </c>
      <c r="AP5" s="18">
        <f>SUM(COUNTIF(J5:AN5,"G"))</f>
        <v>10</v>
      </c>
      <c r="AQ5" s="19">
        <f>COUNTIF(J5:AN5,"F")</f>
        <v>0</v>
      </c>
      <c r="AR5" s="20">
        <f>(COUNTIF(M5:AO5,"AB"))</f>
        <v>0</v>
      </c>
      <c r="AS5" s="9"/>
      <c r="AT5" s="9"/>
      <c r="AU5" s="9"/>
      <c r="AV5" s="9"/>
      <c r="AW5" s="6"/>
      <c r="AX5" s="6"/>
      <c r="AY5" s="6"/>
      <c r="AZ5" s="6"/>
      <c r="BA5" s="6"/>
      <c r="BB5" s="6"/>
      <c r="BC5" s="6"/>
      <c r="BD5" s="7"/>
      <c r="BE5" s="8"/>
      <c r="BF5" s="8"/>
      <c r="BG5" s="8"/>
      <c r="BH5" s="8"/>
      <c r="BI5" s="8" t="s">
        <v>13</v>
      </c>
      <c r="BJ5" s="8"/>
      <c r="BK5" s="7"/>
      <c r="BL5" s="7"/>
      <c r="BM5" s="7">
        <v>2026</v>
      </c>
      <c r="BN5" s="7"/>
      <c r="BO5" s="7"/>
      <c r="BP5" s="7"/>
      <c r="BQ5" s="7"/>
      <c r="BR5" s="7"/>
      <c r="BS5" s="6"/>
      <c r="BT5" s="6"/>
      <c r="BU5" s="6"/>
    </row>
    <row r="6" spans="1:271" ht="15" customHeight="1" thickTop="1" thickBot="1" x14ac:dyDescent="0.3">
      <c r="A6" s="162"/>
      <c r="B6" s="162"/>
      <c r="C6" s="162"/>
      <c r="D6" s="162"/>
      <c r="E6" s="162"/>
      <c r="F6" s="162"/>
      <c r="G6" s="162"/>
      <c r="H6" s="162"/>
      <c r="I6" s="162"/>
      <c r="J6" s="16"/>
      <c r="K6" s="16" t="s">
        <v>12</v>
      </c>
      <c r="L6" s="16"/>
      <c r="M6" s="16"/>
      <c r="N6" s="16" t="s">
        <v>12</v>
      </c>
      <c r="O6" s="16"/>
      <c r="P6" s="16"/>
      <c r="Q6" s="16" t="s">
        <v>12</v>
      </c>
      <c r="R6" s="16"/>
      <c r="S6" s="16"/>
      <c r="T6" s="16" t="s">
        <v>12</v>
      </c>
      <c r="U6" s="16"/>
      <c r="V6" s="16"/>
      <c r="W6" s="16" t="s">
        <v>12</v>
      </c>
      <c r="X6" s="16"/>
      <c r="Y6" s="16"/>
      <c r="Z6" s="16" t="s">
        <v>12</v>
      </c>
      <c r="AA6" s="16"/>
      <c r="AB6" s="16"/>
      <c r="AC6" s="16" t="s">
        <v>12</v>
      </c>
      <c r="AD6" s="16"/>
      <c r="AE6" s="16"/>
      <c r="AF6" s="16" t="s">
        <v>12</v>
      </c>
      <c r="AG6" s="16"/>
      <c r="AH6" s="16"/>
      <c r="AI6" s="16" t="s">
        <v>12</v>
      </c>
      <c r="AJ6" s="16"/>
      <c r="AK6" s="16"/>
      <c r="AL6" s="16" t="s">
        <v>12</v>
      </c>
      <c r="AM6" s="16"/>
      <c r="AN6" s="16"/>
      <c r="AO6" s="17">
        <f>(COUNTIF(J6:AL6,"A"))</f>
        <v>0</v>
      </c>
      <c r="AP6" s="18">
        <f>(COUNTIF(J6:AN6,"G"))</f>
        <v>10</v>
      </c>
      <c r="AQ6" s="19">
        <f>COUNTIF(J6:AN6,"F")</f>
        <v>0</v>
      </c>
      <c r="AR6" s="20">
        <f t="shared" ref="AR6:AR69" si="2">(COUNTIF(M6:AO6,"AB"))</f>
        <v>0</v>
      </c>
      <c r="AS6" s="9"/>
      <c r="AT6" s="9"/>
      <c r="AU6" s="9"/>
      <c r="AV6" s="9"/>
      <c r="AW6" s="6"/>
      <c r="AX6" s="6"/>
      <c r="AY6" s="6"/>
      <c r="AZ6" s="6"/>
      <c r="BA6" s="6"/>
      <c r="BB6" s="6"/>
      <c r="BC6" s="6"/>
      <c r="BD6" s="7"/>
      <c r="BE6" s="8"/>
      <c r="BF6" s="8"/>
      <c r="BG6" s="8"/>
      <c r="BH6" s="8"/>
      <c r="BI6" s="8" t="s">
        <v>14</v>
      </c>
      <c r="BJ6" s="8"/>
      <c r="BK6" s="7"/>
      <c r="BL6" s="7"/>
      <c r="BM6" s="7">
        <v>2027</v>
      </c>
      <c r="BN6" s="7"/>
      <c r="BO6" s="7"/>
      <c r="BP6" s="7"/>
      <c r="BQ6" s="7"/>
      <c r="BR6" s="7"/>
      <c r="BS6" s="6"/>
      <c r="BT6" s="6"/>
      <c r="BU6" s="6"/>
    </row>
    <row r="7" spans="1:271" ht="15" customHeight="1" thickTop="1" thickBot="1" x14ac:dyDescent="0.3">
      <c r="A7" s="163"/>
      <c r="B7" s="163"/>
      <c r="C7" s="163"/>
      <c r="D7" s="163"/>
      <c r="E7" s="163"/>
      <c r="F7" s="163"/>
      <c r="G7" s="163"/>
      <c r="H7" s="163"/>
      <c r="I7" s="163"/>
      <c r="J7" s="21"/>
      <c r="K7" s="21"/>
      <c r="L7" s="21" t="s">
        <v>12</v>
      </c>
      <c r="M7" s="21"/>
      <c r="N7" s="21"/>
      <c r="O7" s="21" t="s">
        <v>12</v>
      </c>
      <c r="P7" s="21"/>
      <c r="Q7" s="21"/>
      <c r="R7" s="21" t="s">
        <v>12</v>
      </c>
      <c r="S7" s="21"/>
      <c r="T7" s="21"/>
      <c r="U7" s="21" t="s">
        <v>12</v>
      </c>
      <c r="V7" s="21"/>
      <c r="W7" s="21"/>
      <c r="X7" s="21" t="s">
        <v>12</v>
      </c>
      <c r="Y7" s="21"/>
      <c r="Z7" s="21"/>
      <c r="AA7" s="21" t="s">
        <v>12</v>
      </c>
      <c r="AB7" s="21"/>
      <c r="AC7" s="21"/>
      <c r="AD7" s="21" t="s">
        <v>12</v>
      </c>
      <c r="AE7" s="21"/>
      <c r="AF7" s="21"/>
      <c r="AG7" s="21" t="s">
        <v>12</v>
      </c>
      <c r="AH7" s="21"/>
      <c r="AI7" s="21"/>
      <c r="AJ7" s="21" t="s">
        <v>12</v>
      </c>
      <c r="AK7" s="21"/>
      <c r="AL7" s="21"/>
      <c r="AM7" s="21" t="s">
        <v>12</v>
      </c>
      <c r="AN7" s="21"/>
      <c r="AO7" s="17">
        <f t="shared" ref="AO7:AO70" si="3">(COUNTIF(J7:AL7,"A"))</f>
        <v>0</v>
      </c>
      <c r="AP7" s="18">
        <f t="shared" ref="AP7:AP10" si="4">(COUNTIF(J7:AN7,"G"))</f>
        <v>10</v>
      </c>
      <c r="AQ7" s="19">
        <f t="shared" ref="AQ7:AQ10" si="5">COUNTIF(J7:AN7,"F")</f>
        <v>0</v>
      </c>
      <c r="AR7" s="20">
        <f t="shared" si="2"/>
        <v>0</v>
      </c>
      <c r="AS7" s="9"/>
      <c r="AT7" s="9"/>
      <c r="AU7" s="9"/>
      <c r="AV7" s="9"/>
      <c r="AW7" s="6"/>
      <c r="AX7" s="6"/>
      <c r="AY7" s="6"/>
      <c r="AZ7" s="6"/>
      <c r="BA7" s="6"/>
      <c r="BB7" s="6"/>
      <c r="BC7" s="6"/>
      <c r="BD7" s="7"/>
      <c r="BE7" s="8"/>
      <c r="BF7" s="8"/>
      <c r="BG7" s="8"/>
      <c r="BH7" s="8"/>
      <c r="BI7" s="8" t="s">
        <v>15</v>
      </c>
      <c r="BJ7" s="8"/>
      <c r="BK7" s="7"/>
      <c r="BL7" s="7"/>
      <c r="BM7" s="7">
        <v>2028</v>
      </c>
      <c r="BN7" s="7"/>
      <c r="BO7" s="7"/>
      <c r="BP7" s="7"/>
      <c r="BQ7" s="7"/>
      <c r="BR7" s="7"/>
      <c r="BS7" s="6"/>
      <c r="BT7" s="6"/>
      <c r="BU7" s="6"/>
    </row>
    <row r="8" spans="1:271" ht="15" customHeight="1" thickTop="1" thickBot="1" x14ac:dyDescent="0.3">
      <c r="A8" s="163"/>
      <c r="B8" s="163"/>
      <c r="C8" s="163"/>
      <c r="D8" s="163"/>
      <c r="E8" s="163"/>
      <c r="F8" s="163"/>
      <c r="G8" s="163"/>
      <c r="H8" s="163"/>
      <c r="I8" s="163"/>
      <c r="J8" s="21"/>
      <c r="K8" s="21"/>
      <c r="L8" s="21" t="s">
        <v>12</v>
      </c>
      <c r="M8" s="21"/>
      <c r="N8" s="21"/>
      <c r="O8" s="21" t="s">
        <v>12</v>
      </c>
      <c r="P8" s="21"/>
      <c r="Q8" s="21"/>
      <c r="R8" s="21" t="s">
        <v>12</v>
      </c>
      <c r="S8" s="21"/>
      <c r="T8" s="21"/>
      <c r="U8" s="21" t="s">
        <v>12</v>
      </c>
      <c r="V8" s="21"/>
      <c r="W8" s="21"/>
      <c r="X8" s="21" t="s">
        <v>12</v>
      </c>
      <c r="Y8" s="21"/>
      <c r="Z8" s="21"/>
      <c r="AA8" s="21" t="s">
        <v>12</v>
      </c>
      <c r="AB8" s="21"/>
      <c r="AC8" s="21"/>
      <c r="AD8" s="21" t="s">
        <v>12</v>
      </c>
      <c r="AE8" s="21"/>
      <c r="AF8" s="21"/>
      <c r="AG8" s="21" t="s">
        <v>12</v>
      </c>
      <c r="AH8" s="21"/>
      <c r="AI8" s="21"/>
      <c r="AJ8" s="21" t="s">
        <v>12</v>
      </c>
      <c r="AK8" s="21"/>
      <c r="AL8" s="21"/>
      <c r="AM8" s="21" t="s">
        <v>12</v>
      </c>
      <c r="AN8" s="21"/>
      <c r="AO8" s="17">
        <f t="shared" si="3"/>
        <v>0</v>
      </c>
      <c r="AP8" s="18">
        <f t="shared" si="4"/>
        <v>10</v>
      </c>
      <c r="AQ8" s="19">
        <f t="shared" si="5"/>
        <v>0</v>
      </c>
      <c r="AR8" s="20">
        <f t="shared" si="2"/>
        <v>0</v>
      </c>
      <c r="AS8" s="9"/>
      <c r="AT8" s="9"/>
      <c r="AU8" s="9"/>
      <c r="AV8" s="9"/>
      <c r="AW8" s="6"/>
      <c r="AX8" s="6"/>
      <c r="AY8" s="6"/>
      <c r="AZ8" s="6"/>
      <c r="BA8" s="6"/>
      <c r="BB8" s="6"/>
      <c r="BC8" s="6"/>
      <c r="BD8" s="7"/>
      <c r="BE8" s="8"/>
      <c r="BF8" s="8"/>
      <c r="BG8" s="8"/>
      <c r="BH8" s="8"/>
      <c r="BI8" s="8" t="s">
        <v>16</v>
      </c>
      <c r="BJ8" s="8"/>
      <c r="BK8" s="7"/>
      <c r="BL8" s="7"/>
      <c r="BM8" s="7">
        <v>2029</v>
      </c>
      <c r="BN8" s="7"/>
      <c r="BO8" s="7"/>
      <c r="BP8" s="7"/>
      <c r="BQ8" s="7"/>
      <c r="BR8" s="7"/>
      <c r="BS8" s="6"/>
      <c r="BT8" s="6"/>
      <c r="BU8" s="6"/>
    </row>
    <row r="9" spans="1:271" ht="15" customHeight="1" thickTop="1" thickBot="1" x14ac:dyDescent="0.3">
      <c r="A9" s="164"/>
      <c r="B9" s="164"/>
      <c r="C9" s="164"/>
      <c r="D9" s="164"/>
      <c r="E9" s="165"/>
      <c r="F9" s="165"/>
      <c r="G9" s="165"/>
      <c r="H9" s="165"/>
      <c r="I9" s="165"/>
      <c r="J9" s="22" t="s">
        <v>12</v>
      </c>
      <c r="K9" s="22"/>
      <c r="L9" s="22"/>
      <c r="M9" s="22" t="s">
        <v>12</v>
      </c>
      <c r="N9" s="22"/>
      <c r="O9" s="22"/>
      <c r="P9" s="22" t="s">
        <v>12</v>
      </c>
      <c r="Q9" s="22"/>
      <c r="R9" s="22"/>
      <c r="S9" s="22" t="s">
        <v>12</v>
      </c>
      <c r="T9" s="22"/>
      <c r="U9" s="22"/>
      <c r="V9" s="22" t="s">
        <v>12</v>
      </c>
      <c r="W9" s="22"/>
      <c r="X9" s="22"/>
      <c r="Y9" s="22" t="s">
        <v>12</v>
      </c>
      <c r="Z9" s="22"/>
      <c r="AA9" s="22"/>
      <c r="AB9" s="22" t="s">
        <v>12</v>
      </c>
      <c r="AC9" s="22"/>
      <c r="AD9" s="22"/>
      <c r="AE9" s="22" t="s">
        <v>12</v>
      </c>
      <c r="AF9" s="22"/>
      <c r="AG9" s="22"/>
      <c r="AH9" s="22" t="s">
        <v>12</v>
      </c>
      <c r="AI9" s="22"/>
      <c r="AJ9" s="22"/>
      <c r="AK9" s="22" t="s">
        <v>12</v>
      </c>
      <c r="AL9" s="22"/>
      <c r="AM9" s="22"/>
      <c r="AN9" s="22" t="s">
        <v>12</v>
      </c>
      <c r="AO9" s="17">
        <f t="shared" si="3"/>
        <v>0</v>
      </c>
      <c r="AP9" s="18">
        <f t="shared" si="4"/>
        <v>11</v>
      </c>
      <c r="AQ9" s="19">
        <f t="shared" si="5"/>
        <v>0</v>
      </c>
      <c r="AR9" s="20">
        <f t="shared" si="2"/>
        <v>0</v>
      </c>
      <c r="AS9" s="9"/>
      <c r="AT9" s="9"/>
      <c r="AU9" s="9"/>
      <c r="AV9" s="9"/>
      <c r="AW9" s="6"/>
      <c r="AX9" s="6"/>
      <c r="AY9" s="6"/>
      <c r="AZ9" s="6"/>
      <c r="BA9" s="6"/>
      <c r="BB9" s="6"/>
      <c r="BC9" s="6"/>
      <c r="BD9" s="7"/>
      <c r="BE9" s="8"/>
      <c r="BF9" s="8"/>
      <c r="BG9" s="8"/>
      <c r="BH9" s="8"/>
      <c r="BI9" s="8" t="s">
        <v>17</v>
      </c>
      <c r="BJ9" s="8"/>
      <c r="BK9" s="7"/>
      <c r="BL9" s="7"/>
      <c r="BM9" s="7">
        <v>2030</v>
      </c>
      <c r="BN9" s="7"/>
      <c r="BO9" s="7"/>
      <c r="BP9" s="7"/>
      <c r="BQ9" s="7"/>
      <c r="BR9" s="7"/>
      <c r="BS9" s="6"/>
      <c r="BT9" s="6"/>
      <c r="BU9" s="6"/>
    </row>
    <row r="10" spans="1:271" ht="15" customHeight="1" thickTop="1" thickBot="1" x14ac:dyDescent="0.3">
      <c r="A10" s="164"/>
      <c r="B10" s="164"/>
      <c r="C10" s="164"/>
      <c r="D10" s="164"/>
      <c r="E10" s="165"/>
      <c r="F10" s="165"/>
      <c r="G10" s="165"/>
      <c r="H10" s="165"/>
      <c r="I10" s="165"/>
      <c r="J10" s="22" t="s">
        <v>12</v>
      </c>
      <c r="K10" s="22"/>
      <c r="L10" s="22"/>
      <c r="M10" s="22" t="s">
        <v>12</v>
      </c>
      <c r="N10" s="22"/>
      <c r="O10" s="22"/>
      <c r="P10" s="22" t="s">
        <v>12</v>
      </c>
      <c r="Q10" s="22"/>
      <c r="R10" s="22"/>
      <c r="S10" s="22" t="s">
        <v>12</v>
      </c>
      <c r="T10" s="22"/>
      <c r="U10" s="22"/>
      <c r="V10" s="22" t="s">
        <v>12</v>
      </c>
      <c r="W10" s="22"/>
      <c r="X10" s="22"/>
      <c r="Y10" s="22" t="s">
        <v>12</v>
      </c>
      <c r="Z10" s="22"/>
      <c r="AA10" s="22"/>
      <c r="AB10" s="22" t="s">
        <v>12</v>
      </c>
      <c r="AC10" s="22"/>
      <c r="AD10" s="22"/>
      <c r="AE10" s="22" t="s">
        <v>12</v>
      </c>
      <c r="AF10" s="22"/>
      <c r="AG10" s="22"/>
      <c r="AH10" s="22" t="s">
        <v>12</v>
      </c>
      <c r="AI10" s="22"/>
      <c r="AJ10" s="22"/>
      <c r="AK10" s="22" t="s">
        <v>12</v>
      </c>
      <c r="AL10" s="22"/>
      <c r="AM10" s="22"/>
      <c r="AN10" s="22" t="s">
        <v>12</v>
      </c>
      <c r="AO10" s="17">
        <f t="shared" si="3"/>
        <v>0</v>
      </c>
      <c r="AP10" s="18">
        <f t="shared" si="4"/>
        <v>11</v>
      </c>
      <c r="AQ10" s="19">
        <f t="shared" si="5"/>
        <v>0</v>
      </c>
      <c r="AR10" s="20">
        <f t="shared" si="2"/>
        <v>0</v>
      </c>
      <c r="AS10" s="9"/>
      <c r="AT10" s="9"/>
      <c r="AU10" s="9"/>
      <c r="AV10" s="9"/>
      <c r="AW10" s="6"/>
      <c r="AX10" s="6"/>
      <c r="AY10" s="6"/>
      <c r="AZ10" s="6"/>
      <c r="BA10" s="6"/>
      <c r="BB10" s="6"/>
      <c r="BC10" s="6"/>
      <c r="BD10" s="7"/>
      <c r="BE10" s="8"/>
      <c r="BF10" s="8"/>
      <c r="BG10" s="8"/>
      <c r="BH10" s="8"/>
      <c r="BI10" s="8" t="s">
        <v>18</v>
      </c>
      <c r="BJ10" s="8"/>
      <c r="BK10" s="7"/>
      <c r="BL10" s="7"/>
      <c r="BM10" s="7"/>
      <c r="BN10" s="7"/>
      <c r="BO10" s="7"/>
      <c r="BP10" s="7"/>
      <c r="BQ10" s="7"/>
      <c r="BR10" s="7"/>
      <c r="BS10" s="6"/>
      <c r="BT10" s="6"/>
      <c r="BU10" s="6"/>
    </row>
    <row r="11" spans="1:271" ht="15" customHeight="1" thickTop="1" thickBot="1" x14ac:dyDescent="0.3">
      <c r="A11" s="23"/>
      <c r="B11" s="24"/>
      <c r="C11" s="24"/>
      <c r="D11" s="24"/>
      <c r="E11" s="24"/>
      <c r="F11" s="24"/>
      <c r="G11" s="24"/>
      <c r="H11" s="24"/>
      <c r="I11" s="24"/>
      <c r="J11" s="24"/>
      <c r="K11" s="24"/>
      <c r="L11" s="24"/>
      <c r="M11" s="24"/>
      <c r="N11" s="24"/>
      <c r="O11" s="24"/>
      <c r="P11" s="24"/>
      <c r="Q11" s="24"/>
      <c r="R11" s="24"/>
      <c r="S11" s="24"/>
      <c r="T11" s="24"/>
      <c r="U11" s="24"/>
      <c r="V11" s="24"/>
      <c r="W11" s="24"/>
      <c r="X11" s="24"/>
      <c r="Y11" s="24"/>
      <c r="Z11" s="24"/>
      <c r="AA11" s="24"/>
      <c r="AB11" s="24"/>
      <c r="AC11" s="24"/>
      <c r="AD11" s="24"/>
      <c r="AE11" s="24"/>
      <c r="AF11" s="24"/>
      <c r="AG11" s="24"/>
      <c r="AH11" s="24"/>
      <c r="AI11" s="24"/>
      <c r="AJ11" s="24"/>
      <c r="AK11" s="24"/>
      <c r="AL11" s="24"/>
      <c r="AM11" s="24"/>
      <c r="AN11" s="24"/>
      <c r="AO11" s="25"/>
      <c r="AP11" s="25"/>
      <c r="AQ11" s="25"/>
      <c r="AR11" s="26"/>
      <c r="AS11" s="27"/>
      <c r="AT11" s="27"/>
      <c r="AU11" s="27"/>
      <c r="AV11" s="27"/>
      <c r="AW11" s="28"/>
      <c r="AX11" s="28"/>
      <c r="AY11" s="28"/>
      <c r="AZ11" s="28"/>
      <c r="BA11" s="28"/>
      <c r="BB11" s="28"/>
      <c r="BC11" s="28"/>
      <c r="BD11" s="29"/>
      <c r="BE11" s="30"/>
      <c r="BF11" s="30"/>
      <c r="BG11" s="30"/>
      <c r="BH11" s="30"/>
      <c r="BI11" s="8" t="s">
        <v>19</v>
      </c>
      <c r="BJ11" s="30"/>
      <c r="BK11" s="29"/>
      <c r="BL11" s="29"/>
      <c r="BM11" s="29"/>
      <c r="BN11" s="29"/>
      <c r="BO11" s="29"/>
      <c r="BP11" s="29"/>
      <c r="BQ11" s="29"/>
      <c r="BR11" s="29"/>
      <c r="BS11" s="28"/>
      <c r="BT11" s="28"/>
      <c r="BU11" s="28"/>
      <c r="BV11" s="31"/>
      <c r="BW11" s="31"/>
      <c r="BX11" s="31"/>
      <c r="BY11" s="31"/>
      <c r="BZ11" s="31"/>
      <c r="CA11" s="31"/>
      <c r="CB11" s="31"/>
      <c r="CC11" s="31"/>
      <c r="CD11" s="31"/>
      <c r="CE11" s="31"/>
      <c r="CF11" s="31"/>
      <c r="CG11" s="31"/>
      <c r="CH11" s="31"/>
      <c r="CI11" s="31"/>
      <c r="CJ11" s="31"/>
      <c r="CK11" s="31"/>
      <c r="CL11" s="31"/>
      <c r="CM11" s="31"/>
      <c r="CN11" s="31"/>
      <c r="CO11" s="31"/>
      <c r="CP11" s="31"/>
      <c r="CQ11" s="31"/>
      <c r="CR11" s="31"/>
      <c r="CS11" s="31"/>
      <c r="CT11" s="31"/>
      <c r="CU11" s="31"/>
      <c r="CV11" s="31"/>
      <c r="CW11" s="31"/>
      <c r="CX11" s="31"/>
      <c r="CY11" s="31"/>
      <c r="CZ11" s="31"/>
      <c r="DA11" s="31"/>
      <c r="DB11" s="31"/>
      <c r="DC11" s="31"/>
      <c r="DD11" s="31"/>
      <c r="DE11" s="31"/>
      <c r="DF11" s="31"/>
      <c r="DG11" s="31"/>
      <c r="DH11" s="31"/>
      <c r="DI11" s="31"/>
      <c r="DJ11" s="31"/>
      <c r="DK11" s="31"/>
      <c r="DL11" s="31"/>
      <c r="DM11" s="31"/>
      <c r="DN11" s="31"/>
      <c r="DO11" s="31"/>
      <c r="DP11" s="31"/>
      <c r="DQ11" s="31"/>
      <c r="DR11" s="31"/>
      <c r="DS11" s="31"/>
      <c r="DT11" s="31"/>
      <c r="DU11" s="31"/>
      <c r="DV11" s="31"/>
      <c r="DW11" s="31"/>
      <c r="DX11" s="31"/>
      <c r="DY11" s="31"/>
      <c r="DZ11" s="31"/>
      <c r="EA11" s="31"/>
      <c r="EB11" s="31"/>
      <c r="EC11" s="31"/>
      <c r="ED11" s="31"/>
      <c r="EE11" s="31"/>
      <c r="EF11" s="31"/>
      <c r="EG11" s="31"/>
      <c r="EH11" s="31"/>
      <c r="EI11" s="31"/>
      <c r="EJ11" s="31"/>
      <c r="EK11" s="31"/>
      <c r="EL11" s="31"/>
      <c r="EM11" s="31"/>
      <c r="EN11" s="31"/>
      <c r="EO11" s="31"/>
      <c r="EP11" s="31"/>
      <c r="EQ11" s="31"/>
      <c r="ER11" s="31"/>
      <c r="ES11" s="31"/>
      <c r="ET11" s="31"/>
      <c r="EU11" s="31"/>
      <c r="EV11" s="31"/>
      <c r="EW11" s="31"/>
      <c r="EX11" s="31"/>
      <c r="EY11" s="31"/>
      <c r="EZ11" s="31"/>
      <c r="FA11" s="31"/>
      <c r="FB11" s="31"/>
      <c r="FC11" s="31"/>
      <c r="FD11" s="31"/>
      <c r="FE11" s="31"/>
      <c r="FF11" s="31"/>
      <c r="FG11" s="31"/>
      <c r="FH11" s="31"/>
      <c r="FI11" s="31"/>
      <c r="FJ11" s="31"/>
      <c r="FK11" s="31"/>
      <c r="FL11" s="31"/>
      <c r="FM11" s="31"/>
      <c r="FN11" s="31"/>
      <c r="FO11" s="31"/>
      <c r="FP11" s="31"/>
      <c r="FQ11" s="31"/>
      <c r="FR11" s="31"/>
      <c r="FS11" s="31"/>
      <c r="FT11" s="31"/>
      <c r="FU11" s="31"/>
      <c r="FV11" s="31"/>
      <c r="FW11" s="31"/>
      <c r="FX11" s="31"/>
      <c r="FY11" s="31"/>
      <c r="FZ11" s="31"/>
      <c r="GA11" s="31"/>
      <c r="GB11" s="31"/>
      <c r="GC11" s="31"/>
      <c r="GD11" s="31"/>
      <c r="GE11" s="31"/>
      <c r="GF11" s="31"/>
      <c r="GG11" s="31"/>
      <c r="GH11" s="31"/>
      <c r="GI11" s="31"/>
      <c r="GJ11" s="31"/>
      <c r="GK11" s="31"/>
      <c r="GL11" s="31"/>
      <c r="GM11" s="31"/>
      <c r="GN11" s="31"/>
      <c r="GO11" s="31"/>
      <c r="GP11" s="31"/>
      <c r="GQ11" s="31"/>
      <c r="GR11" s="31"/>
      <c r="GS11" s="31"/>
      <c r="GT11" s="31"/>
      <c r="GU11" s="31"/>
      <c r="GV11" s="31"/>
      <c r="GW11" s="31"/>
      <c r="GX11" s="31"/>
      <c r="GY11" s="31"/>
      <c r="GZ11" s="31"/>
      <c r="HA11" s="31"/>
      <c r="HB11" s="31"/>
      <c r="HC11" s="31"/>
      <c r="HD11" s="31"/>
      <c r="HE11" s="31"/>
      <c r="HF11" s="31"/>
      <c r="HG11" s="31"/>
      <c r="HH11" s="31"/>
      <c r="HI11" s="31"/>
      <c r="HJ11" s="31"/>
      <c r="HK11" s="31"/>
      <c r="HL11" s="31"/>
      <c r="HM11" s="31"/>
      <c r="HN11" s="31"/>
      <c r="HO11" s="31"/>
      <c r="HP11" s="31"/>
      <c r="HQ11" s="31"/>
      <c r="HR11" s="31"/>
      <c r="HS11" s="31"/>
      <c r="HT11" s="31"/>
      <c r="HU11" s="31"/>
      <c r="HV11" s="31"/>
      <c r="HW11" s="31"/>
      <c r="HX11" s="31"/>
      <c r="HY11" s="31"/>
      <c r="HZ11" s="31"/>
      <c r="IA11" s="31"/>
      <c r="IB11" s="31"/>
      <c r="IC11" s="31"/>
      <c r="ID11" s="31"/>
      <c r="IE11" s="31"/>
      <c r="IF11" s="31"/>
      <c r="IG11" s="31"/>
      <c r="IH11" s="31"/>
      <c r="II11" s="31"/>
      <c r="IJ11" s="31"/>
      <c r="IK11" s="31"/>
      <c r="IL11" s="31"/>
      <c r="IM11" s="31"/>
      <c r="IN11" s="31"/>
      <c r="IO11" s="31"/>
      <c r="IP11" s="31"/>
      <c r="IQ11" s="31"/>
      <c r="IR11" s="31"/>
      <c r="IS11" s="31"/>
      <c r="IT11" s="31"/>
      <c r="IU11" s="31"/>
      <c r="IV11" s="31"/>
      <c r="IW11" s="31"/>
      <c r="IX11" s="31"/>
      <c r="IY11" s="31"/>
      <c r="IZ11" s="31"/>
      <c r="JA11" s="31"/>
      <c r="JB11" s="31"/>
      <c r="JC11" s="31"/>
      <c r="JD11" s="31"/>
      <c r="JE11" s="31"/>
      <c r="JF11" s="31"/>
      <c r="JG11" s="31"/>
      <c r="JH11" s="31"/>
      <c r="JI11" s="31"/>
      <c r="JJ11" s="31"/>
      <c r="JK11" s="31"/>
    </row>
    <row r="12" spans="1:271" s="31" customFormat="1" ht="16.5" thickTop="1" thickBot="1" x14ac:dyDescent="0.3">
      <c r="A12" s="156" t="s">
        <v>26</v>
      </c>
      <c r="B12" s="157"/>
      <c r="C12" s="157"/>
      <c r="D12" s="157"/>
      <c r="E12" s="157"/>
      <c r="F12" s="157"/>
      <c r="G12" s="157"/>
      <c r="H12" s="157"/>
      <c r="I12" s="158"/>
      <c r="J12" s="22" t="s">
        <v>12</v>
      </c>
      <c r="K12" s="22"/>
      <c r="L12" s="22"/>
      <c r="M12" s="22" t="s">
        <v>12</v>
      </c>
      <c r="N12" s="22"/>
      <c r="O12" s="22"/>
      <c r="P12" s="22" t="s">
        <v>12</v>
      </c>
      <c r="Q12" s="22"/>
      <c r="R12" s="22"/>
      <c r="S12" s="22" t="s">
        <v>12</v>
      </c>
      <c r="T12" s="22"/>
      <c r="U12" s="22"/>
      <c r="V12" s="22" t="s">
        <v>12</v>
      </c>
      <c r="W12" s="22"/>
      <c r="X12" s="22"/>
      <c r="Y12" s="22" t="s">
        <v>12</v>
      </c>
      <c r="Z12" s="22"/>
      <c r="AA12" s="22"/>
      <c r="AB12" s="22" t="s">
        <v>12</v>
      </c>
      <c r="AC12" s="22"/>
      <c r="AD12" s="22"/>
      <c r="AE12" s="22" t="s">
        <v>12</v>
      </c>
      <c r="AF12" s="22"/>
      <c r="AG12" s="22"/>
      <c r="AH12" s="22" t="s">
        <v>12</v>
      </c>
      <c r="AI12" s="22"/>
      <c r="AJ12" s="22"/>
      <c r="AK12" s="22" t="s">
        <v>12</v>
      </c>
      <c r="AL12" s="22"/>
      <c r="AM12" s="22"/>
      <c r="AN12" s="22" t="s">
        <v>12</v>
      </c>
      <c r="AO12" s="17">
        <f t="shared" si="3"/>
        <v>0</v>
      </c>
      <c r="AP12" s="20">
        <f t="shared" ref="AP12:AP75" si="6">(COUNTIF(J12:AN12,"G"))</f>
        <v>11</v>
      </c>
      <c r="AQ12" s="20">
        <f t="shared" ref="AQ12:AQ75" si="7">(COUNTIF(L12:AN12,"F"))</f>
        <v>0</v>
      </c>
      <c r="AR12" s="20">
        <f t="shared" si="2"/>
        <v>0</v>
      </c>
      <c r="AS12" s="28"/>
      <c r="AT12" s="28"/>
      <c r="AU12" s="28"/>
      <c r="AV12" s="28"/>
      <c r="AW12" s="28"/>
      <c r="AX12" s="28"/>
      <c r="AY12" s="28"/>
      <c r="AZ12" s="28"/>
      <c r="BA12" s="28"/>
      <c r="BB12" s="28"/>
      <c r="BC12" s="28"/>
      <c r="BD12" s="28"/>
      <c r="BE12" s="28"/>
      <c r="BF12" s="28"/>
      <c r="BG12" s="28"/>
      <c r="BH12" s="28"/>
      <c r="BI12" s="28"/>
      <c r="BJ12" s="28"/>
      <c r="BK12" s="28"/>
      <c r="BL12" s="28"/>
      <c r="BM12" s="28"/>
      <c r="BN12" s="28"/>
      <c r="BO12" s="28"/>
      <c r="BP12" s="28"/>
      <c r="BQ12" s="28"/>
      <c r="BR12" s="28"/>
      <c r="BS12" s="28"/>
      <c r="BT12" s="28"/>
      <c r="BU12" s="28"/>
    </row>
    <row r="13" spans="1:271" s="31" customFormat="1" ht="16.5" thickTop="1" thickBot="1" x14ac:dyDescent="0.3">
      <c r="A13" s="159"/>
      <c r="B13" s="160"/>
      <c r="C13" s="160"/>
      <c r="D13" s="160"/>
      <c r="E13" s="160"/>
      <c r="F13" s="160"/>
      <c r="G13" s="160"/>
      <c r="H13" s="160"/>
      <c r="I13" s="161"/>
      <c r="J13" s="22" t="s">
        <v>12</v>
      </c>
      <c r="K13" s="22"/>
      <c r="L13" s="22"/>
      <c r="M13" s="22" t="s">
        <v>12</v>
      </c>
      <c r="N13" s="22"/>
      <c r="O13" s="22"/>
      <c r="P13" s="22" t="s">
        <v>12</v>
      </c>
      <c r="Q13" s="22"/>
      <c r="R13" s="22"/>
      <c r="S13" s="22" t="s">
        <v>12</v>
      </c>
      <c r="T13" s="22"/>
      <c r="U13" s="22"/>
      <c r="V13" s="22" t="s">
        <v>12</v>
      </c>
      <c r="W13" s="22"/>
      <c r="X13" s="22"/>
      <c r="Y13" s="22" t="s">
        <v>12</v>
      </c>
      <c r="Z13" s="22"/>
      <c r="AA13" s="22"/>
      <c r="AB13" s="22" t="s">
        <v>12</v>
      </c>
      <c r="AC13" s="22"/>
      <c r="AD13" s="22"/>
      <c r="AE13" s="22" t="s">
        <v>12</v>
      </c>
      <c r="AF13" s="22"/>
      <c r="AG13" s="22"/>
      <c r="AH13" s="22" t="s">
        <v>12</v>
      </c>
      <c r="AI13" s="22"/>
      <c r="AJ13" s="22"/>
      <c r="AK13" s="22" t="s">
        <v>12</v>
      </c>
      <c r="AL13" s="22"/>
      <c r="AM13" s="22"/>
      <c r="AN13" s="22" t="s">
        <v>12</v>
      </c>
      <c r="AO13" s="17">
        <f t="shared" si="3"/>
        <v>0</v>
      </c>
      <c r="AP13" s="20">
        <f t="shared" si="6"/>
        <v>11</v>
      </c>
      <c r="AQ13" s="20">
        <f t="shared" si="7"/>
        <v>0</v>
      </c>
      <c r="AR13" s="20">
        <f t="shared" si="2"/>
        <v>0</v>
      </c>
      <c r="AS13" s="28"/>
      <c r="AT13" s="28"/>
      <c r="AU13" s="28"/>
      <c r="AV13" s="28"/>
      <c r="AW13" s="28"/>
      <c r="AX13" s="28"/>
      <c r="AY13" s="28"/>
      <c r="AZ13" s="28"/>
      <c r="BA13" s="28"/>
      <c r="BB13" s="28"/>
      <c r="BC13" s="28"/>
      <c r="BD13" s="28"/>
      <c r="BE13" s="28"/>
      <c r="BF13" s="28"/>
      <c r="BG13" s="28"/>
      <c r="BH13" s="28"/>
      <c r="BI13" s="28"/>
      <c r="BJ13" s="28"/>
      <c r="BK13" s="28"/>
      <c r="BL13" s="28"/>
      <c r="BM13" s="28"/>
      <c r="BN13" s="28"/>
      <c r="BO13" s="28"/>
      <c r="BP13" s="28"/>
      <c r="BQ13" s="28"/>
      <c r="BR13" s="28"/>
      <c r="BS13" s="28"/>
      <c r="BT13" s="28"/>
      <c r="BU13" s="28"/>
    </row>
    <row r="14" spans="1:271" s="31" customFormat="1" ht="16.5" thickTop="1" thickBot="1" x14ac:dyDescent="0.3">
      <c r="A14" s="156" t="s">
        <v>27</v>
      </c>
      <c r="B14" s="157"/>
      <c r="C14" s="157"/>
      <c r="D14" s="157"/>
      <c r="E14" s="157"/>
      <c r="F14" s="157"/>
      <c r="G14" s="157"/>
      <c r="H14" s="157"/>
      <c r="I14" s="158"/>
      <c r="J14" s="22" t="s">
        <v>20</v>
      </c>
      <c r="K14" s="22" t="s">
        <v>20</v>
      </c>
      <c r="L14" s="22"/>
      <c r="M14" s="22" t="s">
        <v>12</v>
      </c>
      <c r="N14" s="22"/>
      <c r="O14" s="22"/>
      <c r="P14" s="22" t="s">
        <v>12</v>
      </c>
      <c r="Q14" s="22"/>
      <c r="R14" s="22"/>
      <c r="S14" s="22" t="s">
        <v>12</v>
      </c>
      <c r="T14" s="22"/>
      <c r="U14" s="22"/>
      <c r="V14" s="22" t="s">
        <v>12</v>
      </c>
      <c r="W14" s="22"/>
      <c r="X14" s="22"/>
      <c r="Y14" s="22" t="s">
        <v>12</v>
      </c>
      <c r="Z14" s="22"/>
      <c r="AA14" s="22"/>
      <c r="AB14" s="22" t="s">
        <v>12</v>
      </c>
      <c r="AC14" s="22"/>
      <c r="AD14" s="22"/>
      <c r="AE14" s="22" t="s">
        <v>12</v>
      </c>
      <c r="AF14" s="22"/>
      <c r="AG14" s="22"/>
      <c r="AH14" s="22" t="s">
        <v>12</v>
      </c>
      <c r="AI14" s="22"/>
      <c r="AJ14" s="22"/>
      <c r="AK14" s="22" t="s">
        <v>12</v>
      </c>
      <c r="AL14" s="22"/>
      <c r="AM14" s="22"/>
      <c r="AN14" s="22" t="s">
        <v>12</v>
      </c>
      <c r="AO14" s="17">
        <f t="shared" si="3"/>
        <v>0</v>
      </c>
      <c r="AP14" s="20">
        <f t="shared" si="6"/>
        <v>10</v>
      </c>
      <c r="AQ14" s="20">
        <f>(COUNTIF(J14:AN14,"F"))</f>
        <v>2</v>
      </c>
      <c r="AR14" s="20">
        <f t="shared" si="2"/>
        <v>0</v>
      </c>
    </row>
    <row r="15" spans="1:271" s="31" customFormat="1" ht="16.5" thickTop="1" thickBot="1" x14ac:dyDescent="0.3">
      <c r="A15" s="159"/>
      <c r="B15" s="160"/>
      <c r="C15" s="160"/>
      <c r="D15" s="160"/>
      <c r="E15" s="160"/>
      <c r="F15" s="160"/>
      <c r="G15" s="160"/>
      <c r="H15" s="160"/>
      <c r="I15" s="161"/>
      <c r="J15" s="22" t="s">
        <v>20</v>
      </c>
      <c r="K15" s="22" t="s">
        <v>20</v>
      </c>
      <c r="L15" s="22"/>
      <c r="M15" s="22" t="s">
        <v>12</v>
      </c>
      <c r="N15" s="22"/>
      <c r="O15" s="22"/>
      <c r="P15" s="22" t="s">
        <v>12</v>
      </c>
      <c r="Q15" s="22"/>
      <c r="R15" s="22"/>
      <c r="S15" s="22" t="s">
        <v>12</v>
      </c>
      <c r="T15" s="22"/>
      <c r="U15" s="22"/>
      <c r="V15" s="22" t="s">
        <v>12</v>
      </c>
      <c r="W15" s="22"/>
      <c r="X15" s="22"/>
      <c r="Y15" s="22" t="s">
        <v>12</v>
      </c>
      <c r="Z15" s="22"/>
      <c r="AA15" s="22"/>
      <c r="AB15" s="22" t="s">
        <v>12</v>
      </c>
      <c r="AC15" s="22"/>
      <c r="AD15" s="22"/>
      <c r="AE15" s="22" t="s">
        <v>12</v>
      </c>
      <c r="AF15" s="22"/>
      <c r="AG15" s="22"/>
      <c r="AH15" s="22" t="s">
        <v>12</v>
      </c>
      <c r="AI15" s="22"/>
      <c r="AJ15" s="22"/>
      <c r="AK15" s="22" t="s">
        <v>12</v>
      </c>
      <c r="AL15" s="22"/>
      <c r="AM15" s="22"/>
      <c r="AN15" s="22" t="s">
        <v>12</v>
      </c>
      <c r="AO15" s="17">
        <f t="shared" si="3"/>
        <v>0</v>
      </c>
      <c r="AP15" s="20">
        <f t="shared" si="6"/>
        <v>10</v>
      </c>
      <c r="AQ15" s="20">
        <f>(COUNTIF(J15:AN15,"F"))</f>
        <v>2</v>
      </c>
      <c r="AR15" s="20">
        <f t="shared" si="2"/>
        <v>0</v>
      </c>
    </row>
    <row r="16" spans="1:271" s="31" customFormat="1" ht="16.5" thickTop="1" thickBot="1" x14ac:dyDescent="0.3">
      <c r="A16" s="156" t="s">
        <v>28</v>
      </c>
      <c r="B16" s="157"/>
      <c r="C16" s="157"/>
      <c r="D16" s="157"/>
      <c r="E16" s="157"/>
      <c r="F16" s="157"/>
      <c r="G16" s="157"/>
      <c r="H16" s="157"/>
      <c r="I16" s="158"/>
      <c r="J16" s="22" t="s">
        <v>12</v>
      </c>
      <c r="K16" s="22"/>
      <c r="L16" s="22"/>
      <c r="M16" s="22" t="s">
        <v>12</v>
      </c>
      <c r="N16" s="22"/>
      <c r="O16" s="22"/>
      <c r="P16" s="22" t="s">
        <v>12</v>
      </c>
      <c r="Q16" s="22"/>
      <c r="R16" s="22"/>
      <c r="S16" s="22" t="s">
        <v>12</v>
      </c>
      <c r="T16" s="22"/>
      <c r="U16" s="22"/>
      <c r="V16" s="22" t="s">
        <v>12</v>
      </c>
      <c r="W16" s="22"/>
      <c r="X16" s="22"/>
      <c r="Y16" s="22" t="s">
        <v>12</v>
      </c>
      <c r="Z16" s="22"/>
      <c r="AA16" s="22"/>
      <c r="AB16" s="22" t="s">
        <v>12</v>
      </c>
      <c r="AC16" s="22"/>
      <c r="AD16" s="22"/>
      <c r="AE16" s="22" t="s">
        <v>12</v>
      </c>
      <c r="AF16" s="22"/>
      <c r="AG16" s="22"/>
      <c r="AH16" s="22" t="s">
        <v>12</v>
      </c>
      <c r="AI16" s="22"/>
      <c r="AJ16" s="22"/>
      <c r="AK16" s="22" t="s">
        <v>12</v>
      </c>
      <c r="AL16" s="22"/>
      <c r="AM16" s="22"/>
      <c r="AN16" s="22" t="s">
        <v>12</v>
      </c>
      <c r="AO16" s="17">
        <f t="shared" si="3"/>
        <v>0</v>
      </c>
      <c r="AP16" s="20">
        <f t="shared" si="6"/>
        <v>11</v>
      </c>
      <c r="AQ16" s="20">
        <f t="shared" ref="AQ16:AQ23" si="8">(COUNTIF(L16:AN16,"F"))</f>
        <v>0</v>
      </c>
      <c r="AR16" s="20">
        <f t="shared" si="2"/>
        <v>0</v>
      </c>
    </row>
    <row r="17" spans="1:73" s="31" customFormat="1" ht="16.5" thickTop="1" thickBot="1" x14ac:dyDescent="0.3">
      <c r="A17" s="159"/>
      <c r="B17" s="160"/>
      <c r="C17" s="160"/>
      <c r="D17" s="160"/>
      <c r="E17" s="160"/>
      <c r="F17" s="160"/>
      <c r="G17" s="160"/>
      <c r="H17" s="160"/>
      <c r="I17" s="161"/>
      <c r="J17" s="22" t="s">
        <v>12</v>
      </c>
      <c r="K17" s="22"/>
      <c r="L17" s="22"/>
      <c r="M17" s="22" t="s">
        <v>12</v>
      </c>
      <c r="N17" s="22"/>
      <c r="O17" s="22"/>
      <c r="P17" s="22" t="s">
        <v>12</v>
      </c>
      <c r="Q17" s="22"/>
      <c r="R17" s="22"/>
      <c r="S17" s="22" t="s">
        <v>12</v>
      </c>
      <c r="T17" s="22"/>
      <c r="U17" s="22"/>
      <c r="V17" s="22" t="s">
        <v>12</v>
      </c>
      <c r="W17" s="22"/>
      <c r="X17" s="22"/>
      <c r="Y17" s="22" t="s">
        <v>12</v>
      </c>
      <c r="Z17" s="22"/>
      <c r="AA17" s="22"/>
      <c r="AB17" s="22" t="s">
        <v>12</v>
      </c>
      <c r="AC17" s="22"/>
      <c r="AD17" s="22"/>
      <c r="AE17" s="22" t="s">
        <v>12</v>
      </c>
      <c r="AF17" s="22"/>
      <c r="AG17" s="22"/>
      <c r="AH17" s="22" t="s">
        <v>12</v>
      </c>
      <c r="AI17" s="22"/>
      <c r="AJ17" s="22"/>
      <c r="AK17" s="22" t="s">
        <v>12</v>
      </c>
      <c r="AL17" s="22"/>
      <c r="AM17" s="22"/>
      <c r="AN17" s="22" t="s">
        <v>12</v>
      </c>
      <c r="AO17" s="17">
        <f t="shared" si="3"/>
        <v>0</v>
      </c>
      <c r="AP17" s="20">
        <f t="shared" si="6"/>
        <v>11</v>
      </c>
      <c r="AQ17" s="20">
        <f t="shared" si="8"/>
        <v>0</v>
      </c>
      <c r="AR17" s="20">
        <f t="shared" si="2"/>
        <v>0</v>
      </c>
      <c r="AT17"/>
    </row>
    <row r="18" spans="1:73" s="31" customFormat="1" ht="16.5" thickTop="1" thickBot="1" x14ac:dyDescent="0.3">
      <c r="A18" s="156" t="s">
        <v>29</v>
      </c>
      <c r="B18" s="157"/>
      <c r="C18" s="157"/>
      <c r="D18" s="157"/>
      <c r="E18" s="157"/>
      <c r="F18" s="157"/>
      <c r="G18" s="157"/>
      <c r="H18" s="157"/>
      <c r="I18" s="158"/>
      <c r="J18" s="22" t="s">
        <v>12</v>
      </c>
      <c r="K18" s="22"/>
      <c r="L18" s="22"/>
      <c r="M18" s="22" t="s">
        <v>12</v>
      </c>
      <c r="N18" s="22"/>
      <c r="O18" s="22"/>
      <c r="P18" s="22" t="s">
        <v>12</v>
      </c>
      <c r="Q18" s="22"/>
      <c r="R18" s="22"/>
      <c r="S18" s="22" t="s">
        <v>12</v>
      </c>
      <c r="T18" s="22"/>
      <c r="U18" s="22"/>
      <c r="V18" s="22" t="s">
        <v>12</v>
      </c>
      <c r="W18" s="22"/>
      <c r="X18" s="22"/>
      <c r="Y18" s="22" t="s">
        <v>12</v>
      </c>
      <c r="Z18" s="22"/>
      <c r="AA18" s="22"/>
      <c r="AB18" s="22" t="s">
        <v>12</v>
      </c>
      <c r="AC18" s="22"/>
      <c r="AD18" s="22"/>
      <c r="AE18" s="22" t="s">
        <v>12</v>
      </c>
      <c r="AF18" s="22"/>
      <c r="AG18" s="22"/>
      <c r="AH18" s="22" t="s">
        <v>12</v>
      </c>
      <c r="AI18" s="22"/>
      <c r="AJ18" s="22"/>
      <c r="AK18" s="22" t="s">
        <v>12</v>
      </c>
      <c r="AL18" s="22"/>
      <c r="AM18" s="22"/>
      <c r="AN18" s="22" t="s">
        <v>12</v>
      </c>
      <c r="AO18" s="17">
        <f t="shared" si="3"/>
        <v>0</v>
      </c>
      <c r="AP18" s="20">
        <f t="shared" si="6"/>
        <v>11</v>
      </c>
      <c r="AQ18" s="20">
        <f t="shared" si="8"/>
        <v>0</v>
      </c>
      <c r="AR18" s="20">
        <f t="shared" si="2"/>
        <v>0</v>
      </c>
    </row>
    <row r="19" spans="1:73" s="31" customFormat="1" ht="16.5" thickTop="1" thickBot="1" x14ac:dyDescent="0.3">
      <c r="A19" s="159"/>
      <c r="B19" s="160"/>
      <c r="C19" s="160"/>
      <c r="D19" s="160"/>
      <c r="E19" s="160"/>
      <c r="F19" s="160"/>
      <c r="G19" s="160"/>
      <c r="H19" s="160"/>
      <c r="I19" s="161"/>
      <c r="J19" s="22" t="s">
        <v>12</v>
      </c>
      <c r="K19" s="22"/>
      <c r="L19" s="22"/>
      <c r="M19" s="22" t="s">
        <v>12</v>
      </c>
      <c r="N19" s="22"/>
      <c r="O19" s="22"/>
      <c r="P19" s="22" t="s">
        <v>12</v>
      </c>
      <c r="Q19" s="22"/>
      <c r="R19" s="22"/>
      <c r="S19" s="22" t="s">
        <v>12</v>
      </c>
      <c r="T19" s="22"/>
      <c r="U19" s="22"/>
      <c r="V19" s="22" t="s">
        <v>12</v>
      </c>
      <c r="W19" s="22"/>
      <c r="X19" s="22"/>
      <c r="Y19" s="22" t="s">
        <v>12</v>
      </c>
      <c r="Z19" s="22"/>
      <c r="AA19" s="22"/>
      <c r="AB19" s="22" t="s">
        <v>12</v>
      </c>
      <c r="AC19" s="22"/>
      <c r="AD19" s="22"/>
      <c r="AE19" s="22" t="s">
        <v>12</v>
      </c>
      <c r="AF19" s="22"/>
      <c r="AG19" s="22"/>
      <c r="AH19" s="22" t="s">
        <v>12</v>
      </c>
      <c r="AI19" s="22"/>
      <c r="AJ19" s="22"/>
      <c r="AK19" s="22" t="s">
        <v>12</v>
      </c>
      <c r="AL19" s="22"/>
      <c r="AM19" s="22"/>
      <c r="AN19" s="22" t="s">
        <v>12</v>
      </c>
      <c r="AO19" s="17">
        <f t="shared" si="3"/>
        <v>0</v>
      </c>
      <c r="AP19" s="20">
        <f t="shared" si="6"/>
        <v>11</v>
      </c>
      <c r="AQ19" s="20">
        <f t="shared" si="8"/>
        <v>0</v>
      </c>
      <c r="AR19" s="20">
        <f t="shared" si="2"/>
        <v>0</v>
      </c>
    </row>
    <row r="20" spans="1:73" s="31" customFormat="1" ht="16.5" thickTop="1" thickBot="1" x14ac:dyDescent="0.3">
      <c r="A20" s="156"/>
      <c r="B20" s="157"/>
      <c r="C20" s="157"/>
      <c r="D20" s="157"/>
      <c r="E20" s="157"/>
      <c r="F20" s="157"/>
      <c r="G20" s="157"/>
      <c r="H20" s="157"/>
      <c r="I20" s="158"/>
      <c r="J20" s="22" t="s">
        <v>12</v>
      </c>
      <c r="K20" s="22"/>
      <c r="L20" s="22"/>
      <c r="M20" s="22" t="s">
        <v>12</v>
      </c>
      <c r="N20" s="22"/>
      <c r="O20" s="22"/>
      <c r="P20" s="22" t="s">
        <v>12</v>
      </c>
      <c r="Q20" s="22"/>
      <c r="R20" s="22"/>
      <c r="S20" s="22" t="s">
        <v>12</v>
      </c>
      <c r="T20" s="22"/>
      <c r="U20" s="22"/>
      <c r="V20" s="22" t="s">
        <v>12</v>
      </c>
      <c r="W20" s="22"/>
      <c r="X20" s="22"/>
      <c r="Y20" s="22" t="s">
        <v>12</v>
      </c>
      <c r="Z20" s="22"/>
      <c r="AA20" s="22"/>
      <c r="AB20" s="22" t="s">
        <v>12</v>
      </c>
      <c r="AC20" s="22"/>
      <c r="AD20" s="22"/>
      <c r="AE20" s="22" t="s">
        <v>12</v>
      </c>
      <c r="AF20" s="22"/>
      <c r="AG20" s="22"/>
      <c r="AH20" s="22" t="s">
        <v>12</v>
      </c>
      <c r="AI20" s="22"/>
      <c r="AJ20" s="22"/>
      <c r="AK20" s="22" t="s">
        <v>12</v>
      </c>
      <c r="AL20" s="22"/>
      <c r="AM20" s="22"/>
      <c r="AN20" s="22" t="s">
        <v>12</v>
      </c>
      <c r="AO20" s="17">
        <f t="shared" si="3"/>
        <v>0</v>
      </c>
      <c r="AP20" s="20">
        <f t="shared" si="6"/>
        <v>11</v>
      </c>
      <c r="AQ20" s="20">
        <f t="shared" si="8"/>
        <v>0</v>
      </c>
      <c r="AR20" s="20">
        <f t="shared" si="2"/>
        <v>0</v>
      </c>
    </row>
    <row r="21" spans="1:73" s="31" customFormat="1" ht="16.5" thickTop="1" thickBot="1" x14ac:dyDescent="0.3">
      <c r="A21" s="159"/>
      <c r="B21" s="160"/>
      <c r="C21" s="160"/>
      <c r="D21" s="160"/>
      <c r="E21" s="160"/>
      <c r="F21" s="160"/>
      <c r="G21" s="160"/>
      <c r="H21" s="160"/>
      <c r="I21" s="161"/>
      <c r="J21" s="22" t="s">
        <v>12</v>
      </c>
      <c r="K21" s="22"/>
      <c r="L21" s="22"/>
      <c r="M21" s="22" t="s">
        <v>12</v>
      </c>
      <c r="N21" s="22"/>
      <c r="O21" s="22"/>
      <c r="P21" s="22" t="s">
        <v>12</v>
      </c>
      <c r="Q21" s="22"/>
      <c r="R21" s="22"/>
      <c r="S21" s="22" t="s">
        <v>12</v>
      </c>
      <c r="T21" s="22"/>
      <c r="U21" s="22"/>
      <c r="V21" s="22" t="s">
        <v>12</v>
      </c>
      <c r="W21" s="22"/>
      <c r="X21" s="22"/>
      <c r="Y21" s="22" t="s">
        <v>12</v>
      </c>
      <c r="Z21" s="22"/>
      <c r="AA21" s="22"/>
      <c r="AB21" s="22" t="s">
        <v>12</v>
      </c>
      <c r="AC21" s="22"/>
      <c r="AD21" s="22"/>
      <c r="AE21" s="22" t="s">
        <v>12</v>
      </c>
      <c r="AF21" s="22"/>
      <c r="AG21" s="22"/>
      <c r="AH21" s="22" t="s">
        <v>12</v>
      </c>
      <c r="AI21" s="22"/>
      <c r="AJ21" s="22"/>
      <c r="AK21" s="22" t="s">
        <v>12</v>
      </c>
      <c r="AL21" s="22"/>
      <c r="AM21" s="22"/>
      <c r="AN21" s="22" t="s">
        <v>12</v>
      </c>
      <c r="AO21" s="17">
        <f t="shared" si="3"/>
        <v>0</v>
      </c>
      <c r="AP21" s="20">
        <f t="shared" si="6"/>
        <v>11</v>
      </c>
      <c r="AQ21" s="20">
        <f t="shared" si="8"/>
        <v>0</v>
      </c>
      <c r="AR21" s="20">
        <f t="shared" si="2"/>
        <v>0</v>
      </c>
    </row>
    <row r="22" spans="1:73" s="31" customFormat="1" ht="15" customHeight="1" thickTop="1" thickBot="1" x14ac:dyDescent="0.3">
      <c r="A22" s="156"/>
      <c r="B22" s="157"/>
      <c r="C22" s="157"/>
      <c r="D22" s="157"/>
      <c r="E22" s="157"/>
      <c r="F22" s="157"/>
      <c r="G22" s="157"/>
      <c r="H22" s="157"/>
      <c r="I22" s="158"/>
      <c r="J22" s="22" t="s">
        <v>12</v>
      </c>
      <c r="K22" s="22"/>
      <c r="L22" s="22"/>
      <c r="M22" s="22" t="s">
        <v>12</v>
      </c>
      <c r="N22" s="22"/>
      <c r="O22" s="22"/>
      <c r="P22" s="22" t="s">
        <v>12</v>
      </c>
      <c r="Q22" s="22"/>
      <c r="R22" s="22"/>
      <c r="S22" s="22" t="s">
        <v>12</v>
      </c>
      <c r="T22" s="22"/>
      <c r="U22" s="22"/>
      <c r="V22" s="22" t="s">
        <v>12</v>
      </c>
      <c r="W22" s="22"/>
      <c r="X22" s="22"/>
      <c r="Y22" s="22" t="s">
        <v>12</v>
      </c>
      <c r="Z22" s="22"/>
      <c r="AA22" s="22"/>
      <c r="AB22" s="22" t="s">
        <v>12</v>
      </c>
      <c r="AC22" s="22"/>
      <c r="AD22" s="22"/>
      <c r="AE22" s="22" t="s">
        <v>12</v>
      </c>
      <c r="AF22" s="22"/>
      <c r="AG22" s="22"/>
      <c r="AH22" s="22" t="s">
        <v>12</v>
      </c>
      <c r="AI22" s="22"/>
      <c r="AJ22" s="22"/>
      <c r="AK22" s="22" t="s">
        <v>12</v>
      </c>
      <c r="AL22" s="22"/>
      <c r="AM22" s="22"/>
      <c r="AN22" s="22" t="s">
        <v>12</v>
      </c>
      <c r="AO22" s="17">
        <f t="shared" si="3"/>
        <v>0</v>
      </c>
      <c r="AP22" s="20">
        <f t="shared" si="6"/>
        <v>11</v>
      </c>
      <c r="AQ22" s="20">
        <f t="shared" si="8"/>
        <v>0</v>
      </c>
      <c r="AR22" s="20">
        <f t="shared" si="2"/>
        <v>0</v>
      </c>
    </row>
    <row r="23" spans="1:73" s="31" customFormat="1" ht="15.75" customHeight="1" thickTop="1" thickBot="1" x14ac:dyDescent="0.3">
      <c r="A23" s="159"/>
      <c r="B23" s="160"/>
      <c r="C23" s="160"/>
      <c r="D23" s="160"/>
      <c r="E23" s="160"/>
      <c r="F23" s="160"/>
      <c r="G23" s="160"/>
      <c r="H23" s="160"/>
      <c r="I23" s="161"/>
      <c r="J23" s="22" t="s">
        <v>12</v>
      </c>
      <c r="K23" s="22"/>
      <c r="L23" s="22"/>
      <c r="M23" s="22" t="s">
        <v>12</v>
      </c>
      <c r="N23" s="22"/>
      <c r="O23" s="22"/>
      <c r="P23" s="22" t="s">
        <v>12</v>
      </c>
      <c r="Q23" s="22"/>
      <c r="R23" s="22"/>
      <c r="S23" s="22" t="s">
        <v>12</v>
      </c>
      <c r="T23" s="22"/>
      <c r="U23" s="22"/>
      <c r="V23" s="22" t="s">
        <v>12</v>
      </c>
      <c r="W23" s="22"/>
      <c r="X23" s="22"/>
      <c r="Y23" s="22" t="s">
        <v>12</v>
      </c>
      <c r="Z23" s="22"/>
      <c r="AA23" s="22"/>
      <c r="AB23" s="22" t="s">
        <v>12</v>
      </c>
      <c r="AC23" s="22"/>
      <c r="AD23" s="22"/>
      <c r="AE23" s="22" t="s">
        <v>12</v>
      </c>
      <c r="AF23" s="22"/>
      <c r="AG23" s="22"/>
      <c r="AH23" s="22" t="s">
        <v>12</v>
      </c>
      <c r="AI23" s="22"/>
      <c r="AJ23" s="22"/>
      <c r="AK23" s="22" t="s">
        <v>12</v>
      </c>
      <c r="AL23" s="22"/>
      <c r="AM23" s="22"/>
      <c r="AN23" s="22" t="s">
        <v>12</v>
      </c>
      <c r="AO23" s="17">
        <f t="shared" si="3"/>
        <v>0</v>
      </c>
      <c r="AP23" s="20">
        <f t="shared" si="6"/>
        <v>11</v>
      </c>
      <c r="AQ23" s="20">
        <f t="shared" si="8"/>
        <v>0</v>
      </c>
      <c r="AR23" s="20">
        <f t="shared" si="2"/>
        <v>0</v>
      </c>
    </row>
    <row r="24" spans="1:73" s="31" customFormat="1" ht="16.5" thickTop="1" thickBot="1" x14ac:dyDescent="0.3">
      <c r="A24" s="150"/>
      <c r="B24" s="151"/>
      <c r="C24" s="151"/>
      <c r="D24" s="151"/>
      <c r="E24" s="151"/>
      <c r="F24" s="151"/>
      <c r="G24" s="151"/>
      <c r="H24" s="151"/>
      <c r="I24" s="152"/>
      <c r="J24" s="21"/>
      <c r="K24" s="21"/>
      <c r="L24" s="21" t="s">
        <v>12</v>
      </c>
      <c r="M24" s="21"/>
      <c r="N24" s="21"/>
      <c r="O24" s="21" t="s">
        <v>12</v>
      </c>
      <c r="P24" s="21"/>
      <c r="Q24" s="21"/>
      <c r="R24" s="21" t="s">
        <v>12</v>
      </c>
      <c r="S24" s="21"/>
      <c r="T24" s="21"/>
      <c r="U24" s="21" t="s">
        <v>12</v>
      </c>
      <c r="V24" s="21"/>
      <c r="W24" s="21"/>
      <c r="X24" s="21" t="s">
        <v>12</v>
      </c>
      <c r="Y24" s="21"/>
      <c r="Z24" s="21"/>
      <c r="AA24" s="21" t="s">
        <v>12</v>
      </c>
      <c r="AB24" s="21"/>
      <c r="AC24" s="21"/>
      <c r="AD24" s="21" t="s">
        <v>12</v>
      </c>
      <c r="AE24" s="21"/>
      <c r="AF24" s="21"/>
      <c r="AG24" s="21" t="s">
        <v>12</v>
      </c>
      <c r="AH24" s="21"/>
      <c r="AI24" s="21"/>
      <c r="AJ24" s="21" t="s">
        <v>12</v>
      </c>
      <c r="AK24" s="21"/>
      <c r="AL24" s="21"/>
      <c r="AM24" s="21" t="s">
        <v>12</v>
      </c>
      <c r="AN24" s="21"/>
      <c r="AO24" s="17">
        <f t="shared" si="3"/>
        <v>0</v>
      </c>
      <c r="AP24" s="20">
        <f t="shared" si="6"/>
        <v>10</v>
      </c>
      <c r="AQ24" s="20">
        <f t="shared" si="7"/>
        <v>0</v>
      </c>
      <c r="AR24" s="20">
        <f t="shared" si="2"/>
        <v>0</v>
      </c>
      <c r="AS24" s="28"/>
      <c r="AT24" s="28"/>
      <c r="AU24" s="28"/>
      <c r="AV24" s="28"/>
      <c r="AW24" s="28"/>
      <c r="AX24" s="28"/>
      <c r="AY24" s="28"/>
      <c r="AZ24" s="28"/>
      <c r="BA24" s="28"/>
      <c r="BB24" s="28"/>
      <c r="BC24" s="28"/>
      <c r="BD24" s="28"/>
      <c r="BE24" s="28"/>
      <c r="BF24" s="28"/>
      <c r="BG24" s="28"/>
      <c r="BH24" s="28"/>
      <c r="BI24" s="28"/>
      <c r="BJ24" s="28"/>
      <c r="BK24" s="28"/>
      <c r="BL24" s="28"/>
      <c r="BM24" s="28"/>
      <c r="BN24" s="28"/>
      <c r="BO24" s="28"/>
      <c r="BP24" s="28"/>
      <c r="BQ24" s="28"/>
      <c r="BR24" s="28"/>
      <c r="BS24" s="28"/>
      <c r="BT24" s="28"/>
      <c r="BU24" s="28"/>
    </row>
    <row r="25" spans="1:73" s="31" customFormat="1" ht="16.5" thickTop="1" thickBot="1" x14ac:dyDescent="0.3">
      <c r="A25" s="153"/>
      <c r="B25" s="154"/>
      <c r="C25" s="154"/>
      <c r="D25" s="154"/>
      <c r="E25" s="154"/>
      <c r="F25" s="154"/>
      <c r="G25" s="154"/>
      <c r="H25" s="154"/>
      <c r="I25" s="155"/>
      <c r="J25" s="21"/>
      <c r="K25" s="21"/>
      <c r="L25" s="21" t="s">
        <v>12</v>
      </c>
      <c r="M25" s="21"/>
      <c r="N25" s="21"/>
      <c r="O25" s="21" t="s">
        <v>12</v>
      </c>
      <c r="P25" s="21"/>
      <c r="Q25" s="21"/>
      <c r="R25" s="21" t="s">
        <v>12</v>
      </c>
      <c r="S25" s="21"/>
      <c r="T25" s="21"/>
      <c r="U25" s="21" t="s">
        <v>12</v>
      </c>
      <c r="V25" s="21"/>
      <c r="W25" s="21"/>
      <c r="X25" s="21" t="s">
        <v>12</v>
      </c>
      <c r="Y25" s="21"/>
      <c r="Z25" s="21"/>
      <c r="AA25" s="21" t="s">
        <v>12</v>
      </c>
      <c r="AB25" s="21"/>
      <c r="AC25" s="21"/>
      <c r="AD25" s="21" t="s">
        <v>12</v>
      </c>
      <c r="AE25" s="21"/>
      <c r="AF25" s="21"/>
      <c r="AG25" s="21" t="s">
        <v>12</v>
      </c>
      <c r="AH25" s="21"/>
      <c r="AI25" s="21"/>
      <c r="AJ25" s="21" t="s">
        <v>12</v>
      </c>
      <c r="AK25" s="21"/>
      <c r="AL25" s="21"/>
      <c r="AM25" s="21" t="s">
        <v>12</v>
      </c>
      <c r="AN25" s="21"/>
      <c r="AO25" s="17">
        <f t="shared" si="3"/>
        <v>0</v>
      </c>
      <c r="AP25" s="20">
        <f t="shared" si="6"/>
        <v>10</v>
      </c>
      <c r="AQ25" s="20">
        <f t="shared" si="7"/>
        <v>0</v>
      </c>
      <c r="AR25" s="20">
        <f t="shared" si="2"/>
        <v>0</v>
      </c>
      <c r="AS25" s="28"/>
      <c r="AT25" s="28"/>
      <c r="AU25" s="28"/>
      <c r="AV25" s="28"/>
      <c r="AW25" s="28"/>
      <c r="AX25" s="28"/>
      <c r="AY25" s="28"/>
      <c r="AZ25" s="28"/>
      <c r="BA25" s="28"/>
      <c r="BB25" s="28"/>
      <c r="BC25" s="28"/>
      <c r="BD25" s="28"/>
      <c r="BE25" s="28"/>
      <c r="BF25" s="28"/>
      <c r="BG25" s="28"/>
      <c r="BH25" s="28"/>
      <c r="BI25" s="28"/>
      <c r="BJ25" s="28"/>
      <c r="BK25" s="28"/>
      <c r="BL25" s="28"/>
      <c r="BM25" s="28"/>
      <c r="BN25" s="28"/>
      <c r="BO25" s="28"/>
      <c r="BP25" s="28"/>
      <c r="BQ25" s="28"/>
      <c r="BR25" s="28"/>
      <c r="BS25" s="28"/>
      <c r="BT25" s="28"/>
      <c r="BU25" s="28"/>
    </row>
    <row r="26" spans="1:73" s="31" customFormat="1" ht="16.5" thickTop="1" thickBot="1" x14ac:dyDescent="0.3">
      <c r="A26" s="150"/>
      <c r="B26" s="151"/>
      <c r="C26" s="151"/>
      <c r="D26" s="151"/>
      <c r="E26" s="151"/>
      <c r="F26" s="151"/>
      <c r="G26" s="151"/>
      <c r="H26" s="151"/>
      <c r="I26" s="152"/>
      <c r="J26" s="21" t="s">
        <v>20</v>
      </c>
      <c r="K26" s="21" t="s">
        <v>20</v>
      </c>
      <c r="L26" s="21" t="s">
        <v>21</v>
      </c>
      <c r="M26" s="21"/>
      <c r="N26" s="21"/>
      <c r="O26" s="21" t="s">
        <v>12</v>
      </c>
      <c r="P26" s="21"/>
      <c r="Q26" s="21"/>
      <c r="R26" s="21" t="s">
        <v>12</v>
      </c>
      <c r="S26" s="21"/>
      <c r="T26" s="21"/>
      <c r="U26" s="21" t="s">
        <v>12</v>
      </c>
      <c r="V26" s="21"/>
      <c r="W26" s="21"/>
      <c r="X26" s="21" t="s">
        <v>12</v>
      </c>
      <c r="Y26" s="21"/>
      <c r="Z26" s="21"/>
      <c r="AA26" s="21" t="s">
        <v>12</v>
      </c>
      <c r="AB26" s="21"/>
      <c r="AC26" s="21"/>
      <c r="AD26" s="21" t="s">
        <v>12</v>
      </c>
      <c r="AE26" s="21"/>
      <c r="AF26" s="21"/>
      <c r="AG26" s="21" t="s">
        <v>12</v>
      </c>
      <c r="AH26" s="21"/>
      <c r="AI26" s="21"/>
      <c r="AJ26" s="21" t="s">
        <v>12</v>
      </c>
      <c r="AK26" s="21"/>
      <c r="AL26" s="21"/>
      <c r="AM26" s="21" t="s">
        <v>12</v>
      </c>
      <c r="AN26" s="21"/>
      <c r="AO26" s="17">
        <f t="shared" si="3"/>
        <v>0</v>
      </c>
      <c r="AP26" s="20">
        <f t="shared" si="6"/>
        <v>9</v>
      </c>
      <c r="AQ26" s="20">
        <f>(COUNTIF(J26:AN26,"F"))</f>
        <v>2</v>
      </c>
      <c r="AR26" s="20">
        <f t="shared" si="2"/>
        <v>0</v>
      </c>
    </row>
    <row r="27" spans="1:73" s="31" customFormat="1" ht="16.5" thickTop="1" thickBot="1" x14ac:dyDescent="0.3">
      <c r="A27" s="153"/>
      <c r="B27" s="154"/>
      <c r="C27" s="154"/>
      <c r="D27" s="154"/>
      <c r="E27" s="154"/>
      <c r="F27" s="154"/>
      <c r="G27" s="154"/>
      <c r="H27" s="154"/>
      <c r="I27" s="155"/>
      <c r="J27" s="21" t="s">
        <v>20</v>
      </c>
      <c r="K27" s="21" t="s">
        <v>20</v>
      </c>
      <c r="L27" s="21" t="s">
        <v>21</v>
      </c>
      <c r="M27" s="21"/>
      <c r="N27" s="21"/>
      <c r="O27" s="21" t="s">
        <v>12</v>
      </c>
      <c r="P27" s="21"/>
      <c r="Q27" s="21"/>
      <c r="R27" s="21" t="s">
        <v>12</v>
      </c>
      <c r="S27" s="21"/>
      <c r="T27" s="21"/>
      <c r="U27" s="21" t="s">
        <v>12</v>
      </c>
      <c r="V27" s="21"/>
      <c r="W27" s="21"/>
      <c r="X27" s="21" t="s">
        <v>12</v>
      </c>
      <c r="Y27" s="21"/>
      <c r="Z27" s="21"/>
      <c r="AA27" s="21" t="s">
        <v>12</v>
      </c>
      <c r="AB27" s="21"/>
      <c r="AC27" s="21"/>
      <c r="AD27" s="21" t="s">
        <v>12</v>
      </c>
      <c r="AE27" s="21"/>
      <c r="AF27" s="21"/>
      <c r="AG27" s="21" t="s">
        <v>12</v>
      </c>
      <c r="AH27" s="21"/>
      <c r="AI27" s="21"/>
      <c r="AJ27" s="21" t="s">
        <v>12</v>
      </c>
      <c r="AK27" s="21"/>
      <c r="AL27" s="21"/>
      <c r="AM27" s="21" t="s">
        <v>12</v>
      </c>
      <c r="AN27" s="21"/>
      <c r="AO27" s="17">
        <f t="shared" si="3"/>
        <v>0</v>
      </c>
      <c r="AP27" s="20">
        <f t="shared" si="6"/>
        <v>9</v>
      </c>
      <c r="AQ27" s="20">
        <f>(COUNTIF(J27:AN27,"F"))</f>
        <v>2</v>
      </c>
      <c r="AR27" s="20">
        <f t="shared" si="2"/>
        <v>0</v>
      </c>
    </row>
    <row r="28" spans="1:73" s="31" customFormat="1" ht="16.5" thickTop="1" thickBot="1" x14ac:dyDescent="0.3">
      <c r="A28" s="150"/>
      <c r="B28" s="151"/>
      <c r="C28" s="151"/>
      <c r="D28" s="151"/>
      <c r="E28" s="151"/>
      <c r="F28" s="151"/>
      <c r="G28" s="151"/>
      <c r="H28" s="151"/>
      <c r="I28" s="152"/>
      <c r="J28" s="21"/>
      <c r="K28" s="21"/>
      <c r="L28" s="21" t="s">
        <v>12</v>
      </c>
      <c r="M28" s="21"/>
      <c r="N28" s="21"/>
      <c r="O28" s="21" t="s">
        <v>12</v>
      </c>
      <c r="P28" s="21"/>
      <c r="Q28" s="21"/>
      <c r="R28" s="21" t="s">
        <v>12</v>
      </c>
      <c r="S28" s="21"/>
      <c r="T28" s="21"/>
      <c r="U28" s="21" t="s">
        <v>12</v>
      </c>
      <c r="V28" s="21"/>
      <c r="W28" s="21"/>
      <c r="X28" s="21" t="s">
        <v>12</v>
      </c>
      <c r="Y28" s="21"/>
      <c r="Z28" s="21"/>
      <c r="AA28" s="21" t="s">
        <v>12</v>
      </c>
      <c r="AB28" s="21"/>
      <c r="AC28" s="21"/>
      <c r="AD28" s="21" t="s">
        <v>12</v>
      </c>
      <c r="AE28" s="21"/>
      <c r="AF28" s="21"/>
      <c r="AG28" s="21" t="s">
        <v>12</v>
      </c>
      <c r="AH28" s="21"/>
      <c r="AI28" s="21"/>
      <c r="AJ28" s="21" t="s">
        <v>12</v>
      </c>
      <c r="AK28" s="21"/>
      <c r="AL28" s="21"/>
      <c r="AM28" s="21" t="s">
        <v>12</v>
      </c>
      <c r="AN28" s="21"/>
      <c r="AO28" s="17">
        <f t="shared" si="3"/>
        <v>0</v>
      </c>
      <c r="AP28" s="20">
        <f t="shared" si="6"/>
        <v>10</v>
      </c>
      <c r="AQ28" s="20">
        <f t="shared" ref="AQ28:AQ33" si="9">(COUNTIF(L28:AN28,"F"))</f>
        <v>0</v>
      </c>
      <c r="AR28" s="20">
        <f t="shared" si="2"/>
        <v>0</v>
      </c>
    </row>
    <row r="29" spans="1:73" s="31" customFormat="1" ht="16.5" thickTop="1" thickBot="1" x14ac:dyDescent="0.3">
      <c r="A29" s="153"/>
      <c r="B29" s="154"/>
      <c r="C29" s="154"/>
      <c r="D29" s="154"/>
      <c r="E29" s="154"/>
      <c r="F29" s="154"/>
      <c r="G29" s="154"/>
      <c r="H29" s="154"/>
      <c r="I29" s="155"/>
      <c r="J29" s="21"/>
      <c r="K29" s="21"/>
      <c r="L29" s="21" t="s">
        <v>12</v>
      </c>
      <c r="M29" s="21"/>
      <c r="N29" s="21"/>
      <c r="O29" s="21" t="s">
        <v>12</v>
      </c>
      <c r="P29" s="21"/>
      <c r="Q29" s="21"/>
      <c r="R29" s="21" t="s">
        <v>12</v>
      </c>
      <c r="S29" s="21"/>
      <c r="T29" s="21"/>
      <c r="U29" s="21" t="s">
        <v>12</v>
      </c>
      <c r="V29" s="21"/>
      <c r="W29" s="21"/>
      <c r="X29" s="21" t="s">
        <v>12</v>
      </c>
      <c r="Y29" s="21"/>
      <c r="Z29" s="21"/>
      <c r="AA29" s="21" t="s">
        <v>12</v>
      </c>
      <c r="AB29" s="21"/>
      <c r="AC29" s="21"/>
      <c r="AD29" s="21" t="s">
        <v>12</v>
      </c>
      <c r="AE29" s="21"/>
      <c r="AF29" s="21"/>
      <c r="AG29" s="21" t="s">
        <v>12</v>
      </c>
      <c r="AH29" s="21"/>
      <c r="AI29" s="21"/>
      <c r="AJ29" s="21" t="s">
        <v>12</v>
      </c>
      <c r="AK29" s="21"/>
      <c r="AL29" s="21"/>
      <c r="AM29" s="21" t="s">
        <v>12</v>
      </c>
      <c r="AN29" s="21"/>
      <c r="AO29" s="17">
        <f t="shared" si="3"/>
        <v>0</v>
      </c>
      <c r="AP29" s="20">
        <f t="shared" si="6"/>
        <v>10</v>
      </c>
      <c r="AQ29" s="20">
        <f t="shared" si="9"/>
        <v>0</v>
      </c>
      <c r="AR29" s="20">
        <f t="shared" si="2"/>
        <v>0</v>
      </c>
    </row>
    <row r="30" spans="1:73" s="31" customFormat="1" ht="16.5" thickTop="1" thickBot="1" x14ac:dyDescent="0.3">
      <c r="A30" s="150"/>
      <c r="B30" s="151"/>
      <c r="C30" s="151"/>
      <c r="D30" s="151"/>
      <c r="E30" s="151"/>
      <c r="F30" s="151"/>
      <c r="G30" s="151"/>
      <c r="H30" s="151"/>
      <c r="I30" s="152"/>
      <c r="J30" s="21"/>
      <c r="K30" s="21"/>
      <c r="L30" s="21" t="s">
        <v>12</v>
      </c>
      <c r="M30" s="21"/>
      <c r="N30" s="21"/>
      <c r="O30" s="21" t="s">
        <v>12</v>
      </c>
      <c r="P30" s="21"/>
      <c r="Q30" s="21"/>
      <c r="R30" s="21" t="s">
        <v>12</v>
      </c>
      <c r="S30" s="21"/>
      <c r="T30" s="21"/>
      <c r="U30" s="21" t="s">
        <v>12</v>
      </c>
      <c r="V30" s="21"/>
      <c r="W30" s="21"/>
      <c r="X30" s="21" t="s">
        <v>12</v>
      </c>
      <c r="Y30" s="21"/>
      <c r="Z30" s="21"/>
      <c r="AA30" s="21" t="s">
        <v>12</v>
      </c>
      <c r="AB30" s="21"/>
      <c r="AC30" s="21"/>
      <c r="AD30" s="21" t="s">
        <v>12</v>
      </c>
      <c r="AE30" s="21"/>
      <c r="AF30" s="21"/>
      <c r="AG30" s="21" t="s">
        <v>12</v>
      </c>
      <c r="AH30" s="21"/>
      <c r="AI30" s="21"/>
      <c r="AJ30" s="21" t="s">
        <v>12</v>
      </c>
      <c r="AK30" s="21"/>
      <c r="AL30" s="21"/>
      <c r="AM30" s="21" t="s">
        <v>12</v>
      </c>
      <c r="AN30" s="21"/>
      <c r="AO30" s="17">
        <f t="shared" si="3"/>
        <v>0</v>
      </c>
      <c r="AP30" s="20">
        <f t="shared" si="6"/>
        <v>10</v>
      </c>
      <c r="AQ30" s="20">
        <f t="shared" si="9"/>
        <v>0</v>
      </c>
      <c r="AR30" s="20">
        <f t="shared" si="2"/>
        <v>0</v>
      </c>
      <c r="AT30"/>
    </row>
    <row r="31" spans="1:73" s="31" customFormat="1" ht="16.5" thickTop="1" thickBot="1" x14ac:dyDescent="0.3">
      <c r="A31" s="153"/>
      <c r="B31" s="154"/>
      <c r="C31" s="154"/>
      <c r="D31" s="154"/>
      <c r="E31" s="154"/>
      <c r="F31" s="154"/>
      <c r="G31" s="154"/>
      <c r="H31" s="154"/>
      <c r="I31" s="155"/>
      <c r="J31" s="21"/>
      <c r="K31" s="21"/>
      <c r="L31" s="21" t="s">
        <v>12</v>
      </c>
      <c r="M31" s="21"/>
      <c r="N31" s="21"/>
      <c r="O31" s="21" t="s">
        <v>12</v>
      </c>
      <c r="P31" s="21"/>
      <c r="Q31" s="21"/>
      <c r="R31" s="21" t="s">
        <v>12</v>
      </c>
      <c r="S31" s="21"/>
      <c r="T31" s="21"/>
      <c r="U31" s="21" t="s">
        <v>12</v>
      </c>
      <c r="V31" s="21"/>
      <c r="W31" s="21"/>
      <c r="X31" s="21" t="s">
        <v>12</v>
      </c>
      <c r="Y31" s="21"/>
      <c r="Z31" s="21"/>
      <c r="AA31" s="21" t="s">
        <v>12</v>
      </c>
      <c r="AB31" s="21"/>
      <c r="AC31" s="21"/>
      <c r="AD31" s="21" t="s">
        <v>12</v>
      </c>
      <c r="AE31" s="21"/>
      <c r="AF31" s="21"/>
      <c r="AG31" s="21" t="s">
        <v>12</v>
      </c>
      <c r="AH31" s="21"/>
      <c r="AI31" s="21"/>
      <c r="AJ31" s="21" t="s">
        <v>12</v>
      </c>
      <c r="AK31" s="21"/>
      <c r="AL31" s="21"/>
      <c r="AM31" s="21" t="s">
        <v>12</v>
      </c>
      <c r="AN31" s="21"/>
      <c r="AO31" s="17">
        <f t="shared" si="3"/>
        <v>0</v>
      </c>
      <c r="AP31" s="20">
        <f t="shared" si="6"/>
        <v>10</v>
      </c>
      <c r="AQ31" s="20">
        <f t="shared" si="9"/>
        <v>0</v>
      </c>
      <c r="AR31" s="20">
        <f t="shared" si="2"/>
        <v>0</v>
      </c>
      <c r="AT31"/>
    </row>
    <row r="32" spans="1:73" s="31" customFormat="1" ht="16.5" thickTop="1" thickBot="1" x14ac:dyDescent="0.3">
      <c r="A32" s="150"/>
      <c r="B32" s="151"/>
      <c r="C32" s="151"/>
      <c r="D32" s="151"/>
      <c r="E32" s="151"/>
      <c r="F32" s="151"/>
      <c r="G32" s="151"/>
      <c r="H32" s="151"/>
      <c r="I32" s="152"/>
      <c r="J32" s="21"/>
      <c r="K32" s="21"/>
      <c r="L32" s="21" t="s">
        <v>12</v>
      </c>
      <c r="M32" s="21"/>
      <c r="N32" s="21"/>
      <c r="O32" s="21" t="s">
        <v>12</v>
      </c>
      <c r="P32" s="21"/>
      <c r="Q32" s="21"/>
      <c r="R32" s="21" t="s">
        <v>12</v>
      </c>
      <c r="S32" s="21"/>
      <c r="T32" s="21"/>
      <c r="U32" s="21" t="s">
        <v>12</v>
      </c>
      <c r="V32" s="21"/>
      <c r="W32" s="21"/>
      <c r="X32" s="21" t="s">
        <v>12</v>
      </c>
      <c r="Y32" s="21"/>
      <c r="Z32" s="21"/>
      <c r="AA32" s="21" t="s">
        <v>12</v>
      </c>
      <c r="AB32" s="21"/>
      <c r="AC32" s="21"/>
      <c r="AD32" s="21" t="s">
        <v>12</v>
      </c>
      <c r="AE32" s="21"/>
      <c r="AF32" s="21"/>
      <c r="AG32" s="21" t="s">
        <v>12</v>
      </c>
      <c r="AH32" s="21"/>
      <c r="AI32" s="21"/>
      <c r="AJ32" s="21" t="s">
        <v>12</v>
      </c>
      <c r="AK32" s="21"/>
      <c r="AL32" s="21"/>
      <c r="AM32" s="21" t="s">
        <v>12</v>
      </c>
      <c r="AN32" s="21"/>
      <c r="AO32" s="17">
        <f t="shared" si="3"/>
        <v>0</v>
      </c>
      <c r="AP32" s="20">
        <f t="shared" si="6"/>
        <v>10</v>
      </c>
      <c r="AQ32" s="20">
        <f t="shared" si="9"/>
        <v>0</v>
      </c>
      <c r="AR32" s="20">
        <f t="shared" si="2"/>
        <v>0</v>
      </c>
    </row>
    <row r="33" spans="1:271" s="31" customFormat="1" ht="16.5" thickTop="1" thickBot="1" x14ac:dyDescent="0.3">
      <c r="A33" s="153"/>
      <c r="B33" s="154"/>
      <c r="C33" s="154"/>
      <c r="D33" s="154"/>
      <c r="E33" s="154"/>
      <c r="F33" s="154"/>
      <c r="G33" s="154"/>
      <c r="H33" s="154"/>
      <c r="I33" s="155"/>
      <c r="J33" s="21"/>
      <c r="K33" s="21"/>
      <c r="L33" s="21" t="s">
        <v>12</v>
      </c>
      <c r="M33" s="21"/>
      <c r="N33" s="21"/>
      <c r="O33" s="21" t="s">
        <v>12</v>
      </c>
      <c r="P33" s="21"/>
      <c r="Q33" s="21"/>
      <c r="R33" s="21" t="s">
        <v>12</v>
      </c>
      <c r="S33" s="21"/>
      <c r="T33" s="21"/>
      <c r="U33" s="21" t="s">
        <v>12</v>
      </c>
      <c r="V33" s="21"/>
      <c r="W33" s="21"/>
      <c r="X33" s="21" t="s">
        <v>12</v>
      </c>
      <c r="Y33" s="21"/>
      <c r="Z33" s="21"/>
      <c r="AA33" s="21" t="s">
        <v>12</v>
      </c>
      <c r="AB33" s="21"/>
      <c r="AC33" s="21"/>
      <c r="AD33" s="21" t="s">
        <v>12</v>
      </c>
      <c r="AE33" s="21"/>
      <c r="AF33" s="21"/>
      <c r="AG33" s="21" t="s">
        <v>12</v>
      </c>
      <c r="AH33" s="21"/>
      <c r="AI33" s="21"/>
      <c r="AJ33" s="21" t="s">
        <v>12</v>
      </c>
      <c r="AK33" s="21"/>
      <c r="AL33" s="21"/>
      <c r="AM33" s="21" t="s">
        <v>12</v>
      </c>
      <c r="AN33" s="21"/>
      <c r="AO33" s="17">
        <f t="shared" si="3"/>
        <v>0</v>
      </c>
      <c r="AP33" s="20">
        <f t="shared" si="6"/>
        <v>10</v>
      </c>
      <c r="AQ33" s="20">
        <f t="shared" si="9"/>
        <v>0</v>
      </c>
      <c r="AR33" s="20">
        <f t="shared" si="2"/>
        <v>0</v>
      </c>
    </row>
    <row r="34" spans="1:271" s="31" customFormat="1" ht="16.5" thickTop="1" thickBot="1" x14ac:dyDescent="0.3">
      <c r="A34" s="144"/>
      <c r="B34" s="145"/>
      <c r="C34" s="145"/>
      <c r="D34" s="145"/>
      <c r="E34" s="145"/>
      <c r="F34" s="145"/>
      <c r="G34" s="145"/>
      <c r="H34" s="145"/>
      <c r="I34" s="146"/>
      <c r="J34" s="16"/>
      <c r="K34" s="16" t="s">
        <v>12</v>
      </c>
      <c r="L34" s="16"/>
      <c r="M34" s="16"/>
      <c r="N34" s="16" t="s">
        <v>12</v>
      </c>
      <c r="O34" s="16"/>
      <c r="P34" s="16"/>
      <c r="Q34" s="16" t="s">
        <v>12</v>
      </c>
      <c r="R34" s="16"/>
      <c r="S34" s="16"/>
      <c r="T34" s="16" t="s">
        <v>12</v>
      </c>
      <c r="U34" s="16"/>
      <c r="V34" s="16"/>
      <c r="W34" s="16" t="s">
        <v>12</v>
      </c>
      <c r="X34" s="16"/>
      <c r="Y34" s="16"/>
      <c r="Z34" s="16" t="s">
        <v>12</v>
      </c>
      <c r="AA34" s="16"/>
      <c r="AB34" s="16"/>
      <c r="AC34" s="16" t="s">
        <v>12</v>
      </c>
      <c r="AD34" s="16"/>
      <c r="AE34" s="16"/>
      <c r="AF34" s="16" t="s">
        <v>12</v>
      </c>
      <c r="AG34" s="16"/>
      <c r="AH34" s="16"/>
      <c r="AI34" s="16" t="s">
        <v>12</v>
      </c>
      <c r="AJ34" s="16"/>
      <c r="AK34" s="16"/>
      <c r="AL34" s="16" t="s">
        <v>12</v>
      </c>
      <c r="AM34" s="16"/>
      <c r="AN34" s="16"/>
      <c r="AO34" s="17">
        <f t="shared" si="3"/>
        <v>0</v>
      </c>
      <c r="AP34" s="20">
        <f t="shared" si="6"/>
        <v>10</v>
      </c>
      <c r="AQ34" s="20">
        <f t="shared" si="7"/>
        <v>0</v>
      </c>
      <c r="AR34" s="20">
        <f t="shared" si="2"/>
        <v>0</v>
      </c>
      <c r="AS34" s="28"/>
      <c r="AT34" s="28"/>
      <c r="AU34" s="28"/>
      <c r="AV34" s="28"/>
      <c r="AW34" s="28"/>
      <c r="AX34" s="28"/>
      <c r="AY34" s="28"/>
      <c r="AZ34" s="28"/>
      <c r="BA34" s="28"/>
      <c r="BB34" s="28"/>
      <c r="BC34" s="28"/>
      <c r="BD34" s="28"/>
      <c r="BE34" s="28"/>
      <c r="BF34" s="28"/>
      <c r="BG34" s="28"/>
      <c r="BH34" s="28"/>
      <c r="BI34" s="28"/>
      <c r="BJ34" s="28"/>
      <c r="BK34" s="28"/>
      <c r="BL34" s="28"/>
      <c r="BM34" s="28"/>
      <c r="BN34" s="28"/>
      <c r="BO34" s="28"/>
      <c r="BP34" s="28"/>
      <c r="BQ34" s="28"/>
      <c r="BR34" s="28"/>
      <c r="BS34" s="28"/>
      <c r="BT34" s="28"/>
      <c r="BU34" s="28"/>
    </row>
    <row r="35" spans="1:271" s="31" customFormat="1" ht="16.5" thickTop="1" thickBot="1" x14ac:dyDescent="0.3">
      <c r="A35" s="147"/>
      <c r="B35" s="148"/>
      <c r="C35" s="148"/>
      <c r="D35" s="148"/>
      <c r="E35" s="148"/>
      <c r="F35" s="148"/>
      <c r="G35" s="148"/>
      <c r="H35" s="148"/>
      <c r="I35" s="149"/>
      <c r="J35" s="16"/>
      <c r="K35" s="16" t="s">
        <v>12</v>
      </c>
      <c r="L35" s="16"/>
      <c r="M35" s="16"/>
      <c r="N35" s="16" t="s">
        <v>12</v>
      </c>
      <c r="O35" s="16"/>
      <c r="P35" s="16"/>
      <c r="Q35" s="16" t="s">
        <v>12</v>
      </c>
      <c r="R35" s="16"/>
      <c r="S35" s="16"/>
      <c r="T35" s="16" t="s">
        <v>12</v>
      </c>
      <c r="U35" s="16"/>
      <c r="V35" s="16"/>
      <c r="W35" s="16" t="s">
        <v>12</v>
      </c>
      <c r="X35" s="16"/>
      <c r="Y35" s="16"/>
      <c r="Z35" s="16" t="s">
        <v>12</v>
      </c>
      <c r="AA35" s="16"/>
      <c r="AB35" s="16"/>
      <c r="AC35" s="16" t="s">
        <v>12</v>
      </c>
      <c r="AD35" s="16"/>
      <c r="AE35" s="16"/>
      <c r="AF35" s="16" t="s">
        <v>12</v>
      </c>
      <c r="AG35" s="16"/>
      <c r="AH35" s="16"/>
      <c r="AI35" s="16" t="s">
        <v>12</v>
      </c>
      <c r="AJ35" s="16"/>
      <c r="AK35" s="16"/>
      <c r="AL35" s="16" t="s">
        <v>12</v>
      </c>
      <c r="AM35" s="16"/>
      <c r="AN35" s="16"/>
      <c r="AO35" s="17">
        <f t="shared" si="3"/>
        <v>0</v>
      </c>
      <c r="AP35" s="20">
        <f t="shared" si="6"/>
        <v>10</v>
      </c>
      <c r="AQ35" s="20">
        <f t="shared" si="7"/>
        <v>0</v>
      </c>
      <c r="AR35" s="20">
        <f t="shared" si="2"/>
        <v>0</v>
      </c>
      <c r="AS35" s="28"/>
      <c r="AT35" s="28"/>
      <c r="AU35" s="28"/>
      <c r="AV35" s="28"/>
      <c r="AW35" s="28"/>
      <c r="AX35" s="28"/>
      <c r="AY35" s="28"/>
      <c r="AZ35" s="28"/>
      <c r="BA35" s="28"/>
      <c r="BB35" s="28"/>
      <c r="BC35" s="28"/>
      <c r="BD35" s="28"/>
      <c r="BE35" s="28"/>
      <c r="BF35" s="28"/>
      <c r="BG35" s="28"/>
      <c r="BH35" s="28"/>
      <c r="BI35" s="28"/>
      <c r="BJ35" s="28"/>
      <c r="BK35" s="28"/>
      <c r="BL35" s="28"/>
      <c r="BM35" s="28"/>
      <c r="BN35" s="28"/>
      <c r="BO35" s="28"/>
      <c r="BP35" s="28"/>
      <c r="BQ35" s="28"/>
      <c r="BR35" s="28"/>
      <c r="BS35" s="28"/>
      <c r="BT35" s="28"/>
      <c r="BU35" s="28"/>
    </row>
    <row r="36" spans="1:271" s="31" customFormat="1" ht="16.5" thickTop="1" thickBot="1" x14ac:dyDescent="0.3">
      <c r="A36" s="144"/>
      <c r="B36" s="145"/>
      <c r="C36" s="145"/>
      <c r="D36" s="145"/>
      <c r="E36" s="145"/>
      <c r="F36" s="145"/>
      <c r="G36" s="145"/>
      <c r="H36" s="145"/>
      <c r="I36" s="146"/>
      <c r="J36" s="16"/>
      <c r="K36" s="16" t="s">
        <v>12</v>
      </c>
      <c r="L36" s="16"/>
      <c r="M36" s="16"/>
      <c r="N36" s="16" t="s">
        <v>12</v>
      </c>
      <c r="O36" s="16"/>
      <c r="P36" s="16"/>
      <c r="Q36" s="16" t="s">
        <v>12</v>
      </c>
      <c r="R36" s="16"/>
      <c r="S36" s="16"/>
      <c r="T36" s="16" t="s">
        <v>12</v>
      </c>
      <c r="U36" s="16"/>
      <c r="V36" s="16"/>
      <c r="W36" s="16" t="s">
        <v>12</v>
      </c>
      <c r="X36" s="16"/>
      <c r="Y36" s="16"/>
      <c r="Z36" s="16" t="s">
        <v>12</v>
      </c>
      <c r="AA36" s="16"/>
      <c r="AB36" s="16"/>
      <c r="AC36" s="16" t="s">
        <v>12</v>
      </c>
      <c r="AD36" s="16"/>
      <c r="AE36" s="16"/>
      <c r="AF36" s="16" t="s">
        <v>12</v>
      </c>
      <c r="AG36" s="16"/>
      <c r="AH36" s="16"/>
      <c r="AI36" s="16" t="s">
        <v>12</v>
      </c>
      <c r="AJ36" s="16"/>
      <c r="AK36" s="16"/>
      <c r="AL36" s="16" t="s">
        <v>12</v>
      </c>
      <c r="AM36" s="16"/>
      <c r="AN36" s="16"/>
      <c r="AO36" s="17">
        <f t="shared" si="3"/>
        <v>0</v>
      </c>
      <c r="AP36" s="20">
        <f t="shared" si="6"/>
        <v>10</v>
      </c>
      <c r="AQ36" s="20">
        <f>(COUNTIF(L36:AN36,"F"))</f>
        <v>0</v>
      </c>
      <c r="AR36" s="20">
        <f t="shared" si="2"/>
        <v>0</v>
      </c>
    </row>
    <row r="37" spans="1:271" s="31" customFormat="1" ht="16.5" thickTop="1" thickBot="1" x14ac:dyDescent="0.3">
      <c r="A37" s="147"/>
      <c r="B37" s="148"/>
      <c r="C37" s="148"/>
      <c r="D37" s="148"/>
      <c r="E37" s="148"/>
      <c r="F37" s="148"/>
      <c r="G37" s="148"/>
      <c r="H37" s="148"/>
      <c r="I37" s="149"/>
      <c r="J37" s="16"/>
      <c r="K37" s="16" t="s">
        <v>12</v>
      </c>
      <c r="L37" s="16"/>
      <c r="M37" s="16"/>
      <c r="N37" s="16" t="s">
        <v>12</v>
      </c>
      <c r="O37" s="16"/>
      <c r="P37" s="16"/>
      <c r="Q37" s="16" t="s">
        <v>12</v>
      </c>
      <c r="R37" s="16"/>
      <c r="S37" s="16"/>
      <c r="T37" s="16" t="s">
        <v>12</v>
      </c>
      <c r="U37" s="16"/>
      <c r="V37" s="16"/>
      <c r="W37" s="16" t="s">
        <v>12</v>
      </c>
      <c r="X37" s="16"/>
      <c r="Y37" s="16"/>
      <c r="Z37" s="16" t="s">
        <v>12</v>
      </c>
      <c r="AA37" s="16"/>
      <c r="AB37" s="16"/>
      <c r="AC37" s="16" t="s">
        <v>12</v>
      </c>
      <c r="AD37" s="16"/>
      <c r="AE37" s="16"/>
      <c r="AF37" s="16" t="s">
        <v>12</v>
      </c>
      <c r="AG37" s="16"/>
      <c r="AH37" s="16"/>
      <c r="AI37" s="16" t="s">
        <v>12</v>
      </c>
      <c r="AJ37" s="16"/>
      <c r="AK37" s="16"/>
      <c r="AL37" s="16" t="s">
        <v>12</v>
      </c>
      <c r="AM37" s="16"/>
      <c r="AN37" s="16"/>
      <c r="AO37" s="17">
        <f t="shared" si="3"/>
        <v>0</v>
      </c>
      <c r="AP37" s="20">
        <f t="shared" si="6"/>
        <v>10</v>
      </c>
      <c r="AQ37" s="20">
        <f>(COUNTIF(L37:AN37,"F"))</f>
        <v>0</v>
      </c>
      <c r="AR37" s="20">
        <f t="shared" si="2"/>
        <v>0</v>
      </c>
    </row>
    <row r="38" spans="1:271" s="31" customFormat="1" ht="16.5" thickTop="1" thickBot="1" x14ac:dyDescent="0.3">
      <c r="A38" s="144"/>
      <c r="B38" s="145"/>
      <c r="C38" s="145"/>
      <c r="D38" s="145"/>
      <c r="E38" s="145"/>
      <c r="F38" s="145"/>
      <c r="G38" s="145"/>
      <c r="H38" s="145"/>
      <c r="I38" s="146"/>
      <c r="J38" s="16" t="s">
        <v>20</v>
      </c>
      <c r="K38" s="16" t="s">
        <v>21</v>
      </c>
      <c r="L38" s="16"/>
      <c r="M38" s="16"/>
      <c r="N38" s="16" t="s">
        <v>12</v>
      </c>
      <c r="O38" s="16"/>
      <c r="P38" s="16"/>
      <c r="Q38" s="16" t="s">
        <v>12</v>
      </c>
      <c r="R38" s="16"/>
      <c r="S38" s="16"/>
      <c r="T38" s="16" t="s">
        <v>12</v>
      </c>
      <c r="U38" s="16"/>
      <c r="V38" s="16"/>
      <c r="W38" s="16" t="s">
        <v>12</v>
      </c>
      <c r="X38" s="16"/>
      <c r="Y38" s="16"/>
      <c r="Z38" s="16" t="s">
        <v>12</v>
      </c>
      <c r="AA38" s="16"/>
      <c r="AB38" s="16"/>
      <c r="AC38" s="16" t="s">
        <v>12</v>
      </c>
      <c r="AD38" s="16"/>
      <c r="AE38" s="16"/>
      <c r="AF38" s="16" t="s">
        <v>12</v>
      </c>
      <c r="AG38" s="16"/>
      <c r="AH38" s="16"/>
      <c r="AI38" s="16" t="s">
        <v>12</v>
      </c>
      <c r="AJ38" s="16"/>
      <c r="AK38" s="16"/>
      <c r="AL38" s="16" t="s">
        <v>12</v>
      </c>
      <c r="AM38" s="16"/>
      <c r="AN38" s="16"/>
      <c r="AO38" s="17">
        <f t="shared" si="3"/>
        <v>0</v>
      </c>
      <c r="AP38" s="20">
        <f t="shared" si="6"/>
        <v>9</v>
      </c>
      <c r="AQ38" s="20">
        <f>(COUNTIF(J38:AN38,"F"))</f>
        <v>1</v>
      </c>
      <c r="AR38" s="20">
        <f t="shared" si="2"/>
        <v>0</v>
      </c>
    </row>
    <row r="39" spans="1:271" s="31" customFormat="1" ht="16.5" thickTop="1" thickBot="1" x14ac:dyDescent="0.3">
      <c r="A39" s="147"/>
      <c r="B39" s="148"/>
      <c r="C39" s="148"/>
      <c r="D39" s="148"/>
      <c r="E39" s="148"/>
      <c r="F39" s="148"/>
      <c r="G39" s="148"/>
      <c r="H39" s="148"/>
      <c r="I39" s="149"/>
      <c r="J39" s="16" t="s">
        <v>20</v>
      </c>
      <c r="K39" s="16" t="s">
        <v>21</v>
      </c>
      <c r="L39" s="16"/>
      <c r="M39" s="16"/>
      <c r="N39" s="16" t="s">
        <v>12</v>
      </c>
      <c r="O39" s="16"/>
      <c r="P39" s="16"/>
      <c r="Q39" s="16" t="s">
        <v>12</v>
      </c>
      <c r="R39" s="16"/>
      <c r="S39" s="16"/>
      <c r="T39" s="16" t="s">
        <v>12</v>
      </c>
      <c r="U39" s="16"/>
      <c r="V39" s="16"/>
      <c r="W39" s="16" t="s">
        <v>12</v>
      </c>
      <c r="X39" s="16"/>
      <c r="Y39" s="16"/>
      <c r="Z39" s="16" t="s">
        <v>12</v>
      </c>
      <c r="AA39" s="16"/>
      <c r="AB39" s="16"/>
      <c r="AC39" s="16" t="s">
        <v>12</v>
      </c>
      <c r="AD39" s="16"/>
      <c r="AE39" s="16"/>
      <c r="AF39" s="16" t="s">
        <v>12</v>
      </c>
      <c r="AG39" s="16"/>
      <c r="AH39" s="16"/>
      <c r="AI39" s="16" t="s">
        <v>12</v>
      </c>
      <c r="AJ39" s="16"/>
      <c r="AK39" s="16"/>
      <c r="AL39" s="16" t="s">
        <v>12</v>
      </c>
      <c r="AM39" s="16"/>
      <c r="AN39" s="16"/>
      <c r="AO39" s="17">
        <f t="shared" si="3"/>
        <v>0</v>
      </c>
      <c r="AP39" s="20">
        <f t="shared" si="6"/>
        <v>9</v>
      </c>
      <c r="AQ39" s="20">
        <f>(COUNTIF(J39:AN39,"F"))</f>
        <v>1</v>
      </c>
      <c r="AR39" s="20">
        <f t="shared" si="2"/>
        <v>0</v>
      </c>
    </row>
    <row r="40" spans="1:271" s="31" customFormat="1" ht="16.5" thickTop="1" thickBot="1" x14ac:dyDescent="0.3">
      <c r="A40" s="144"/>
      <c r="B40" s="145"/>
      <c r="C40" s="145"/>
      <c r="D40" s="145"/>
      <c r="E40" s="145"/>
      <c r="F40" s="145"/>
      <c r="G40" s="145"/>
      <c r="H40" s="145"/>
      <c r="I40" s="146"/>
      <c r="J40" s="16"/>
      <c r="K40" s="16" t="s">
        <v>12</v>
      </c>
      <c r="L40" s="16"/>
      <c r="M40" s="16"/>
      <c r="N40" s="16" t="s">
        <v>12</v>
      </c>
      <c r="O40" s="16"/>
      <c r="P40" s="16"/>
      <c r="Q40" s="16" t="s">
        <v>12</v>
      </c>
      <c r="R40" s="16"/>
      <c r="S40" s="16"/>
      <c r="T40" s="16" t="s">
        <v>12</v>
      </c>
      <c r="U40" s="16"/>
      <c r="V40" s="16"/>
      <c r="W40" s="16" t="s">
        <v>12</v>
      </c>
      <c r="X40" s="16"/>
      <c r="Y40" s="16"/>
      <c r="Z40" s="16" t="s">
        <v>12</v>
      </c>
      <c r="AA40" s="16"/>
      <c r="AB40" s="16"/>
      <c r="AC40" s="16" t="s">
        <v>12</v>
      </c>
      <c r="AD40" s="16"/>
      <c r="AE40" s="16"/>
      <c r="AF40" s="16" t="s">
        <v>12</v>
      </c>
      <c r="AG40" s="16"/>
      <c r="AH40" s="16"/>
      <c r="AI40" s="16" t="s">
        <v>12</v>
      </c>
      <c r="AJ40" s="16"/>
      <c r="AK40" s="16"/>
      <c r="AL40" s="16" t="s">
        <v>12</v>
      </c>
      <c r="AM40" s="16"/>
      <c r="AN40" s="16"/>
      <c r="AO40" s="17">
        <f t="shared" si="3"/>
        <v>0</v>
      </c>
      <c r="AP40" s="20">
        <f t="shared" si="6"/>
        <v>10</v>
      </c>
      <c r="AQ40" s="20">
        <f t="shared" ref="AQ40:AQ49" si="10">(COUNTIF(L40:AN40,"F"))</f>
        <v>0</v>
      </c>
      <c r="AR40" s="20">
        <f t="shared" si="2"/>
        <v>0</v>
      </c>
      <c r="AT40"/>
    </row>
    <row r="41" spans="1:271" s="31" customFormat="1" ht="16.5" thickTop="1" thickBot="1" x14ac:dyDescent="0.3">
      <c r="A41" s="147"/>
      <c r="B41" s="148"/>
      <c r="C41" s="148"/>
      <c r="D41" s="148"/>
      <c r="E41" s="148"/>
      <c r="F41" s="148"/>
      <c r="G41" s="148"/>
      <c r="H41" s="148"/>
      <c r="I41" s="149"/>
      <c r="J41" s="16"/>
      <c r="K41" s="16" t="s">
        <v>12</v>
      </c>
      <c r="L41" s="16"/>
      <c r="M41" s="16"/>
      <c r="N41" s="16" t="s">
        <v>12</v>
      </c>
      <c r="O41" s="16"/>
      <c r="P41" s="16"/>
      <c r="Q41" s="16" t="s">
        <v>12</v>
      </c>
      <c r="R41" s="16"/>
      <c r="S41" s="16"/>
      <c r="T41" s="16" t="s">
        <v>12</v>
      </c>
      <c r="U41" s="16"/>
      <c r="V41" s="16"/>
      <c r="W41" s="16" t="s">
        <v>12</v>
      </c>
      <c r="X41" s="16"/>
      <c r="Y41" s="16"/>
      <c r="Z41" s="16" t="s">
        <v>12</v>
      </c>
      <c r="AA41" s="16"/>
      <c r="AB41" s="16"/>
      <c r="AC41" s="16" t="s">
        <v>12</v>
      </c>
      <c r="AD41" s="16"/>
      <c r="AE41" s="16"/>
      <c r="AF41" s="16" t="s">
        <v>12</v>
      </c>
      <c r="AG41" s="16"/>
      <c r="AH41" s="16"/>
      <c r="AI41" s="16" t="s">
        <v>12</v>
      </c>
      <c r="AJ41" s="16"/>
      <c r="AK41" s="16"/>
      <c r="AL41" s="16" t="s">
        <v>12</v>
      </c>
      <c r="AM41" s="16"/>
      <c r="AN41" s="16"/>
      <c r="AO41" s="17">
        <f t="shared" si="3"/>
        <v>0</v>
      </c>
      <c r="AP41" s="20">
        <f t="shared" si="6"/>
        <v>10</v>
      </c>
      <c r="AQ41" s="20">
        <f t="shared" si="10"/>
        <v>0</v>
      </c>
      <c r="AR41" s="20">
        <f t="shared" si="2"/>
        <v>0</v>
      </c>
    </row>
    <row r="42" spans="1:271" s="31" customFormat="1" ht="16.5" thickTop="1" thickBot="1" x14ac:dyDescent="0.3">
      <c r="A42" s="144"/>
      <c r="B42" s="145"/>
      <c r="C42" s="145"/>
      <c r="D42" s="145"/>
      <c r="E42" s="145"/>
      <c r="F42" s="145"/>
      <c r="G42" s="145"/>
      <c r="H42" s="145"/>
      <c r="I42" s="146"/>
      <c r="J42" s="16"/>
      <c r="K42" s="16" t="s">
        <v>12</v>
      </c>
      <c r="L42" s="16"/>
      <c r="M42" s="16"/>
      <c r="N42" s="16" t="s">
        <v>12</v>
      </c>
      <c r="O42" s="16"/>
      <c r="P42" s="16"/>
      <c r="Q42" s="16" t="s">
        <v>12</v>
      </c>
      <c r="R42" s="16"/>
      <c r="S42" s="16"/>
      <c r="T42" s="16" t="s">
        <v>12</v>
      </c>
      <c r="U42" s="16"/>
      <c r="V42" s="16"/>
      <c r="W42" s="16" t="s">
        <v>12</v>
      </c>
      <c r="X42" s="16"/>
      <c r="Y42" s="16"/>
      <c r="Z42" s="16" t="s">
        <v>12</v>
      </c>
      <c r="AA42" s="16"/>
      <c r="AB42" s="16"/>
      <c r="AC42" s="16" t="s">
        <v>12</v>
      </c>
      <c r="AD42" s="16"/>
      <c r="AE42" s="16"/>
      <c r="AF42" s="16" t="s">
        <v>12</v>
      </c>
      <c r="AG42" s="16"/>
      <c r="AH42" s="16"/>
      <c r="AI42" s="16" t="s">
        <v>12</v>
      </c>
      <c r="AJ42" s="16"/>
      <c r="AK42" s="16"/>
      <c r="AL42" s="16" t="s">
        <v>12</v>
      </c>
      <c r="AM42" s="16"/>
      <c r="AN42" s="16"/>
      <c r="AO42" s="17">
        <f t="shared" si="3"/>
        <v>0</v>
      </c>
      <c r="AP42" s="20">
        <f t="shared" si="6"/>
        <v>10</v>
      </c>
      <c r="AQ42" s="20">
        <f t="shared" si="10"/>
        <v>0</v>
      </c>
      <c r="AR42" s="20">
        <f t="shared" si="2"/>
        <v>0</v>
      </c>
    </row>
    <row r="43" spans="1:271" s="31" customFormat="1" ht="16.5" thickTop="1" thickBot="1" x14ac:dyDescent="0.3">
      <c r="A43" s="147"/>
      <c r="B43" s="148"/>
      <c r="C43" s="148"/>
      <c r="D43" s="148"/>
      <c r="E43" s="148"/>
      <c r="F43" s="148"/>
      <c r="G43" s="148"/>
      <c r="H43" s="148"/>
      <c r="I43" s="149"/>
      <c r="J43" s="16"/>
      <c r="K43" s="16" t="s">
        <v>12</v>
      </c>
      <c r="L43" s="16"/>
      <c r="M43" s="16"/>
      <c r="N43" s="16" t="s">
        <v>12</v>
      </c>
      <c r="O43" s="16"/>
      <c r="P43" s="16"/>
      <c r="Q43" s="16" t="s">
        <v>12</v>
      </c>
      <c r="R43" s="16"/>
      <c r="S43" s="16"/>
      <c r="T43" s="16" t="s">
        <v>12</v>
      </c>
      <c r="U43" s="16"/>
      <c r="V43" s="16"/>
      <c r="W43" s="16" t="s">
        <v>12</v>
      </c>
      <c r="X43" s="16"/>
      <c r="Y43" s="16"/>
      <c r="Z43" s="16" t="s">
        <v>12</v>
      </c>
      <c r="AA43" s="16"/>
      <c r="AB43" s="16"/>
      <c r="AC43" s="16" t="s">
        <v>12</v>
      </c>
      <c r="AD43" s="16"/>
      <c r="AE43" s="16"/>
      <c r="AF43" s="16" t="s">
        <v>12</v>
      </c>
      <c r="AG43" s="16"/>
      <c r="AH43" s="16"/>
      <c r="AI43" s="16" t="s">
        <v>12</v>
      </c>
      <c r="AJ43" s="16"/>
      <c r="AK43" s="16"/>
      <c r="AL43" s="16" t="s">
        <v>12</v>
      </c>
      <c r="AM43" s="16"/>
      <c r="AN43" s="16"/>
      <c r="AO43" s="17">
        <f t="shared" si="3"/>
        <v>0</v>
      </c>
      <c r="AP43" s="20">
        <f t="shared" si="6"/>
        <v>10</v>
      </c>
      <c r="AQ43" s="20">
        <f t="shared" si="10"/>
        <v>0</v>
      </c>
      <c r="AR43" s="20">
        <f t="shared" si="2"/>
        <v>0</v>
      </c>
    </row>
    <row r="44" spans="1:271" s="31" customFormat="1" ht="16.5" thickTop="1" thickBot="1" x14ac:dyDescent="0.3">
      <c r="A44" s="144"/>
      <c r="B44" s="145"/>
      <c r="C44" s="145"/>
      <c r="D44" s="145"/>
      <c r="E44" s="145"/>
      <c r="F44" s="145"/>
      <c r="G44" s="145"/>
      <c r="H44" s="145"/>
      <c r="I44" s="146"/>
      <c r="J44" s="16"/>
      <c r="K44" s="16" t="s">
        <v>12</v>
      </c>
      <c r="L44" s="16"/>
      <c r="M44" s="16"/>
      <c r="N44" s="16" t="s">
        <v>12</v>
      </c>
      <c r="O44" s="16"/>
      <c r="P44" s="16"/>
      <c r="Q44" s="16" t="s">
        <v>12</v>
      </c>
      <c r="R44" s="16"/>
      <c r="S44" s="16"/>
      <c r="T44" s="16" t="s">
        <v>12</v>
      </c>
      <c r="U44" s="16"/>
      <c r="V44" s="16"/>
      <c r="W44" s="16" t="s">
        <v>12</v>
      </c>
      <c r="X44" s="16"/>
      <c r="Y44" s="16"/>
      <c r="Z44" s="16" t="s">
        <v>12</v>
      </c>
      <c r="AA44" s="16"/>
      <c r="AB44" s="16"/>
      <c r="AC44" s="16" t="s">
        <v>12</v>
      </c>
      <c r="AD44" s="16"/>
      <c r="AE44" s="16"/>
      <c r="AF44" s="16" t="s">
        <v>12</v>
      </c>
      <c r="AG44" s="16"/>
      <c r="AH44" s="16"/>
      <c r="AI44" s="16" t="s">
        <v>12</v>
      </c>
      <c r="AJ44" s="16"/>
      <c r="AK44" s="16"/>
      <c r="AL44" s="16" t="s">
        <v>12</v>
      </c>
      <c r="AM44" s="16"/>
      <c r="AN44" s="16"/>
      <c r="AO44" s="17">
        <f t="shared" si="3"/>
        <v>0</v>
      </c>
      <c r="AP44" s="20">
        <f t="shared" si="6"/>
        <v>10</v>
      </c>
      <c r="AQ44" s="20">
        <f t="shared" si="10"/>
        <v>0</v>
      </c>
      <c r="AR44" s="20">
        <f t="shared" si="2"/>
        <v>0</v>
      </c>
    </row>
    <row r="45" spans="1:271" s="31" customFormat="1" ht="16.5" thickTop="1" thickBot="1" x14ac:dyDescent="0.3">
      <c r="A45" s="147"/>
      <c r="B45" s="148"/>
      <c r="C45" s="148"/>
      <c r="D45" s="148"/>
      <c r="E45" s="148"/>
      <c r="F45" s="148"/>
      <c r="G45" s="148"/>
      <c r="H45" s="148"/>
      <c r="I45" s="149"/>
      <c r="J45" s="16"/>
      <c r="K45" s="16" t="s">
        <v>12</v>
      </c>
      <c r="L45" s="16"/>
      <c r="M45" s="16"/>
      <c r="N45" s="16" t="s">
        <v>12</v>
      </c>
      <c r="O45" s="16"/>
      <c r="P45" s="16"/>
      <c r="Q45" s="16" t="s">
        <v>12</v>
      </c>
      <c r="R45" s="16"/>
      <c r="S45" s="16"/>
      <c r="T45" s="16" t="s">
        <v>12</v>
      </c>
      <c r="U45" s="16"/>
      <c r="V45" s="16"/>
      <c r="W45" s="16" t="s">
        <v>12</v>
      </c>
      <c r="X45" s="16"/>
      <c r="Y45" s="16"/>
      <c r="Z45" s="16" t="s">
        <v>12</v>
      </c>
      <c r="AA45" s="16"/>
      <c r="AB45" s="16"/>
      <c r="AC45" s="16" t="s">
        <v>12</v>
      </c>
      <c r="AD45" s="16"/>
      <c r="AE45" s="16"/>
      <c r="AF45" s="16" t="s">
        <v>12</v>
      </c>
      <c r="AG45" s="16"/>
      <c r="AH45" s="16"/>
      <c r="AI45" s="16" t="s">
        <v>12</v>
      </c>
      <c r="AJ45" s="16"/>
      <c r="AK45" s="16"/>
      <c r="AL45" s="16" t="s">
        <v>12</v>
      </c>
      <c r="AM45" s="16"/>
      <c r="AN45" s="16"/>
      <c r="AO45" s="17">
        <f t="shared" si="3"/>
        <v>0</v>
      </c>
      <c r="AP45" s="20">
        <f t="shared" si="6"/>
        <v>10</v>
      </c>
      <c r="AQ45" s="20">
        <f t="shared" si="10"/>
        <v>0</v>
      </c>
      <c r="AR45" s="20">
        <f t="shared" si="2"/>
        <v>0</v>
      </c>
      <c r="AT45"/>
    </row>
    <row r="46" spans="1:271" s="31" customFormat="1" ht="16.5" thickTop="1" thickBot="1" x14ac:dyDescent="0.3">
      <c r="A46" s="144"/>
      <c r="B46" s="145"/>
      <c r="C46" s="145"/>
      <c r="D46" s="145"/>
      <c r="E46" s="145"/>
      <c r="F46" s="145"/>
      <c r="G46" s="145"/>
      <c r="H46" s="145"/>
      <c r="I46" s="146"/>
      <c r="J46" s="16"/>
      <c r="K46" s="16" t="s">
        <v>12</v>
      </c>
      <c r="L46" s="16"/>
      <c r="M46" s="16"/>
      <c r="N46" s="16" t="s">
        <v>12</v>
      </c>
      <c r="O46" s="16"/>
      <c r="P46" s="16"/>
      <c r="Q46" s="16" t="s">
        <v>12</v>
      </c>
      <c r="R46" s="16"/>
      <c r="S46" s="16"/>
      <c r="T46" s="16" t="s">
        <v>12</v>
      </c>
      <c r="U46" s="16"/>
      <c r="V46" s="16"/>
      <c r="W46" s="16" t="s">
        <v>12</v>
      </c>
      <c r="X46" s="16"/>
      <c r="Y46" s="16"/>
      <c r="Z46" s="16" t="s">
        <v>12</v>
      </c>
      <c r="AA46" s="16"/>
      <c r="AB46" s="16"/>
      <c r="AC46" s="16" t="s">
        <v>12</v>
      </c>
      <c r="AD46" s="16"/>
      <c r="AE46" s="16"/>
      <c r="AF46" s="16" t="s">
        <v>12</v>
      </c>
      <c r="AG46" s="16"/>
      <c r="AH46" s="16"/>
      <c r="AI46" s="16" t="s">
        <v>12</v>
      </c>
      <c r="AJ46" s="16"/>
      <c r="AK46" s="16"/>
      <c r="AL46" s="16" t="s">
        <v>12</v>
      </c>
      <c r="AM46" s="16"/>
      <c r="AN46" s="16"/>
      <c r="AO46" s="17">
        <f t="shared" si="3"/>
        <v>0</v>
      </c>
      <c r="AP46" s="20">
        <f t="shared" si="6"/>
        <v>10</v>
      </c>
      <c r="AQ46" s="20">
        <f t="shared" si="10"/>
        <v>0</v>
      </c>
      <c r="AR46" s="20">
        <f t="shared" si="2"/>
        <v>0</v>
      </c>
      <c r="AT46"/>
    </row>
    <row r="47" spans="1:271" s="31" customFormat="1" ht="16.5" thickTop="1" thickBot="1" x14ac:dyDescent="0.3">
      <c r="A47" s="147"/>
      <c r="B47" s="148"/>
      <c r="C47" s="148"/>
      <c r="D47" s="148"/>
      <c r="E47" s="148"/>
      <c r="F47" s="148"/>
      <c r="G47" s="148"/>
      <c r="H47" s="148"/>
      <c r="I47" s="149"/>
      <c r="J47" s="16"/>
      <c r="K47" s="16" t="s">
        <v>12</v>
      </c>
      <c r="L47" s="16"/>
      <c r="M47" s="16"/>
      <c r="N47" s="16" t="s">
        <v>12</v>
      </c>
      <c r="O47" s="16"/>
      <c r="P47" s="16"/>
      <c r="Q47" s="16" t="s">
        <v>12</v>
      </c>
      <c r="R47" s="16"/>
      <c r="S47" s="16"/>
      <c r="T47" s="16" t="s">
        <v>12</v>
      </c>
      <c r="U47" s="16"/>
      <c r="V47" s="16"/>
      <c r="W47" s="16" t="s">
        <v>12</v>
      </c>
      <c r="X47" s="16"/>
      <c r="Y47" s="16"/>
      <c r="Z47" s="16" t="s">
        <v>12</v>
      </c>
      <c r="AA47" s="16"/>
      <c r="AB47" s="16"/>
      <c r="AC47" s="16" t="s">
        <v>12</v>
      </c>
      <c r="AD47" s="16"/>
      <c r="AE47" s="16"/>
      <c r="AF47" s="16" t="s">
        <v>12</v>
      </c>
      <c r="AG47" s="16"/>
      <c r="AH47" s="16"/>
      <c r="AI47" s="16" t="s">
        <v>12</v>
      </c>
      <c r="AJ47" s="16"/>
      <c r="AK47" s="16"/>
      <c r="AL47" s="16" t="s">
        <v>12</v>
      </c>
      <c r="AM47" s="16"/>
      <c r="AN47" s="16"/>
      <c r="AO47" s="17">
        <f t="shared" si="3"/>
        <v>0</v>
      </c>
      <c r="AP47" s="20">
        <f t="shared" si="6"/>
        <v>10</v>
      </c>
      <c r="AQ47" s="20">
        <f t="shared" si="10"/>
        <v>0</v>
      </c>
      <c r="AR47" s="20">
        <f t="shared" si="2"/>
        <v>0</v>
      </c>
    </row>
    <row r="48" spans="1:271" s="38" customFormat="1" ht="16.5" thickTop="1" thickBot="1" x14ac:dyDescent="0.3">
      <c r="A48" s="141"/>
      <c r="B48" s="142"/>
      <c r="C48" s="142"/>
      <c r="D48" s="142"/>
      <c r="E48" s="142"/>
      <c r="F48" s="142"/>
      <c r="G48" s="142"/>
      <c r="H48" s="142"/>
      <c r="I48" s="143"/>
      <c r="J48" s="32"/>
      <c r="K48" s="33"/>
      <c r="L48" s="34"/>
      <c r="M48" s="35"/>
      <c r="N48" s="36"/>
      <c r="O48" s="36"/>
      <c r="P48" s="36"/>
      <c r="Q48" s="37"/>
      <c r="R48" s="33"/>
      <c r="S48" s="34"/>
      <c r="T48" s="35"/>
      <c r="U48" s="36"/>
      <c r="V48" s="36"/>
      <c r="W48" s="36"/>
      <c r="X48" s="37"/>
      <c r="Y48" s="33"/>
      <c r="Z48" s="34"/>
      <c r="AA48" s="35"/>
      <c r="AB48" s="36"/>
      <c r="AC48" s="36"/>
      <c r="AD48" s="36"/>
      <c r="AE48" s="37"/>
      <c r="AF48" s="33"/>
      <c r="AG48" s="34"/>
      <c r="AH48" s="35"/>
      <c r="AI48" s="36"/>
      <c r="AJ48" s="36"/>
      <c r="AK48" s="36"/>
      <c r="AL48" s="37"/>
      <c r="AM48" s="33"/>
      <c r="AN48" s="34"/>
      <c r="AO48" s="17">
        <f t="shared" si="3"/>
        <v>0</v>
      </c>
      <c r="AP48" s="20">
        <f t="shared" si="6"/>
        <v>0</v>
      </c>
      <c r="AQ48" s="20">
        <f t="shared" si="10"/>
        <v>0</v>
      </c>
      <c r="AR48" s="20">
        <f t="shared" si="2"/>
        <v>0</v>
      </c>
      <c r="AS48" s="27"/>
      <c r="AT48" s="27"/>
      <c r="AU48" s="27"/>
      <c r="AV48" s="27"/>
      <c r="AW48" s="28"/>
      <c r="AX48" s="28"/>
      <c r="AY48" s="28"/>
      <c r="AZ48" s="28"/>
      <c r="BA48" s="28"/>
      <c r="BB48" s="28"/>
      <c r="BC48" s="28"/>
      <c r="BD48" s="29"/>
      <c r="BE48" s="29"/>
      <c r="BF48" s="29"/>
      <c r="BG48" s="29"/>
      <c r="BH48" s="29"/>
      <c r="BI48" s="8" t="s">
        <v>22</v>
      </c>
      <c r="BJ48" s="29"/>
      <c r="BK48" s="29"/>
      <c r="BL48" s="29"/>
      <c r="BM48" s="29"/>
      <c r="BN48" s="29"/>
      <c r="BO48" s="29"/>
      <c r="BP48" s="29"/>
      <c r="BQ48" s="29"/>
      <c r="BR48" s="29"/>
      <c r="BS48" s="28"/>
      <c r="BT48" s="28"/>
      <c r="BU48" s="28"/>
      <c r="BV48" s="31"/>
      <c r="BW48" s="31"/>
      <c r="BX48" s="31"/>
      <c r="BY48" s="31"/>
      <c r="BZ48" s="31"/>
      <c r="CA48" s="31"/>
      <c r="CB48" s="31"/>
      <c r="CC48" s="31"/>
      <c r="CD48" s="31"/>
      <c r="CE48" s="31"/>
      <c r="CF48" s="31"/>
      <c r="CG48" s="31"/>
      <c r="CH48" s="31"/>
      <c r="CI48" s="31"/>
      <c r="CJ48" s="31"/>
      <c r="CK48" s="31"/>
      <c r="CL48" s="31"/>
      <c r="CM48" s="31"/>
      <c r="CN48" s="31"/>
      <c r="CO48" s="31"/>
      <c r="CP48" s="31"/>
      <c r="CQ48" s="31"/>
      <c r="CR48" s="31"/>
      <c r="CS48" s="31"/>
      <c r="CT48" s="31"/>
      <c r="CU48" s="31"/>
      <c r="CV48" s="31"/>
      <c r="CW48" s="31"/>
      <c r="CX48" s="31"/>
      <c r="CY48" s="31"/>
      <c r="CZ48" s="31"/>
      <c r="DA48" s="31"/>
      <c r="DB48" s="31"/>
      <c r="DC48" s="31"/>
      <c r="DD48" s="31"/>
      <c r="DE48" s="31"/>
      <c r="DF48" s="31"/>
      <c r="DG48" s="31"/>
      <c r="DH48" s="31"/>
      <c r="DI48" s="31"/>
      <c r="DJ48" s="31"/>
      <c r="DK48" s="31"/>
      <c r="DL48" s="31"/>
      <c r="DM48" s="31"/>
      <c r="DN48" s="31"/>
      <c r="DO48" s="31"/>
      <c r="DP48" s="31"/>
      <c r="DQ48" s="31"/>
      <c r="DR48" s="31"/>
      <c r="DS48" s="31"/>
      <c r="DT48" s="31"/>
      <c r="DU48" s="31"/>
      <c r="DV48" s="31"/>
      <c r="DW48" s="31"/>
      <c r="DX48" s="31"/>
      <c r="DY48" s="31"/>
      <c r="DZ48" s="31"/>
      <c r="EA48" s="31"/>
      <c r="EB48" s="31"/>
      <c r="EC48" s="31"/>
      <c r="ED48" s="31"/>
      <c r="EE48" s="31"/>
      <c r="EF48" s="31"/>
      <c r="EG48" s="31"/>
      <c r="EH48" s="31"/>
      <c r="EI48" s="31"/>
      <c r="EJ48" s="31"/>
      <c r="EK48" s="31"/>
      <c r="EL48" s="31"/>
      <c r="EM48" s="31"/>
      <c r="EN48" s="31"/>
      <c r="EO48" s="31"/>
      <c r="EP48" s="31"/>
      <c r="EQ48" s="31"/>
      <c r="ER48" s="31"/>
      <c r="ES48" s="31"/>
      <c r="ET48" s="31"/>
      <c r="EU48" s="31"/>
      <c r="EV48" s="31"/>
      <c r="EW48" s="31"/>
      <c r="EX48" s="31"/>
      <c r="EY48" s="31"/>
      <c r="EZ48" s="31"/>
      <c r="FA48" s="31"/>
      <c r="FB48" s="31"/>
      <c r="FC48" s="31"/>
      <c r="FD48" s="31"/>
      <c r="FE48" s="31"/>
      <c r="FF48" s="31"/>
      <c r="FG48" s="31"/>
      <c r="FH48" s="31"/>
      <c r="FI48" s="31"/>
      <c r="FJ48" s="31"/>
      <c r="FK48" s="31"/>
      <c r="FL48" s="31"/>
      <c r="FM48" s="31"/>
      <c r="FN48" s="31"/>
      <c r="FO48" s="31"/>
      <c r="FP48" s="31"/>
      <c r="FQ48" s="31"/>
      <c r="FR48" s="31"/>
      <c r="FS48" s="31"/>
      <c r="FT48" s="31"/>
      <c r="FU48" s="31"/>
      <c r="FV48" s="31"/>
      <c r="FW48" s="31"/>
      <c r="FX48" s="31"/>
      <c r="FY48" s="31"/>
      <c r="FZ48" s="31"/>
      <c r="GA48" s="31"/>
      <c r="GB48" s="31"/>
      <c r="GC48" s="31"/>
      <c r="GD48" s="31"/>
      <c r="GE48" s="31"/>
      <c r="GF48" s="31"/>
      <c r="GG48" s="31"/>
      <c r="GH48" s="31"/>
      <c r="GI48" s="31"/>
      <c r="GJ48" s="31"/>
      <c r="GK48" s="31"/>
      <c r="GL48" s="31"/>
      <c r="GM48" s="31"/>
      <c r="GN48" s="31"/>
      <c r="GO48" s="31"/>
      <c r="GP48" s="31"/>
      <c r="GQ48" s="31"/>
      <c r="GR48" s="31"/>
      <c r="GS48" s="31"/>
      <c r="GT48" s="31"/>
      <c r="GU48" s="31"/>
      <c r="GV48" s="31"/>
      <c r="GW48" s="31"/>
      <c r="GX48" s="31"/>
      <c r="GY48" s="31"/>
      <c r="GZ48" s="31"/>
      <c r="HA48" s="31"/>
      <c r="HB48" s="31"/>
      <c r="HC48" s="31"/>
      <c r="HD48" s="31"/>
      <c r="HE48" s="31"/>
      <c r="HF48" s="31"/>
      <c r="HG48" s="31"/>
      <c r="HH48" s="31"/>
      <c r="HI48" s="31"/>
      <c r="HJ48" s="31"/>
      <c r="HK48" s="31"/>
      <c r="HL48" s="31"/>
      <c r="HM48" s="31"/>
      <c r="HN48" s="31"/>
      <c r="HO48" s="31"/>
      <c r="HP48" s="31"/>
      <c r="HQ48" s="31"/>
      <c r="HR48" s="31"/>
      <c r="HS48" s="31"/>
      <c r="HT48" s="31"/>
      <c r="HU48" s="31"/>
      <c r="HV48" s="31"/>
      <c r="HW48" s="31"/>
      <c r="HX48" s="31"/>
      <c r="HY48" s="31"/>
      <c r="HZ48" s="31"/>
      <c r="IA48" s="31"/>
      <c r="IB48" s="31"/>
      <c r="IC48" s="31"/>
      <c r="ID48" s="31"/>
      <c r="IE48" s="31"/>
      <c r="IF48" s="31"/>
      <c r="IG48" s="31"/>
      <c r="IH48" s="31"/>
      <c r="II48" s="31"/>
      <c r="IJ48" s="31"/>
      <c r="IK48" s="31"/>
      <c r="IL48" s="31"/>
      <c r="IM48" s="31"/>
      <c r="IN48" s="31"/>
      <c r="IO48" s="31"/>
      <c r="IP48" s="31"/>
      <c r="IQ48" s="31"/>
      <c r="IR48" s="31"/>
      <c r="IS48" s="31"/>
      <c r="IT48" s="31"/>
      <c r="IU48" s="31"/>
      <c r="IV48" s="31"/>
      <c r="IW48" s="31"/>
      <c r="IX48" s="31"/>
      <c r="IY48" s="31"/>
      <c r="IZ48" s="31"/>
      <c r="JA48" s="31"/>
      <c r="JB48" s="31"/>
      <c r="JC48" s="31"/>
      <c r="JD48" s="31"/>
      <c r="JE48" s="31"/>
      <c r="JF48" s="31"/>
      <c r="JG48" s="31"/>
      <c r="JH48" s="31"/>
      <c r="JI48" s="31"/>
      <c r="JJ48" s="31"/>
      <c r="JK48" s="31"/>
    </row>
    <row r="49" spans="1:73" s="31" customFormat="1" ht="16.5" thickTop="1" thickBot="1" x14ac:dyDescent="0.3">
      <c r="A49" s="138"/>
      <c r="B49" s="139"/>
      <c r="C49" s="139"/>
      <c r="D49" s="139"/>
      <c r="E49" s="139"/>
      <c r="F49" s="139"/>
      <c r="G49" s="139"/>
      <c r="H49" s="139"/>
      <c r="I49" s="140"/>
      <c r="J49" s="39"/>
      <c r="K49" s="40"/>
      <c r="L49" s="41"/>
      <c r="M49" s="42"/>
      <c r="N49" s="43"/>
      <c r="O49" s="43"/>
      <c r="P49" s="43"/>
      <c r="Q49" s="44"/>
      <c r="R49" s="40"/>
      <c r="S49" s="41"/>
      <c r="T49" s="42"/>
      <c r="U49" s="43"/>
      <c r="V49" s="43"/>
      <c r="W49" s="43"/>
      <c r="X49" s="44"/>
      <c r="Y49" s="40"/>
      <c r="Z49" s="41"/>
      <c r="AA49" s="42"/>
      <c r="AB49" s="43"/>
      <c r="AC49" s="43"/>
      <c r="AD49" s="43"/>
      <c r="AE49" s="44"/>
      <c r="AF49" s="40"/>
      <c r="AG49" s="41"/>
      <c r="AH49" s="42"/>
      <c r="AI49" s="43"/>
      <c r="AJ49" s="43"/>
      <c r="AK49" s="43"/>
      <c r="AL49" s="44"/>
      <c r="AM49" s="40"/>
      <c r="AN49" s="41"/>
      <c r="AO49" s="17">
        <f t="shared" si="3"/>
        <v>0</v>
      </c>
      <c r="AP49" s="20">
        <f t="shared" si="6"/>
        <v>0</v>
      </c>
      <c r="AQ49" s="20">
        <f t="shared" si="10"/>
        <v>0</v>
      </c>
      <c r="AR49" s="20">
        <f t="shared" si="2"/>
        <v>0</v>
      </c>
      <c r="AS49" s="28"/>
      <c r="AT49" s="28"/>
      <c r="AU49" s="28"/>
      <c r="AV49" s="28"/>
      <c r="AW49" s="28"/>
      <c r="AX49" s="28"/>
      <c r="AY49" s="45"/>
      <c r="AZ49" s="28"/>
      <c r="BA49" s="28"/>
      <c r="BB49" s="28"/>
      <c r="BC49" s="28"/>
      <c r="BD49" s="29"/>
      <c r="BE49" s="29"/>
      <c r="BF49" s="29"/>
      <c r="BG49" s="29"/>
      <c r="BH49" s="29"/>
      <c r="BI49" s="29"/>
      <c r="BJ49" s="29"/>
      <c r="BK49" s="29"/>
      <c r="BL49" s="29"/>
      <c r="BM49" s="29"/>
      <c r="BN49" s="29"/>
      <c r="BO49" s="29"/>
      <c r="BP49" s="29"/>
      <c r="BQ49" s="29"/>
      <c r="BR49" s="29"/>
      <c r="BS49" s="28"/>
      <c r="BT49" s="28"/>
      <c r="BU49" s="28"/>
    </row>
    <row r="50" spans="1:73" s="31" customFormat="1" ht="16.5" thickTop="1" thickBot="1" x14ac:dyDescent="0.3">
      <c r="A50" s="135"/>
      <c r="B50" s="136"/>
      <c r="C50" s="136"/>
      <c r="D50" s="136"/>
      <c r="E50" s="136"/>
      <c r="F50" s="136"/>
      <c r="G50" s="136"/>
      <c r="H50" s="136"/>
      <c r="I50" s="137"/>
      <c r="J50" s="32"/>
      <c r="K50" s="33"/>
      <c r="L50" s="34"/>
      <c r="M50" s="35"/>
      <c r="N50" s="36"/>
      <c r="O50" s="36"/>
      <c r="P50" s="36"/>
      <c r="Q50" s="37"/>
      <c r="R50" s="33"/>
      <c r="S50" s="34"/>
      <c r="T50" s="35"/>
      <c r="U50" s="36"/>
      <c r="V50" s="36"/>
      <c r="W50" s="36"/>
      <c r="X50" s="37"/>
      <c r="Y50" s="33"/>
      <c r="Z50" s="34"/>
      <c r="AA50" s="35"/>
      <c r="AB50" s="36"/>
      <c r="AC50" s="36"/>
      <c r="AD50" s="36"/>
      <c r="AE50" s="37"/>
      <c r="AF50" s="33"/>
      <c r="AG50" s="34"/>
      <c r="AH50" s="35"/>
      <c r="AI50" s="36"/>
      <c r="AJ50" s="36"/>
      <c r="AK50" s="36"/>
      <c r="AL50" s="37"/>
      <c r="AM50" s="33"/>
      <c r="AN50" s="34"/>
      <c r="AO50" s="17">
        <f t="shared" si="3"/>
        <v>0</v>
      </c>
      <c r="AP50" s="20">
        <f t="shared" si="6"/>
        <v>0</v>
      </c>
      <c r="AQ50" s="20">
        <f t="shared" si="7"/>
        <v>0</v>
      </c>
      <c r="AR50" s="20">
        <f t="shared" si="2"/>
        <v>0</v>
      </c>
      <c r="AS50" s="28"/>
      <c r="AT50" s="28"/>
      <c r="AU50" s="28"/>
      <c r="AV50" s="28"/>
      <c r="AW50" s="28"/>
      <c r="AX50" s="28"/>
      <c r="AY50" s="28"/>
      <c r="AZ50" s="28"/>
      <c r="BA50" s="28"/>
      <c r="BB50" s="28"/>
      <c r="BC50" s="28"/>
      <c r="BD50" s="28"/>
      <c r="BE50" s="28"/>
      <c r="BF50" s="28"/>
      <c r="BG50" s="28"/>
      <c r="BH50" s="28"/>
      <c r="BI50" s="28"/>
      <c r="BJ50" s="28"/>
      <c r="BK50" s="28"/>
      <c r="BL50" s="28"/>
      <c r="BM50" s="28"/>
      <c r="BN50" s="28"/>
      <c r="BO50" s="28"/>
      <c r="BP50" s="28"/>
      <c r="BQ50" s="28"/>
      <c r="BR50" s="28"/>
      <c r="BS50" s="28"/>
      <c r="BT50" s="28"/>
      <c r="BU50" s="28"/>
    </row>
    <row r="51" spans="1:73" s="31" customFormat="1" ht="16.5" thickTop="1" thickBot="1" x14ac:dyDescent="0.3">
      <c r="A51" s="138"/>
      <c r="B51" s="139"/>
      <c r="C51" s="139"/>
      <c r="D51" s="139"/>
      <c r="E51" s="139"/>
      <c r="F51" s="139"/>
      <c r="G51" s="139"/>
      <c r="H51" s="139"/>
      <c r="I51" s="140"/>
      <c r="J51" s="39"/>
      <c r="K51" s="40"/>
      <c r="L51" s="41"/>
      <c r="M51" s="42"/>
      <c r="N51" s="43"/>
      <c r="O51" s="43"/>
      <c r="P51" s="43"/>
      <c r="Q51" s="44"/>
      <c r="R51" s="40"/>
      <c r="S51" s="41"/>
      <c r="T51" s="42"/>
      <c r="U51" s="43"/>
      <c r="V51" s="43"/>
      <c r="W51" s="43"/>
      <c r="X51" s="44"/>
      <c r="Y51" s="40"/>
      <c r="Z51" s="41"/>
      <c r="AA51" s="42"/>
      <c r="AB51" s="43"/>
      <c r="AC51" s="43"/>
      <c r="AD51" s="43"/>
      <c r="AE51" s="44"/>
      <c r="AF51" s="40"/>
      <c r="AG51" s="41"/>
      <c r="AH51" s="42"/>
      <c r="AI51" s="43"/>
      <c r="AJ51" s="43"/>
      <c r="AK51" s="43"/>
      <c r="AL51" s="44"/>
      <c r="AM51" s="40"/>
      <c r="AN51" s="41"/>
      <c r="AO51" s="17">
        <f t="shared" si="3"/>
        <v>0</v>
      </c>
      <c r="AP51" s="20">
        <f t="shared" si="6"/>
        <v>0</v>
      </c>
      <c r="AQ51" s="20">
        <f t="shared" si="7"/>
        <v>0</v>
      </c>
      <c r="AR51" s="20">
        <f t="shared" si="2"/>
        <v>0</v>
      </c>
    </row>
    <row r="52" spans="1:73" s="31" customFormat="1" ht="16.5" thickTop="1" thickBot="1" x14ac:dyDescent="0.3">
      <c r="A52" s="135"/>
      <c r="B52" s="136"/>
      <c r="C52" s="136"/>
      <c r="D52" s="136"/>
      <c r="E52" s="136"/>
      <c r="F52" s="136"/>
      <c r="G52" s="136"/>
      <c r="H52" s="136"/>
      <c r="I52" s="137"/>
      <c r="J52" s="32"/>
      <c r="K52" s="33"/>
      <c r="L52" s="34"/>
      <c r="M52" s="35"/>
      <c r="N52" s="36"/>
      <c r="O52" s="36"/>
      <c r="P52" s="36"/>
      <c r="Q52" s="37"/>
      <c r="R52" s="33"/>
      <c r="S52" s="34"/>
      <c r="T52" s="35"/>
      <c r="U52" s="36"/>
      <c r="V52" s="36"/>
      <c r="W52" s="36"/>
      <c r="X52" s="37"/>
      <c r="Y52" s="33"/>
      <c r="Z52" s="34"/>
      <c r="AA52" s="35"/>
      <c r="AB52" s="36"/>
      <c r="AC52" s="36"/>
      <c r="AD52" s="36"/>
      <c r="AE52" s="37"/>
      <c r="AF52" s="33"/>
      <c r="AG52" s="34"/>
      <c r="AH52" s="35"/>
      <c r="AI52" s="36"/>
      <c r="AJ52" s="36"/>
      <c r="AK52" s="36"/>
      <c r="AL52" s="37"/>
      <c r="AM52" s="33"/>
      <c r="AN52" s="34"/>
      <c r="AO52" s="17">
        <f t="shared" si="3"/>
        <v>0</v>
      </c>
      <c r="AP52" s="20">
        <f t="shared" si="6"/>
        <v>0</v>
      </c>
      <c r="AQ52" s="20">
        <f t="shared" si="7"/>
        <v>0</v>
      </c>
      <c r="AR52" s="20">
        <f t="shared" si="2"/>
        <v>0</v>
      </c>
    </row>
    <row r="53" spans="1:73" s="31" customFormat="1" ht="16.5" thickTop="1" thickBot="1" x14ac:dyDescent="0.3">
      <c r="A53" s="138"/>
      <c r="B53" s="139"/>
      <c r="C53" s="139"/>
      <c r="D53" s="139"/>
      <c r="E53" s="139"/>
      <c r="F53" s="139"/>
      <c r="G53" s="139"/>
      <c r="H53" s="139"/>
      <c r="I53" s="140"/>
      <c r="J53" s="39"/>
      <c r="K53" s="40"/>
      <c r="L53" s="41"/>
      <c r="M53" s="42"/>
      <c r="N53" s="43"/>
      <c r="O53" s="43"/>
      <c r="P53" s="43"/>
      <c r="Q53" s="44"/>
      <c r="R53" s="40"/>
      <c r="S53" s="41"/>
      <c r="T53" s="42"/>
      <c r="U53" s="43"/>
      <c r="V53" s="43"/>
      <c r="W53" s="43"/>
      <c r="X53" s="44"/>
      <c r="Y53" s="40"/>
      <c r="Z53" s="41"/>
      <c r="AA53" s="42"/>
      <c r="AB53" s="43"/>
      <c r="AC53" s="43"/>
      <c r="AD53" s="43"/>
      <c r="AE53" s="44"/>
      <c r="AF53" s="40"/>
      <c r="AG53" s="41"/>
      <c r="AH53" s="42"/>
      <c r="AI53" s="43"/>
      <c r="AJ53" s="43"/>
      <c r="AK53" s="43"/>
      <c r="AL53" s="44"/>
      <c r="AM53" s="40"/>
      <c r="AN53" s="41"/>
      <c r="AO53" s="17">
        <f t="shared" si="3"/>
        <v>0</v>
      </c>
      <c r="AP53" s="20">
        <f t="shared" si="6"/>
        <v>0</v>
      </c>
      <c r="AQ53" s="20">
        <f t="shared" si="7"/>
        <v>0</v>
      </c>
      <c r="AR53" s="20">
        <f t="shared" si="2"/>
        <v>0</v>
      </c>
    </row>
    <row r="54" spans="1:73" s="31" customFormat="1" ht="16.5" thickTop="1" thickBot="1" x14ac:dyDescent="0.3">
      <c r="A54" s="135"/>
      <c r="B54" s="136"/>
      <c r="C54" s="136"/>
      <c r="D54" s="136"/>
      <c r="E54" s="136"/>
      <c r="F54" s="136"/>
      <c r="G54" s="136"/>
      <c r="H54" s="136"/>
      <c r="I54" s="137"/>
      <c r="J54" s="46" t="s">
        <v>20</v>
      </c>
      <c r="K54" s="47"/>
      <c r="L54" s="48"/>
      <c r="M54" s="49"/>
      <c r="N54" s="50"/>
      <c r="O54" s="50"/>
      <c r="P54" s="50"/>
      <c r="Q54" s="51"/>
      <c r="R54" s="47"/>
      <c r="S54" s="48"/>
      <c r="T54" s="49"/>
      <c r="U54" s="50"/>
      <c r="V54" s="50"/>
      <c r="W54" s="50"/>
      <c r="X54" s="51"/>
      <c r="Y54" s="47"/>
      <c r="Z54" s="48"/>
      <c r="AA54" s="49"/>
      <c r="AB54" s="50"/>
      <c r="AC54" s="50"/>
      <c r="AD54" s="50"/>
      <c r="AE54" s="51"/>
      <c r="AF54" s="47"/>
      <c r="AG54" s="48"/>
      <c r="AH54" s="49"/>
      <c r="AI54" s="50"/>
      <c r="AJ54" s="50"/>
      <c r="AK54" s="50"/>
      <c r="AL54" s="51"/>
      <c r="AM54" s="47"/>
      <c r="AN54" s="48"/>
      <c r="AO54" s="17">
        <f t="shared" si="3"/>
        <v>0</v>
      </c>
      <c r="AP54" s="20">
        <f t="shared" si="6"/>
        <v>0</v>
      </c>
      <c r="AQ54" s="20">
        <f>(COUNTIF(J54:AN54,"F"))</f>
        <v>1</v>
      </c>
      <c r="AR54" s="20">
        <f t="shared" si="2"/>
        <v>0</v>
      </c>
    </row>
    <row r="55" spans="1:73" s="31" customFormat="1" ht="16.5" thickTop="1" thickBot="1" x14ac:dyDescent="0.3">
      <c r="A55" s="138"/>
      <c r="B55" s="139"/>
      <c r="C55" s="139"/>
      <c r="D55" s="139"/>
      <c r="E55" s="139"/>
      <c r="F55" s="139"/>
      <c r="G55" s="139"/>
      <c r="H55" s="139"/>
      <c r="I55" s="140"/>
      <c r="J55" s="52" t="s">
        <v>20</v>
      </c>
      <c r="K55" s="53"/>
      <c r="L55" s="54"/>
      <c r="M55" s="55"/>
      <c r="N55" s="56"/>
      <c r="O55" s="56"/>
      <c r="P55" s="56"/>
      <c r="Q55" s="57"/>
      <c r="R55" s="53"/>
      <c r="S55" s="54"/>
      <c r="T55" s="55"/>
      <c r="U55" s="56"/>
      <c r="V55" s="56"/>
      <c r="W55" s="56"/>
      <c r="X55" s="57"/>
      <c r="Y55" s="53"/>
      <c r="Z55" s="54"/>
      <c r="AA55" s="55"/>
      <c r="AB55" s="56"/>
      <c r="AC55" s="56"/>
      <c r="AD55" s="56"/>
      <c r="AE55" s="57"/>
      <c r="AF55" s="53"/>
      <c r="AG55" s="54"/>
      <c r="AH55" s="55"/>
      <c r="AI55" s="56"/>
      <c r="AJ55" s="56"/>
      <c r="AK55" s="56"/>
      <c r="AL55" s="57"/>
      <c r="AM55" s="53"/>
      <c r="AN55" s="54"/>
      <c r="AO55" s="17">
        <f t="shared" si="3"/>
        <v>0</v>
      </c>
      <c r="AP55" s="20">
        <f t="shared" si="6"/>
        <v>0</v>
      </c>
      <c r="AQ55" s="20">
        <f>(COUNTIF(J55:AN55,"F"))</f>
        <v>1</v>
      </c>
      <c r="AR55" s="20">
        <f t="shared" si="2"/>
        <v>0</v>
      </c>
    </row>
    <row r="56" spans="1:73" s="31" customFormat="1" ht="16.5" thickTop="1" thickBot="1" x14ac:dyDescent="0.3">
      <c r="A56" s="135"/>
      <c r="B56" s="136"/>
      <c r="C56" s="136"/>
      <c r="D56" s="136"/>
      <c r="E56" s="136"/>
      <c r="F56" s="136"/>
      <c r="G56" s="136"/>
      <c r="H56" s="136"/>
      <c r="I56" s="137"/>
      <c r="J56" s="58"/>
      <c r="K56" s="59"/>
      <c r="L56" s="60"/>
      <c r="M56" s="61"/>
      <c r="N56" s="62"/>
      <c r="O56" s="62"/>
      <c r="P56" s="62"/>
      <c r="Q56" s="63"/>
      <c r="R56" s="59"/>
      <c r="S56" s="60"/>
      <c r="T56" s="61"/>
      <c r="U56" s="62"/>
      <c r="V56" s="62"/>
      <c r="W56" s="62"/>
      <c r="X56" s="63"/>
      <c r="Y56" s="59"/>
      <c r="Z56" s="60"/>
      <c r="AA56" s="61"/>
      <c r="AB56" s="62"/>
      <c r="AC56" s="62"/>
      <c r="AD56" s="62"/>
      <c r="AE56" s="63"/>
      <c r="AF56" s="59"/>
      <c r="AG56" s="60"/>
      <c r="AH56" s="61"/>
      <c r="AI56" s="62"/>
      <c r="AJ56" s="62"/>
      <c r="AK56" s="62"/>
      <c r="AL56" s="63"/>
      <c r="AM56" s="59"/>
      <c r="AN56" s="60"/>
      <c r="AO56" s="17">
        <f t="shared" si="3"/>
        <v>0</v>
      </c>
      <c r="AP56" s="20">
        <f t="shared" si="6"/>
        <v>0</v>
      </c>
      <c r="AQ56" s="20">
        <f t="shared" ref="AQ56:AQ57" si="11">(COUNTIF(L56:AN56,"F"))</f>
        <v>0</v>
      </c>
      <c r="AR56" s="20">
        <f t="shared" si="2"/>
        <v>0</v>
      </c>
    </row>
    <row r="57" spans="1:73" s="31" customFormat="1" ht="16.5" thickTop="1" thickBot="1" x14ac:dyDescent="0.3">
      <c r="A57" s="138"/>
      <c r="B57" s="139"/>
      <c r="C57" s="139"/>
      <c r="D57" s="139"/>
      <c r="E57" s="139"/>
      <c r="F57" s="139"/>
      <c r="G57" s="139"/>
      <c r="H57" s="139"/>
      <c r="I57" s="140"/>
      <c r="J57" s="64"/>
      <c r="K57" s="65"/>
      <c r="L57" s="66"/>
      <c r="M57" s="67"/>
      <c r="N57" s="68"/>
      <c r="O57" s="68"/>
      <c r="P57" s="68"/>
      <c r="Q57" s="69"/>
      <c r="R57" s="65"/>
      <c r="S57" s="66"/>
      <c r="T57" s="67"/>
      <c r="U57" s="68"/>
      <c r="V57" s="68"/>
      <c r="W57" s="68"/>
      <c r="X57" s="69"/>
      <c r="Y57" s="65"/>
      <c r="Z57" s="66"/>
      <c r="AA57" s="67"/>
      <c r="AB57" s="68"/>
      <c r="AC57" s="68"/>
      <c r="AD57" s="68"/>
      <c r="AE57" s="69"/>
      <c r="AF57" s="65"/>
      <c r="AG57" s="66"/>
      <c r="AH57" s="67"/>
      <c r="AI57" s="68"/>
      <c r="AJ57" s="68"/>
      <c r="AK57" s="68"/>
      <c r="AL57" s="69"/>
      <c r="AM57" s="65"/>
      <c r="AN57" s="66"/>
      <c r="AO57" s="70">
        <f t="shared" si="3"/>
        <v>0</v>
      </c>
      <c r="AP57" s="20">
        <f t="shared" si="6"/>
        <v>0</v>
      </c>
      <c r="AQ57" s="71">
        <f t="shared" si="11"/>
        <v>0</v>
      </c>
      <c r="AR57" s="71">
        <f t="shared" si="2"/>
        <v>0</v>
      </c>
    </row>
    <row r="58" spans="1:73" s="31" customFormat="1" ht="15" customHeight="1" thickTop="1" thickBot="1" x14ac:dyDescent="0.3">
      <c r="A58" s="135"/>
      <c r="B58" s="136"/>
      <c r="C58" s="136"/>
      <c r="D58" s="136"/>
      <c r="E58" s="136"/>
      <c r="F58" s="136"/>
      <c r="G58" s="136"/>
      <c r="H58" s="136"/>
      <c r="I58" s="137"/>
      <c r="J58" s="46"/>
      <c r="K58" s="47"/>
      <c r="L58" s="48"/>
      <c r="M58" s="49"/>
      <c r="N58" s="50"/>
      <c r="O58" s="50"/>
      <c r="P58" s="50"/>
      <c r="Q58" s="51"/>
      <c r="R58" s="47"/>
      <c r="S58" s="48"/>
      <c r="T58" s="49"/>
      <c r="U58" s="50"/>
      <c r="V58" s="50"/>
      <c r="W58" s="50"/>
      <c r="X58" s="51"/>
      <c r="Y58" s="47"/>
      <c r="Z58" s="48"/>
      <c r="AA58" s="49"/>
      <c r="AB58" s="50"/>
      <c r="AC58" s="50"/>
      <c r="AD58" s="50"/>
      <c r="AE58" s="51"/>
      <c r="AF58" s="47"/>
      <c r="AG58" s="48"/>
      <c r="AH58" s="49"/>
      <c r="AI58" s="50"/>
      <c r="AJ58" s="50"/>
      <c r="AK58" s="50"/>
      <c r="AL58" s="51"/>
      <c r="AM58" s="47"/>
      <c r="AN58" s="48"/>
      <c r="AO58" s="17">
        <f t="shared" si="3"/>
        <v>0</v>
      </c>
      <c r="AP58" s="20">
        <f t="shared" si="6"/>
        <v>0</v>
      </c>
      <c r="AQ58" s="20">
        <f t="shared" si="7"/>
        <v>0</v>
      </c>
      <c r="AR58" s="20">
        <f t="shared" si="2"/>
        <v>0</v>
      </c>
    </row>
    <row r="59" spans="1:73" s="31" customFormat="1" ht="15.75" customHeight="1" thickTop="1" thickBot="1" x14ac:dyDescent="0.3">
      <c r="A59" s="138"/>
      <c r="B59" s="139"/>
      <c r="C59" s="139"/>
      <c r="D59" s="139"/>
      <c r="E59" s="139"/>
      <c r="F59" s="139"/>
      <c r="G59" s="139"/>
      <c r="H59" s="139"/>
      <c r="I59" s="140"/>
      <c r="J59" s="52"/>
      <c r="K59" s="53"/>
      <c r="L59" s="54"/>
      <c r="M59" s="55"/>
      <c r="N59" s="56"/>
      <c r="O59" s="56"/>
      <c r="P59" s="56"/>
      <c r="Q59" s="57"/>
      <c r="R59" s="53"/>
      <c r="S59" s="54"/>
      <c r="T59" s="55"/>
      <c r="U59" s="56"/>
      <c r="V59" s="56"/>
      <c r="W59" s="56"/>
      <c r="X59" s="57"/>
      <c r="Y59" s="53"/>
      <c r="Z59" s="54"/>
      <c r="AA59" s="55"/>
      <c r="AB59" s="56"/>
      <c r="AC59" s="56"/>
      <c r="AD59" s="56"/>
      <c r="AE59" s="57"/>
      <c r="AF59" s="53"/>
      <c r="AG59" s="54"/>
      <c r="AH59" s="55"/>
      <c r="AI59" s="56"/>
      <c r="AJ59" s="56"/>
      <c r="AK59" s="56"/>
      <c r="AL59" s="57"/>
      <c r="AM59" s="53"/>
      <c r="AN59" s="54"/>
      <c r="AO59" s="17">
        <f t="shared" si="3"/>
        <v>0</v>
      </c>
      <c r="AP59" s="20">
        <f t="shared" si="6"/>
        <v>0</v>
      </c>
      <c r="AQ59" s="20">
        <f t="shared" si="7"/>
        <v>0</v>
      </c>
      <c r="AR59" s="20">
        <f t="shared" si="2"/>
        <v>0</v>
      </c>
    </row>
    <row r="60" spans="1:73" s="31" customFormat="1" ht="15.75" customHeight="1" thickTop="1" thickBot="1" x14ac:dyDescent="0.3">
      <c r="A60" s="135"/>
      <c r="B60" s="136"/>
      <c r="C60" s="136"/>
      <c r="D60" s="136"/>
      <c r="E60" s="136"/>
      <c r="F60" s="136"/>
      <c r="G60" s="136"/>
      <c r="H60" s="136"/>
      <c r="I60" s="137"/>
      <c r="J60" s="58"/>
      <c r="K60" s="59"/>
      <c r="L60" s="60"/>
      <c r="M60" s="61"/>
      <c r="N60" s="62"/>
      <c r="O60" s="62"/>
      <c r="P60" s="62"/>
      <c r="Q60" s="63"/>
      <c r="R60" s="59"/>
      <c r="S60" s="60"/>
      <c r="T60" s="61"/>
      <c r="U60" s="62"/>
      <c r="V60" s="62"/>
      <c r="W60" s="62"/>
      <c r="X60" s="63"/>
      <c r="Y60" s="59"/>
      <c r="Z60" s="60"/>
      <c r="AA60" s="61"/>
      <c r="AB60" s="62"/>
      <c r="AC60" s="62"/>
      <c r="AD60" s="62"/>
      <c r="AE60" s="63"/>
      <c r="AF60" s="59"/>
      <c r="AG60" s="60"/>
      <c r="AH60" s="61"/>
      <c r="AI60" s="62"/>
      <c r="AJ60" s="62"/>
      <c r="AK60" s="62"/>
      <c r="AL60" s="63"/>
      <c r="AM60" s="59"/>
      <c r="AN60" s="60"/>
      <c r="AO60" s="17">
        <f t="shared" si="3"/>
        <v>0</v>
      </c>
      <c r="AP60" s="20">
        <f t="shared" si="6"/>
        <v>0</v>
      </c>
      <c r="AQ60" s="20">
        <f t="shared" si="7"/>
        <v>0</v>
      </c>
      <c r="AR60" s="20">
        <f t="shared" si="2"/>
        <v>0</v>
      </c>
    </row>
    <row r="61" spans="1:73" s="31" customFormat="1" ht="15" customHeight="1" thickTop="1" thickBot="1" x14ac:dyDescent="0.3">
      <c r="A61" s="138"/>
      <c r="B61" s="139"/>
      <c r="C61" s="139"/>
      <c r="D61" s="139"/>
      <c r="E61" s="139"/>
      <c r="F61" s="139"/>
      <c r="G61" s="139"/>
      <c r="H61" s="139"/>
      <c r="I61" s="140"/>
      <c r="J61" s="64"/>
      <c r="K61" s="65"/>
      <c r="L61" s="66"/>
      <c r="M61" s="67"/>
      <c r="N61" s="68"/>
      <c r="O61" s="68"/>
      <c r="P61" s="68"/>
      <c r="Q61" s="69"/>
      <c r="R61" s="65"/>
      <c r="S61" s="66"/>
      <c r="T61" s="67"/>
      <c r="U61" s="68"/>
      <c r="V61" s="68"/>
      <c r="W61" s="68"/>
      <c r="X61" s="69"/>
      <c r="Y61" s="65"/>
      <c r="Z61" s="66"/>
      <c r="AA61" s="67"/>
      <c r="AB61" s="68"/>
      <c r="AC61" s="68"/>
      <c r="AD61" s="68"/>
      <c r="AE61" s="69"/>
      <c r="AF61" s="65"/>
      <c r="AG61" s="66"/>
      <c r="AH61" s="67"/>
      <c r="AI61" s="68"/>
      <c r="AJ61" s="68"/>
      <c r="AK61" s="68"/>
      <c r="AL61" s="69"/>
      <c r="AM61" s="65"/>
      <c r="AN61" s="66"/>
      <c r="AO61" s="17">
        <f t="shared" si="3"/>
        <v>0</v>
      </c>
      <c r="AP61" s="20">
        <f t="shared" si="6"/>
        <v>0</v>
      </c>
      <c r="AQ61" s="20">
        <f t="shared" si="7"/>
        <v>0</v>
      </c>
      <c r="AR61" s="20">
        <f t="shared" si="2"/>
        <v>0</v>
      </c>
    </row>
    <row r="62" spans="1:73" s="31" customFormat="1" ht="15.75" customHeight="1" thickTop="1" thickBot="1" x14ac:dyDescent="0.3">
      <c r="A62" s="135"/>
      <c r="B62" s="136"/>
      <c r="C62" s="136"/>
      <c r="D62" s="136"/>
      <c r="E62" s="136"/>
      <c r="F62" s="136"/>
      <c r="G62" s="136"/>
      <c r="H62" s="136"/>
      <c r="I62" s="137"/>
      <c r="J62" s="72"/>
      <c r="K62" s="47"/>
      <c r="L62" s="48"/>
      <c r="M62" s="49"/>
      <c r="N62" s="50"/>
      <c r="O62" s="50"/>
      <c r="P62" s="50"/>
      <c r="Q62" s="51"/>
      <c r="R62" s="47"/>
      <c r="S62" s="48"/>
      <c r="T62" s="49"/>
      <c r="U62" s="50"/>
      <c r="V62" s="50"/>
      <c r="W62" s="50"/>
      <c r="X62" s="51"/>
      <c r="Y62" s="47"/>
      <c r="Z62" s="48"/>
      <c r="AA62" s="49"/>
      <c r="AB62" s="50"/>
      <c r="AC62" s="50"/>
      <c r="AD62" s="50"/>
      <c r="AE62" s="51"/>
      <c r="AF62" s="47"/>
      <c r="AG62" s="48"/>
      <c r="AH62" s="49"/>
      <c r="AI62" s="50"/>
      <c r="AJ62" s="50"/>
      <c r="AK62" s="50"/>
      <c r="AL62" s="51"/>
      <c r="AM62" s="47"/>
      <c r="AN62" s="48"/>
      <c r="AO62" s="17">
        <f t="shared" si="3"/>
        <v>0</v>
      </c>
      <c r="AP62" s="20">
        <f t="shared" si="6"/>
        <v>0</v>
      </c>
      <c r="AQ62" s="20">
        <f t="shared" si="7"/>
        <v>0</v>
      </c>
      <c r="AR62" s="20">
        <f t="shared" si="2"/>
        <v>0</v>
      </c>
    </row>
    <row r="63" spans="1:73" s="31" customFormat="1" ht="15.75" customHeight="1" thickTop="1" thickBot="1" x14ac:dyDescent="0.3">
      <c r="A63" s="138"/>
      <c r="B63" s="139"/>
      <c r="C63" s="139"/>
      <c r="D63" s="139"/>
      <c r="E63" s="139"/>
      <c r="F63" s="139"/>
      <c r="G63" s="139"/>
      <c r="H63" s="139"/>
      <c r="I63" s="140"/>
      <c r="J63" s="73"/>
      <c r="K63" s="53"/>
      <c r="L63" s="54"/>
      <c r="M63" s="55"/>
      <c r="N63" s="56"/>
      <c r="O63" s="56"/>
      <c r="P63" s="56"/>
      <c r="Q63" s="57"/>
      <c r="R63" s="53"/>
      <c r="S63" s="54"/>
      <c r="T63" s="55"/>
      <c r="U63" s="56"/>
      <c r="V63" s="56"/>
      <c r="W63" s="56"/>
      <c r="X63" s="57"/>
      <c r="Y63" s="53"/>
      <c r="Z63" s="54"/>
      <c r="AA63" s="55"/>
      <c r="AB63" s="56"/>
      <c r="AC63" s="56"/>
      <c r="AD63" s="56"/>
      <c r="AE63" s="57"/>
      <c r="AF63" s="53"/>
      <c r="AG63" s="54"/>
      <c r="AH63" s="55"/>
      <c r="AI63" s="56"/>
      <c r="AJ63" s="56"/>
      <c r="AK63" s="56"/>
      <c r="AL63" s="57"/>
      <c r="AM63" s="53"/>
      <c r="AN63" s="54"/>
      <c r="AO63" s="17">
        <f t="shared" si="3"/>
        <v>0</v>
      </c>
      <c r="AP63" s="20">
        <f t="shared" si="6"/>
        <v>0</v>
      </c>
      <c r="AQ63" s="20">
        <f t="shared" si="7"/>
        <v>0</v>
      </c>
      <c r="AR63" s="20">
        <f t="shared" si="2"/>
        <v>0</v>
      </c>
    </row>
    <row r="64" spans="1:73" s="31" customFormat="1" ht="15.75" customHeight="1" thickTop="1" thickBot="1" x14ac:dyDescent="0.3">
      <c r="A64" s="135"/>
      <c r="B64" s="136"/>
      <c r="C64" s="136"/>
      <c r="D64" s="136"/>
      <c r="E64" s="136"/>
      <c r="F64" s="136"/>
      <c r="G64" s="136"/>
      <c r="H64" s="136"/>
      <c r="I64" s="137"/>
      <c r="J64" s="74"/>
      <c r="K64" s="59"/>
      <c r="L64" s="60"/>
      <c r="M64" s="61"/>
      <c r="N64" s="62"/>
      <c r="O64" s="62"/>
      <c r="P64" s="62"/>
      <c r="Q64" s="63"/>
      <c r="R64" s="59"/>
      <c r="S64" s="60"/>
      <c r="T64" s="61"/>
      <c r="U64" s="62"/>
      <c r="V64" s="62"/>
      <c r="W64" s="62"/>
      <c r="X64" s="63"/>
      <c r="Y64" s="59"/>
      <c r="Z64" s="60"/>
      <c r="AA64" s="61"/>
      <c r="AB64" s="62"/>
      <c r="AC64" s="62"/>
      <c r="AD64" s="62"/>
      <c r="AE64" s="63"/>
      <c r="AF64" s="59"/>
      <c r="AG64" s="60"/>
      <c r="AH64" s="61"/>
      <c r="AI64" s="62"/>
      <c r="AJ64" s="62"/>
      <c r="AK64" s="62"/>
      <c r="AL64" s="63"/>
      <c r="AM64" s="59"/>
      <c r="AN64" s="60"/>
      <c r="AO64" s="17">
        <f t="shared" si="3"/>
        <v>0</v>
      </c>
      <c r="AP64" s="20">
        <f t="shared" si="6"/>
        <v>0</v>
      </c>
      <c r="AQ64" s="20">
        <f t="shared" si="7"/>
        <v>0</v>
      </c>
      <c r="AR64" s="20">
        <f t="shared" si="2"/>
        <v>0</v>
      </c>
    </row>
    <row r="65" spans="1:141" s="31" customFormat="1" ht="15.75" customHeight="1" thickTop="1" thickBot="1" x14ac:dyDescent="0.3">
      <c r="A65" s="138"/>
      <c r="B65" s="139"/>
      <c r="C65" s="139"/>
      <c r="D65" s="139"/>
      <c r="E65" s="139"/>
      <c r="F65" s="139"/>
      <c r="G65" s="139"/>
      <c r="H65" s="139"/>
      <c r="I65" s="140"/>
      <c r="J65" s="75"/>
      <c r="K65" s="65"/>
      <c r="L65" s="66"/>
      <c r="M65" s="67"/>
      <c r="N65" s="68"/>
      <c r="O65" s="68"/>
      <c r="P65" s="68"/>
      <c r="Q65" s="69"/>
      <c r="R65" s="65"/>
      <c r="S65" s="66"/>
      <c r="T65" s="67"/>
      <c r="U65" s="68"/>
      <c r="V65" s="68"/>
      <c r="W65" s="68"/>
      <c r="X65" s="69"/>
      <c r="Y65" s="65"/>
      <c r="Z65" s="66"/>
      <c r="AA65" s="67"/>
      <c r="AB65" s="68"/>
      <c r="AC65" s="68"/>
      <c r="AD65" s="68"/>
      <c r="AE65" s="69"/>
      <c r="AF65" s="65"/>
      <c r="AG65" s="66"/>
      <c r="AH65" s="67"/>
      <c r="AI65" s="68"/>
      <c r="AJ65" s="68"/>
      <c r="AK65" s="68"/>
      <c r="AL65" s="69"/>
      <c r="AM65" s="65"/>
      <c r="AN65" s="66"/>
      <c r="AO65" s="17">
        <f t="shared" si="3"/>
        <v>0</v>
      </c>
      <c r="AP65" s="20">
        <f t="shared" si="6"/>
        <v>0</v>
      </c>
      <c r="AQ65" s="20">
        <f t="shared" si="7"/>
        <v>0</v>
      </c>
      <c r="AR65" s="20">
        <f t="shared" si="2"/>
        <v>0</v>
      </c>
    </row>
    <row r="66" spans="1:141" s="76" customFormat="1" ht="15.75" customHeight="1" thickTop="1" thickBot="1" x14ac:dyDescent="0.3">
      <c r="A66" s="135"/>
      <c r="B66" s="136"/>
      <c r="C66" s="136"/>
      <c r="D66" s="136"/>
      <c r="E66" s="136"/>
      <c r="F66" s="136"/>
      <c r="G66" s="136"/>
      <c r="H66" s="136"/>
      <c r="I66" s="137"/>
      <c r="J66" s="72"/>
      <c r="K66" s="47"/>
      <c r="L66" s="48"/>
      <c r="M66" s="49"/>
      <c r="N66" s="50"/>
      <c r="O66" s="50"/>
      <c r="P66" s="50"/>
      <c r="Q66" s="51"/>
      <c r="R66" s="47"/>
      <c r="S66" s="48"/>
      <c r="T66" s="49"/>
      <c r="U66" s="50"/>
      <c r="V66" s="50"/>
      <c r="W66" s="50"/>
      <c r="X66" s="51"/>
      <c r="Y66" s="47"/>
      <c r="Z66" s="48"/>
      <c r="AA66" s="49"/>
      <c r="AB66" s="50"/>
      <c r="AC66" s="50"/>
      <c r="AD66" s="50"/>
      <c r="AE66" s="51"/>
      <c r="AF66" s="47"/>
      <c r="AG66" s="48"/>
      <c r="AH66" s="49"/>
      <c r="AI66" s="50"/>
      <c r="AJ66" s="50"/>
      <c r="AK66" s="50"/>
      <c r="AL66" s="51"/>
      <c r="AM66" s="47"/>
      <c r="AN66" s="48"/>
      <c r="AO66" s="17">
        <f t="shared" si="3"/>
        <v>0</v>
      </c>
      <c r="AP66" s="20">
        <f t="shared" si="6"/>
        <v>0</v>
      </c>
      <c r="AQ66" s="20">
        <f t="shared" si="7"/>
        <v>0</v>
      </c>
      <c r="AR66" s="20">
        <f t="shared" si="2"/>
        <v>0</v>
      </c>
      <c r="AS66" s="31"/>
      <c r="AT66" s="31"/>
      <c r="AU66" s="31"/>
      <c r="AV66" s="31"/>
      <c r="AW66" s="31"/>
      <c r="AX66" s="31"/>
      <c r="AY66" s="31"/>
      <c r="AZ66" s="31"/>
      <c r="BA66" s="31"/>
      <c r="BB66" s="31"/>
      <c r="BC66" s="31"/>
      <c r="BD66" s="31"/>
      <c r="BE66" s="31"/>
      <c r="BF66" s="31"/>
      <c r="BG66" s="31"/>
      <c r="BH66" s="31"/>
      <c r="BI66" s="31"/>
      <c r="BJ66" s="31"/>
      <c r="BK66" s="31"/>
      <c r="BL66" s="31"/>
      <c r="BM66" s="31"/>
      <c r="BN66" s="31"/>
      <c r="BO66" s="31"/>
      <c r="BP66" s="31"/>
      <c r="BQ66" s="31"/>
      <c r="BR66" s="31"/>
      <c r="BS66" s="31"/>
      <c r="BT66" s="31"/>
      <c r="BU66" s="31"/>
      <c r="BV66" s="31"/>
      <c r="BW66" s="31"/>
      <c r="BX66" s="31"/>
      <c r="BY66" s="31"/>
      <c r="BZ66" s="31"/>
      <c r="CA66" s="31"/>
      <c r="CB66" s="31"/>
      <c r="CC66" s="31"/>
      <c r="CD66" s="31"/>
      <c r="CE66" s="31"/>
      <c r="CF66" s="31"/>
      <c r="CG66" s="31"/>
      <c r="CH66" s="31"/>
      <c r="CI66" s="31"/>
      <c r="CJ66" s="31"/>
      <c r="CK66" s="31"/>
      <c r="CL66" s="31"/>
      <c r="CM66" s="31"/>
      <c r="CN66" s="31"/>
      <c r="CO66" s="31"/>
      <c r="CP66" s="31"/>
      <c r="CQ66" s="31"/>
      <c r="CR66" s="31"/>
      <c r="CS66" s="31"/>
      <c r="CT66" s="31"/>
      <c r="CU66" s="31"/>
      <c r="CV66" s="31"/>
      <c r="CW66" s="31"/>
      <c r="CX66" s="31"/>
      <c r="CY66" s="31"/>
      <c r="CZ66" s="31"/>
      <c r="DA66" s="31"/>
      <c r="DB66" s="31"/>
      <c r="DC66" s="31"/>
      <c r="DD66" s="31"/>
      <c r="DE66" s="31"/>
      <c r="DF66" s="31"/>
      <c r="DG66" s="31"/>
      <c r="DH66" s="31"/>
      <c r="DI66" s="31"/>
      <c r="DJ66" s="31"/>
      <c r="DK66" s="31"/>
      <c r="DL66" s="31"/>
      <c r="DM66" s="31"/>
      <c r="DN66" s="31"/>
      <c r="DO66" s="31"/>
      <c r="DP66" s="31"/>
      <c r="DQ66" s="31"/>
      <c r="DR66" s="31"/>
      <c r="DS66" s="31"/>
      <c r="DT66" s="31"/>
      <c r="DU66" s="31"/>
      <c r="DV66" s="31"/>
      <c r="DW66" s="31"/>
      <c r="DX66" s="31"/>
      <c r="DY66" s="31"/>
      <c r="DZ66" s="31"/>
      <c r="EA66" s="31"/>
      <c r="EB66" s="31"/>
      <c r="EC66" s="31"/>
      <c r="ED66" s="31"/>
      <c r="EE66" s="31"/>
      <c r="EF66" s="31"/>
      <c r="EG66" s="31"/>
      <c r="EH66" s="31"/>
      <c r="EI66" s="31"/>
      <c r="EJ66" s="31"/>
      <c r="EK66" s="31"/>
    </row>
    <row r="67" spans="1:141" ht="15.75" customHeight="1" thickTop="1" thickBot="1" x14ac:dyDescent="0.3">
      <c r="A67" s="138"/>
      <c r="B67" s="139"/>
      <c r="C67" s="139"/>
      <c r="D67" s="139"/>
      <c r="E67" s="139"/>
      <c r="F67" s="139"/>
      <c r="G67" s="139"/>
      <c r="H67" s="139"/>
      <c r="I67" s="140"/>
      <c r="J67" s="73"/>
      <c r="K67" s="53"/>
      <c r="L67" s="54"/>
      <c r="M67" s="55"/>
      <c r="N67" s="56"/>
      <c r="O67" s="56"/>
      <c r="P67" s="56"/>
      <c r="Q67" s="57"/>
      <c r="R67" s="53"/>
      <c r="S67" s="54"/>
      <c r="T67" s="55"/>
      <c r="U67" s="56"/>
      <c r="V67" s="56"/>
      <c r="W67" s="56"/>
      <c r="X67" s="57"/>
      <c r="Y67" s="53"/>
      <c r="Z67" s="54"/>
      <c r="AA67" s="55"/>
      <c r="AB67" s="56"/>
      <c r="AC67" s="56"/>
      <c r="AD67" s="56"/>
      <c r="AE67" s="57"/>
      <c r="AF67" s="53"/>
      <c r="AG67" s="54"/>
      <c r="AH67" s="55"/>
      <c r="AI67" s="56"/>
      <c r="AJ67" s="56"/>
      <c r="AK67" s="56"/>
      <c r="AL67" s="57"/>
      <c r="AM67" s="53"/>
      <c r="AN67" s="54"/>
      <c r="AO67" s="70">
        <f t="shared" si="3"/>
        <v>0</v>
      </c>
      <c r="AP67" s="20">
        <f t="shared" si="6"/>
        <v>0</v>
      </c>
      <c r="AQ67" s="71">
        <f t="shared" si="7"/>
        <v>0</v>
      </c>
      <c r="AR67" s="71">
        <f t="shared" si="2"/>
        <v>0</v>
      </c>
      <c r="AS67" s="31"/>
      <c r="AT67" s="31"/>
      <c r="AU67" s="31"/>
      <c r="AV67" s="31"/>
      <c r="AW67" s="31"/>
      <c r="AX67" s="31"/>
      <c r="AY67" s="31"/>
      <c r="AZ67" s="31"/>
      <c r="BA67" s="31"/>
      <c r="BB67" s="31"/>
      <c r="BC67" s="31"/>
      <c r="BD67" s="31"/>
      <c r="BE67" s="31"/>
      <c r="BF67" s="31"/>
      <c r="BG67" s="31"/>
      <c r="BH67" s="31"/>
      <c r="BI67" s="31"/>
      <c r="BJ67" s="31"/>
      <c r="BK67" s="31"/>
      <c r="BL67" s="31"/>
      <c r="BM67" s="31"/>
      <c r="BN67" s="31"/>
      <c r="BO67" s="31"/>
      <c r="BP67" s="31"/>
      <c r="BQ67" s="31"/>
      <c r="BR67" s="31"/>
      <c r="BS67" s="31"/>
      <c r="BT67" s="31"/>
      <c r="BU67" s="31"/>
      <c r="BV67" s="31"/>
      <c r="BW67" s="31"/>
      <c r="BX67" s="31"/>
      <c r="BY67" s="31"/>
      <c r="BZ67" s="31"/>
      <c r="CA67" s="31"/>
      <c r="CB67" s="31"/>
      <c r="CC67" s="31"/>
      <c r="CD67" s="31"/>
      <c r="CE67" s="31"/>
      <c r="CF67" s="31"/>
      <c r="CG67" s="31"/>
      <c r="CH67" s="31"/>
      <c r="CI67" s="31"/>
      <c r="CJ67" s="31"/>
      <c r="CK67" s="31"/>
      <c r="CL67" s="31"/>
      <c r="CM67" s="31"/>
      <c r="CN67" s="31"/>
      <c r="CO67" s="31"/>
      <c r="CP67" s="31"/>
      <c r="CQ67" s="31"/>
      <c r="CR67" s="31"/>
      <c r="CS67" s="31"/>
      <c r="CT67" s="31"/>
      <c r="CU67" s="31"/>
      <c r="CV67" s="31"/>
      <c r="CW67" s="31"/>
      <c r="CX67" s="31"/>
      <c r="CY67" s="31"/>
      <c r="CZ67" s="31"/>
      <c r="DA67" s="31"/>
      <c r="DB67" s="31"/>
      <c r="DC67" s="31"/>
      <c r="DD67" s="31"/>
      <c r="DE67" s="31"/>
      <c r="DF67" s="31"/>
      <c r="DG67" s="31"/>
      <c r="DH67" s="31"/>
      <c r="DI67" s="31"/>
      <c r="DJ67" s="31"/>
      <c r="DK67" s="31"/>
      <c r="DL67" s="31"/>
      <c r="DM67" s="31"/>
      <c r="DN67" s="31"/>
      <c r="DO67" s="31"/>
      <c r="DP67" s="31"/>
      <c r="DQ67" s="31"/>
      <c r="DR67" s="31"/>
      <c r="DS67" s="31"/>
      <c r="DT67" s="31"/>
      <c r="DU67" s="31"/>
      <c r="DV67" s="31"/>
      <c r="DW67" s="31"/>
      <c r="DX67" s="31"/>
      <c r="DY67" s="31"/>
      <c r="DZ67" s="31"/>
      <c r="EA67" s="31"/>
      <c r="EB67" s="31"/>
      <c r="EC67" s="31"/>
      <c r="ED67" s="31"/>
      <c r="EE67" s="31"/>
      <c r="EF67" s="31"/>
      <c r="EG67" s="31"/>
      <c r="EH67" s="31"/>
      <c r="EI67" s="31"/>
      <c r="EJ67" s="31"/>
      <c r="EK67" s="31"/>
    </row>
    <row r="68" spans="1:141" ht="15.75" customHeight="1" thickTop="1" thickBot="1" x14ac:dyDescent="0.3">
      <c r="A68" s="135"/>
      <c r="B68" s="136"/>
      <c r="C68" s="136"/>
      <c r="D68" s="136"/>
      <c r="E68" s="136"/>
      <c r="F68" s="136"/>
      <c r="G68" s="136"/>
      <c r="H68" s="136"/>
      <c r="I68" s="137"/>
      <c r="J68" s="72"/>
      <c r="K68" s="47"/>
      <c r="L68" s="48"/>
      <c r="M68" s="49"/>
      <c r="N68" s="50"/>
      <c r="O68" s="50"/>
      <c r="P68" s="50"/>
      <c r="Q68" s="51"/>
      <c r="R68" s="47"/>
      <c r="S68" s="48"/>
      <c r="T68" s="49"/>
      <c r="U68" s="50"/>
      <c r="V68" s="50"/>
      <c r="W68" s="50"/>
      <c r="X68" s="51"/>
      <c r="Y68" s="47"/>
      <c r="Z68" s="48"/>
      <c r="AA68" s="49"/>
      <c r="AB68" s="50"/>
      <c r="AC68" s="50"/>
      <c r="AD68" s="50"/>
      <c r="AE68" s="51"/>
      <c r="AF68" s="47"/>
      <c r="AG68" s="48"/>
      <c r="AH68" s="49"/>
      <c r="AI68" s="50"/>
      <c r="AJ68" s="50"/>
      <c r="AK68" s="50"/>
      <c r="AL68" s="51"/>
      <c r="AM68" s="47"/>
      <c r="AN68" s="48"/>
      <c r="AO68" s="17">
        <f t="shared" si="3"/>
        <v>0</v>
      </c>
      <c r="AP68" s="20">
        <f t="shared" si="6"/>
        <v>0</v>
      </c>
      <c r="AQ68" s="20">
        <f t="shared" si="7"/>
        <v>0</v>
      </c>
      <c r="AR68" s="20">
        <f t="shared" si="2"/>
        <v>0</v>
      </c>
      <c r="AT68" s="31"/>
    </row>
    <row r="69" spans="1:141" ht="15.75" customHeight="1" thickTop="1" thickBot="1" x14ac:dyDescent="0.3">
      <c r="A69" s="119"/>
      <c r="B69" s="120"/>
      <c r="C69" s="120"/>
      <c r="D69" s="120"/>
      <c r="E69" s="120"/>
      <c r="F69" s="120"/>
      <c r="G69" s="120"/>
      <c r="H69" s="120"/>
      <c r="I69" s="121"/>
      <c r="J69" s="75"/>
      <c r="K69" s="65"/>
      <c r="L69" s="66"/>
      <c r="M69" s="67"/>
      <c r="N69" s="68"/>
      <c r="O69" s="68"/>
      <c r="P69" s="68"/>
      <c r="Q69" s="69"/>
      <c r="R69" s="65"/>
      <c r="S69" s="66"/>
      <c r="T69" s="67"/>
      <c r="U69" s="68"/>
      <c r="V69" s="68"/>
      <c r="W69" s="68"/>
      <c r="X69" s="69"/>
      <c r="Y69" s="65"/>
      <c r="Z69" s="66"/>
      <c r="AA69" s="67"/>
      <c r="AB69" s="68"/>
      <c r="AC69" s="68"/>
      <c r="AD69" s="68"/>
      <c r="AE69" s="69"/>
      <c r="AF69" s="65"/>
      <c r="AG69" s="66"/>
      <c r="AH69" s="67"/>
      <c r="AI69" s="68"/>
      <c r="AJ69" s="68"/>
      <c r="AK69" s="68"/>
      <c r="AL69" s="69"/>
      <c r="AM69" s="65"/>
      <c r="AN69" s="66"/>
      <c r="AO69" s="70">
        <f t="shared" si="3"/>
        <v>0</v>
      </c>
      <c r="AP69" s="20">
        <f t="shared" si="6"/>
        <v>0</v>
      </c>
      <c r="AQ69" s="71">
        <f t="shared" si="7"/>
        <v>0</v>
      </c>
      <c r="AR69" s="71">
        <f t="shared" si="2"/>
        <v>0</v>
      </c>
      <c r="AT69" s="31"/>
    </row>
    <row r="70" spans="1:141" ht="16.5" thickTop="1" thickBot="1" x14ac:dyDescent="0.3">
      <c r="A70" s="117"/>
      <c r="B70" s="117"/>
      <c r="C70" s="117"/>
      <c r="D70" s="117"/>
      <c r="E70" s="117"/>
      <c r="F70" s="117"/>
      <c r="G70" s="117"/>
      <c r="H70" s="117"/>
      <c r="I70" s="118"/>
      <c r="J70" s="77"/>
      <c r="K70" s="47"/>
      <c r="L70" s="48"/>
      <c r="M70" s="49"/>
      <c r="N70" s="50"/>
      <c r="O70" s="50"/>
      <c r="P70" s="50"/>
      <c r="Q70" s="51"/>
      <c r="R70" s="47"/>
      <c r="S70" s="48"/>
      <c r="T70" s="49"/>
      <c r="U70" s="50"/>
      <c r="V70" s="50"/>
      <c r="W70" s="50"/>
      <c r="X70" s="51"/>
      <c r="Y70" s="47"/>
      <c r="Z70" s="48"/>
      <c r="AA70" s="49"/>
      <c r="AB70" s="50"/>
      <c r="AC70" s="50"/>
      <c r="AD70" s="50"/>
      <c r="AE70" s="51"/>
      <c r="AF70" s="47"/>
      <c r="AG70" s="48"/>
      <c r="AH70" s="49"/>
      <c r="AI70" s="50"/>
      <c r="AJ70" s="50"/>
      <c r="AK70" s="50"/>
      <c r="AL70" s="51"/>
      <c r="AM70" s="47"/>
      <c r="AN70" s="48"/>
      <c r="AO70" s="17">
        <f t="shared" si="3"/>
        <v>0</v>
      </c>
      <c r="AP70" s="20">
        <f t="shared" si="6"/>
        <v>0</v>
      </c>
      <c r="AQ70" s="20">
        <f t="shared" si="7"/>
        <v>0</v>
      </c>
      <c r="AR70" s="20">
        <f t="shared" ref="AR70:AR75" si="12">(COUNTIF(M70:AO70,"AB"))</f>
        <v>0</v>
      </c>
      <c r="AT70" s="31"/>
    </row>
    <row r="71" spans="1:141" ht="16.5" thickTop="1" thickBot="1" x14ac:dyDescent="0.3">
      <c r="A71" s="117"/>
      <c r="B71" s="117"/>
      <c r="C71" s="117"/>
      <c r="D71" s="117"/>
      <c r="E71" s="117"/>
      <c r="F71" s="117"/>
      <c r="G71" s="117"/>
      <c r="H71" s="117"/>
      <c r="I71" s="118"/>
      <c r="J71" s="78"/>
      <c r="K71" s="53"/>
      <c r="L71" s="54"/>
      <c r="M71" s="55"/>
      <c r="N71" s="56"/>
      <c r="O71" s="56"/>
      <c r="P71" s="56"/>
      <c r="Q71" s="57"/>
      <c r="R71" s="53"/>
      <c r="S71" s="54"/>
      <c r="T71" s="55"/>
      <c r="U71" s="56"/>
      <c r="V71" s="56"/>
      <c r="W71" s="56"/>
      <c r="X71" s="57"/>
      <c r="Y71" s="53"/>
      <c r="Z71" s="54"/>
      <c r="AA71" s="55"/>
      <c r="AB71" s="56"/>
      <c r="AC71" s="56"/>
      <c r="AD71" s="56"/>
      <c r="AE71" s="57"/>
      <c r="AF71" s="53"/>
      <c r="AG71" s="54"/>
      <c r="AH71" s="55"/>
      <c r="AI71" s="56"/>
      <c r="AJ71" s="56"/>
      <c r="AK71" s="56"/>
      <c r="AL71" s="57"/>
      <c r="AM71" s="53"/>
      <c r="AN71" s="54"/>
      <c r="AO71" s="70">
        <f t="shared" ref="AO71:AO75" si="13">(COUNTIF(J71:AL71,"A"))</f>
        <v>0</v>
      </c>
      <c r="AP71" s="20">
        <f t="shared" si="6"/>
        <v>0</v>
      </c>
      <c r="AQ71" s="71">
        <f t="shared" si="7"/>
        <v>0</v>
      </c>
      <c r="AR71" s="71">
        <f t="shared" si="12"/>
        <v>0</v>
      </c>
      <c r="AT71" s="31"/>
    </row>
    <row r="72" spans="1:141" ht="16.5" thickTop="1" thickBot="1" x14ac:dyDescent="0.3">
      <c r="A72" s="117"/>
      <c r="B72" s="117"/>
      <c r="C72" s="117"/>
      <c r="D72" s="117"/>
      <c r="E72" s="117"/>
      <c r="F72" s="117"/>
      <c r="G72" s="117"/>
      <c r="H72" s="117"/>
      <c r="I72" s="118"/>
      <c r="J72" s="77"/>
      <c r="K72" s="47"/>
      <c r="L72" s="48"/>
      <c r="M72" s="49"/>
      <c r="N72" s="50"/>
      <c r="O72" s="50"/>
      <c r="P72" s="50"/>
      <c r="Q72" s="51"/>
      <c r="R72" s="47"/>
      <c r="S72" s="48"/>
      <c r="T72" s="49"/>
      <c r="U72" s="50"/>
      <c r="V72" s="50"/>
      <c r="W72" s="50"/>
      <c r="X72" s="51"/>
      <c r="Y72" s="47"/>
      <c r="Z72" s="48"/>
      <c r="AA72" s="49"/>
      <c r="AB72" s="50"/>
      <c r="AC72" s="50"/>
      <c r="AD72" s="50"/>
      <c r="AE72" s="51"/>
      <c r="AF72" s="47"/>
      <c r="AG72" s="48"/>
      <c r="AH72" s="49"/>
      <c r="AI72" s="50"/>
      <c r="AJ72" s="50"/>
      <c r="AK72" s="50"/>
      <c r="AL72" s="51"/>
      <c r="AM72" s="47"/>
      <c r="AN72" s="48"/>
      <c r="AO72" s="17">
        <f t="shared" si="13"/>
        <v>0</v>
      </c>
      <c r="AP72" s="20">
        <f t="shared" si="6"/>
        <v>0</v>
      </c>
      <c r="AQ72" s="20">
        <f t="shared" si="7"/>
        <v>0</v>
      </c>
      <c r="AR72" s="20">
        <f t="shared" si="12"/>
        <v>0</v>
      </c>
      <c r="AT72" s="31"/>
    </row>
    <row r="73" spans="1:141" ht="16.5" thickTop="1" thickBot="1" x14ac:dyDescent="0.3">
      <c r="A73" s="117"/>
      <c r="B73" s="117"/>
      <c r="C73" s="117"/>
      <c r="D73" s="117"/>
      <c r="E73" s="117"/>
      <c r="F73" s="117"/>
      <c r="G73" s="117"/>
      <c r="H73" s="117"/>
      <c r="I73" s="118"/>
      <c r="J73" s="78"/>
      <c r="K73" s="53"/>
      <c r="L73" s="54"/>
      <c r="M73" s="55"/>
      <c r="N73" s="56"/>
      <c r="O73" s="56"/>
      <c r="P73" s="56"/>
      <c r="Q73" s="57"/>
      <c r="R73" s="53"/>
      <c r="S73" s="54"/>
      <c r="T73" s="55"/>
      <c r="U73" s="56"/>
      <c r="V73" s="56"/>
      <c r="W73" s="56"/>
      <c r="X73" s="57"/>
      <c r="Y73" s="53"/>
      <c r="Z73" s="54"/>
      <c r="AA73" s="55"/>
      <c r="AB73" s="56"/>
      <c r="AC73" s="56"/>
      <c r="AD73" s="56"/>
      <c r="AE73" s="57"/>
      <c r="AF73" s="53"/>
      <c r="AG73" s="54"/>
      <c r="AH73" s="55"/>
      <c r="AI73" s="56"/>
      <c r="AJ73" s="56"/>
      <c r="AK73" s="56"/>
      <c r="AL73" s="57"/>
      <c r="AM73" s="53"/>
      <c r="AN73" s="54"/>
      <c r="AO73" s="70">
        <f t="shared" si="13"/>
        <v>0</v>
      </c>
      <c r="AP73" s="20">
        <f t="shared" si="6"/>
        <v>0</v>
      </c>
      <c r="AQ73" s="71">
        <f t="shared" si="7"/>
        <v>0</v>
      </c>
      <c r="AR73" s="71">
        <f t="shared" si="12"/>
        <v>0</v>
      </c>
      <c r="AT73" s="31"/>
    </row>
    <row r="74" spans="1:141" ht="16.5" thickTop="1" thickBot="1" x14ac:dyDescent="0.3">
      <c r="A74" s="119"/>
      <c r="B74" s="120"/>
      <c r="C74" s="120"/>
      <c r="D74" s="120"/>
      <c r="E74" s="120"/>
      <c r="F74" s="120"/>
      <c r="G74" s="120"/>
      <c r="H74" s="120"/>
      <c r="I74" s="121"/>
      <c r="J74" s="72"/>
      <c r="K74" s="47"/>
      <c r="L74" s="48"/>
      <c r="M74" s="49"/>
      <c r="N74" s="50"/>
      <c r="O74" s="50"/>
      <c r="P74" s="50"/>
      <c r="Q74" s="51"/>
      <c r="R74" s="47"/>
      <c r="S74" s="48"/>
      <c r="T74" s="49"/>
      <c r="U74" s="50"/>
      <c r="V74" s="50"/>
      <c r="W74" s="50"/>
      <c r="X74" s="51"/>
      <c r="Y74" s="47"/>
      <c r="Z74" s="48"/>
      <c r="AA74" s="49"/>
      <c r="AB74" s="50"/>
      <c r="AC74" s="50"/>
      <c r="AD74" s="50"/>
      <c r="AE74" s="51"/>
      <c r="AF74" s="47"/>
      <c r="AG74" s="48"/>
      <c r="AH74" s="49"/>
      <c r="AI74" s="50"/>
      <c r="AJ74" s="50"/>
      <c r="AK74" s="50"/>
      <c r="AL74" s="51"/>
      <c r="AM74" s="47"/>
      <c r="AN74" s="48"/>
      <c r="AO74" s="17">
        <f t="shared" si="13"/>
        <v>0</v>
      </c>
      <c r="AP74" s="20">
        <f t="shared" si="6"/>
        <v>0</v>
      </c>
      <c r="AQ74" s="20">
        <f t="shared" si="7"/>
        <v>0</v>
      </c>
      <c r="AR74" s="20">
        <f t="shared" si="12"/>
        <v>0</v>
      </c>
      <c r="AT74" s="31"/>
    </row>
    <row r="75" spans="1:141" ht="16.5" thickTop="1" thickBot="1" x14ac:dyDescent="0.3">
      <c r="A75" s="122"/>
      <c r="B75" s="123"/>
      <c r="C75" s="123"/>
      <c r="D75" s="123"/>
      <c r="E75" s="123"/>
      <c r="F75" s="123"/>
      <c r="G75" s="123"/>
      <c r="H75" s="123"/>
      <c r="I75" s="124"/>
      <c r="J75" s="75"/>
      <c r="K75" s="65"/>
      <c r="L75" s="66"/>
      <c r="M75" s="67"/>
      <c r="N75" s="68"/>
      <c r="O75" s="68"/>
      <c r="P75" s="68"/>
      <c r="Q75" s="69"/>
      <c r="R75" s="65"/>
      <c r="S75" s="66"/>
      <c r="T75" s="67"/>
      <c r="U75" s="68"/>
      <c r="V75" s="68"/>
      <c r="W75" s="68"/>
      <c r="X75" s="69"/>
      <c r="Y75" s="65"/>
      <c r="Z75" s="66"/>
      <c r="AA75" s="67"/>
      <c r="AB75" s="68"/>
      <c r="AC75" s="68"/>
      <c r="AD75" s="68"/>
      <c r="AE75" s="69"/>
      <c r="AF75" s="65"/>
      <c r="AG75" s="66"/>
      <c r="AH75" s="67"/>
      <c r="AI75" s="68"/>
      <c r="AJ75" s="68"/>
      <c r="AK75" s="68"/>
      <c r="AL75" s="69"/>
      <c r="AM75" s="65"/>
      <c r="AN75" s="66"/>
      <c r="AO75" s="70">
        <f t="shared" si="13"/>
        <v>0</v>
      </c>
      <c r="AP75" s="71">
        <f t="shared" si="6"/>
        <v>0</v>
      </c>
      <c r="AQ75" s="71">
        <f t="shared" si="7"/>
        <v>0</v>
      </c>
      <c r="AR75" s="71">
        <f t="shared" si="12"/>
        <v>0</v>
      </c>
      <c r="AT75" s="31"/>
    </row>
    <row r="76" spans="1:141" x14ac:dyDescent="0.25">
      <c r="A76" s="125" t="s">
        <v>23</v>
      </c>
      <c r="B76" s="126"/>
      <c r="C76" s="126"/>
      <c r="D76" s="126"/>
      <c r="E76" s="127"/>
      <c r="F76" s="131" t="s">
        <v>24</v>
      </c>
      <c r="G76" s="131"/>
      <c r="H76" s="131"/>
      <c r="I76" s="132"/>
      <c r="J76" s="79">
        <v>5</v>
      </c>
      <c r="K76" s="80">
        <v>7</v>
      </c>
      <c r="L76" s="81">
        <v>4</v>
      </c>
      <c r="M76" s="82">
        <v>6</v>
      </c>
      <c r="N76" s="83">
        <v>7</v>
      </c>
      <c r="O76" s="84">
        <v>5</v>
      </c>
      <c r="P76" s="85">
        <v>6</v>
      </c>
      <c r="Q76" s="86">
        <v>7</v>
      </c>
      <c r="R76" s="87">
        <v>5</v>
      </c>
      <c r="S76" s="88">
        <v>6</v>
      </c>
      <c r="T76" s="89">
        <v>7</v>
      </c>
      <c r="U76" s="84">
        <v>5</v>
      </c>
      <c r="V76" s="85">
        <v>6</v>
      </c>
      <c r="W76" s="83">
        <v>7</v>
      </c>
      <c r="X76" s="90">
        <v>5</v>
      </c>
      <c r="Y76" s="91">
        <v>6</v>
      </c>
      <c r="Z76" s="92">
        <v>7</v>
      </c>
      <c r="AA76" s="93">
        <v>5</v>
      </c>
      <c r="AB76" s="85">
        <v>6</v>
      </c>
      <c r="AC76" s="83">
        <v>7</v>
      </c>
      <c r="AD76" s="84">
        <v>5</v>
      </c>
      <c r="AE76" s="94">
        <v>6</v>
      </c>
      <c r="AF76" s="80">
        <v>7</v>
      </c>
      <c r="AG76" s="81">
        <v>5</v>
      </c>
      <c r="AH76" s="82">
        <v>6</v>
      </c>
      <c r="AI76" s="83">
        <v>7</v>
      </c>
      <c r="AJ76" s="84">
        <v>5</v>
      </c>
      <c r="AK76" s="85">
        <v>6</v>
      </c>
      <c r="AL76" s="86">
        <v>7</v>
      </c>
      <c r="AM76" s="87">
        <v>5</v>
      </c>
      <c r="AN76" s="88">
        <v>6</v>
      </c>
    </row>
    <row r="77" spans="1:141" ht="15.75" thickBot="1" x14ac:dyDescent="0.3">
      <c r="A77" s="128"/>
      <c r="B77" s="129"/>
      <c r="C77" s="129"/>
      <c r="D77" s="129"/>
      <c r="E77" s="130"/>
      <c r="F77" s="133" t="s">
        <v>25</v>
      </c>
      <c r="G77" s="133"/>
      <c r="H77" s="133"/>
      <c r="I77" s="134"/>
      <c r="J77" s="95">
        <v>5</v>
      </c>
      <c r="K77" s="96">
        <v>7</v>
      </c>
      <c r="L77" s="97">
        <v>4</v>
      </c>
      <c r="M77" s="98">
        <v>6</v>
      </c>
      <c r="N77" s="99">
        <v>7</v>
      </c>
      <c r="O77" s="100">
        <v>5</v>
      </c>
      <c r="P77" s="101">
        <v>6</v>
      </c>
      <c r="Q77" s="102">
        <v>7</v>
      </c>
      <c r="R77" s="103">
        <v>5</v>
      </c>
      <c r="S77" s="104">
        <v>6</v>
      </c>
      <c r="T77" s="105">
        <v>7</v>
      </c>
      <c r="U77" s="100">
        <v>5</v>
      </c>
      <c r="V77" s="101">
        <v>6</v>
      </c>
      <c r="W77" s="99">
        <v>7</v>
      </c>
      <c r="X77" s="106">
        <v>5</v>
      </c>
      <c r="Y77" s="107">
        <v>6</v>
      </c>
      <c r="Z77" s="108">
        <v>7</v>
      </c>
      <c r="AA77" s="109">
        <v>5</v>
      </c>
      <c r="AB77" s="101">
        <v>6</v>
      </c>
      <c r="AC77" s="99">
        <v>7</v>
      </c>
      <c r="AD77" s="100">
        <v>5</v>
      </c>
      <c r="AE77" s="110">
        <v>6</v>
      </c>
      <c r="AF77" s="96">
        <v>7</v>
      </c>
      <c r="AG77" s="97">
        <v>5</v>
      </c>
      <c r="AH77" s="98">
        <v>6</v>
      </c>
      <c r="AI77" s="99">
        <v>7</v>
      </c>
      <c r="AJ77" s="100">
        <v>5</v>
      </c>
      <c r="AK77" s="101">
        <v>6</v>
      </c>
      <c r="AL77" s="102">
        <v>7</v>
      </c>
      <c r="AM77" s="103">
        <v>5</v>
      </c>
      <c r="AN77" s="104">
        <v>6</v>
      </c>
    </row>
  </sheetData>
  <mergeCells count="48">
    <mergeCell ref="A1:AN2"/>
    <mergeCell ref="AO1:AO4"/>
    <mergeCell ref="AP1:AP4"/>
    <mergeCell ref="AQ1:AQ4"/>
    <mergeCell ref="AR1:AR4"/>
    <mergeCell ref="A3:D4"/>
    <mergeCell ref="E3:I4"/>
    <mergeCell ref="A22:I23"/>
    <mergeCell ref="A5:D6"/>
    <mergeCell ref="E5:I6"/>
    <mergeCell ref="A7:D8"/>
    <mergeCell ref="E7:I8"/>
    <mergeCell ref="A9:D10"/>
    <mergeCell ref="E9:I10"/>
    <mergeCell ref="A12:I13"/>
    <mergeCell ref="A14:I15"/>
    <mergeCell ref="A16:I17"/>
    <mergeCell ref="A18:I19"/>
    <mergeCell ref="A20:I21"/>
    <mergeCell ref="A46:I47"/>
    <mergeCell ref="A24:I25"/>
    <mergeCell ref="A26:I27"/>
    <mergeCell ref="A28:I29"/>
    <mergeCell ref="A30:I31"/>
    <mergeCell ref="A32:I33"/>
    <mergeCell ref="A34:I35"/>
    <mergeCell ref="A36:I37"/>
    <mergeCell ref="A38:I39"/>
    <mergeCell ref="A40:I41"/>
    <mergeCell ref="A42:I43"/>
    <mergeCell ref="A44:I45"/>
    <mergeCell ref="A70:I71"/>
    <mergeCell ref="A48:I49"/>
    <mergeCell ref="A50:I51"/>
    <mergeCell ref="A52:I53"/>
    <mergeCell ref="A54:I55"/>
    <mergeCell ref="A56:I57"/>
    <mergeCell ref="A58:I59"/>
    <mergeCell ref="A60:I61"/>
    <mergeCell ref="A62:I63"/>
    <mergeCell ref="A64:I65"/>
    <mergeCell ref="A66:I67"/>
    <mergeCell ref="A68:I69"/>
    <mergeCell ref="A72:I73"/>
    <mergeCell ref="A74:I75"/>
    <mergeCell ref="A76:E77"/>
    <mergeCell ref="F76:I76"/>
    <mergeCell ref="F77:I77"/>
  </mergeCells>
  <conditionalFormatting sqref="J4:AN4 J76 J12:AN69">
    <cfRule type="expression" dxfId="23" priority="7">
      <formula>WEEKDAY(J$4,2)&gt;5</formula>
    </cfRule>
  </conditionalFormatting>
  <conditionalFormatting sqref="J76 J11:AN69">
    <cfRule type="cellIs" dxfId="22" priority="6" operator="equal">
      <formula>"AB"</formula>
    </cfRule>
  </conditionalFormatting>
  <conditionalFormatting sqref="J3:AN3">
    <cfRule type="expression" dxfId="21" priority="5">
      <formula>WEEKDAY(J$4,2)&gt;5</formula>
    </cfRule>
  </conditionalFormatting>
  <conditionalFormatting sqref="J70:AN75">
    <cfRule type="expression" dxfId="20" priority="4">
      <formula>WEEKDAY(J$4,2)&gt;5</formula>
    </cfRule>
  </conditionalFormatting>
  <conditionalFormatting sqref="J70:AN75">
    <cfRule type="cellIs" dxfId="19" priority="3" operator="equal">
      <formula>"AB"</formula>
    </cfRule>
  </conditionalFormatting>
  <conditionalFormatting sqref="J5:AN10">
    <cfRule type="expression" dxfId="18" priority="2">
      <formula>WEEKDAY(J$4,2)&gt;5</formula>
    </cfRule>
  </conditionalFormatting>
  <conditionalFormatting sqref="J5:AN10">
    <cfRule type="cellIs" dxfId="17" priority="1" operator="equal">
      <formula>"AB"</formula>
    </cfRule>
  </conditionalFormatting>
  <dataValidations count="1">
    <dataValidation type="list" allowBlank="1" showInputMessage="1" showErrorMessage="1" sqref="J5:AN10">
      <formula1>"G,A,F,ABS,ABSI,R"</formula1>
    </dataValidation>
  </dataValidations>
  <printOptions horizontalCentered="1" verticalCentered="1"/>
  <pageMargins left="2.0078740157480315" right="2.0078740157480315" top="0" bottom="0" header="0" footer="0"/>
  <pageSetup paperSize="8" scale="83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Drop Down 1">
              <controlPr defaultSize="0" print="0" autoLine="0" autoPict="0">
                <anchor moveWithCells="1">
                  <from>
                    <xdr:col>46</xdr:col>
                    <xdr:colOff>47625</xdr:colOff>
                    <xdr:row>0</xdr:row>
                    <xdr:rowOff>123825</xdr:rowOff>
                  </from>
                  <to>
                    <xdr:col>50</xdr:col>
                    <xdr:colOff>57150</xdr:colOff>
                    <xdr:row>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Drop Down 2">
              <controlPr defaultSize="0" print="0" autoLine="0" autoPict="0">
                <anchor moveWithCells="1">
                  <from>
                    <xdr:col>46</xdr:col>
                    <xdr:colOff>47625</xdr:colOff>
                    <xdr:row>3</xdr:row>
                    <xdr:rowOff>180975</xdr:rowOff>
                  </from>
                  <to>
                    <xdr:col>50</xdr:col>
                    <xdr:colOff>28575</xdr:colOff>
                    <xdr:row>6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Q2014"/>
  <sheetViews>
    <sheetView workbookViewId="0">
      <selection activeCell="AK25" sqref="AK25"/>
    </sheetView>
  </sheetViews>
  <sheetFormatPr baseColWidth="10" defaultRowHeight="15" x14ac:dyDescent="0.25"/>
  <cols>
    <col min="1" max="1" width="3.140625" style="2" bestFit="1" customWidth="1"/>
    <col min="2" max="2" width="8.42578125" style="2" bestFit="1" customWidth="1"/>
    <col min="3" max="3" width="11.140625" bestFit="1" customWidth="1"/>
    <col min="4" max="4" width="8" bestFit="1" customWidth="1"/>
  </cols>
  <sheetData>
    <row r="1" spans="1:43" ht="15.75" thickBot="1" x14ac:dyDescent="0.3">
      <c r="A1" s="1"/>
      <c r="B1" s="116" t="s">
        <v>0</v>
      </c>
      <c r="C1" s="5">
        <v>44743</v>
      </c>
      <c r="D1" s="5">
        <v>44744</v>
      </c>
      <c r="E1" s="5">
        <v>44745</v>
      </c>
      <c r="F1" s="5">
        <v>44746</v>
      </c>
      <c r="G1" s="5">
        <v>44747</v>
      </c>
      <c r="H1" s="5">
        <v>44748</v>
      </c>
      <c r="I1" s="5">
        <v>44749</v>
      </c>
      <c r="J1" s="5">
        <v>44750</v>
      </c>
      <c r="K1" s="5">
        <v>44751</v>
      </c>
      <c r="L1" s="5">
        <v>44752</v>
      </c>
      <c r="M1" s="5">
        <v>44753</v>
      </c>
      <c r="N1" s="5">
        <v>44754</v>
      </c>
      <c r="O1" s="5">
        <v>44755</v>
      </c>
      <c r="P1" s="5">
        <v>44756</v>
      </c>
      <c r="Q1" s="5">
        <v>44757</v>
      </c>
      <c r="R1" s="5">
        <v>44758</v>
      </c>
      <c r="S1" s="5">
        <v>44759</v>
      </c>
      <c r="T1" s="5">
        <v>44760</v>
      </c>
      <c r="U1" s="5">
        <v>44761</v>
      </c>
      <c r="V1" s="5">
        <v>44762</v>
      </c>
      <c r="W1" s="5">
        <v>44763</v>
      </c>
      <c r="X1" s="5">
        <v>44764</v>
      </c>
      <c r="Y1" s="5">
        <v>44765</v>
      </c>
      <c r="Z1" s="5">
        <v>44766</v>
      </c>
      <c r="AA1" s="5">
        <v>44767</v>
      </c>
      <c r="AB1" s="5">
        <v>44768</v>
      </c>
      <c r="AC1" s="5">
        <v>44769</v>
      </c>
      <c r="AD1" s="5">
        <v>44770</v>
      </c>
      <c r="AE1" s="5">
        <v>44771</v>
      </c>
      <c r="AF1" s="5">
        <v>44772</v>
      </c>
      <c r="AG1" s="5">
        <v>44773</v>
      </c>
    </row>
    <row r="2" spans="1:43" ht="19.5" thickBot="1" x14ac:dyDescent="0.45">
      <c r="B2" s="184" t="s">
        <v>26</v>
      </c>
      <c r="D2" t="s">
        <v>12</v>
      </c>
      <c r="E2" t="s">
        <v>26</v>
      </c>
      <c r="G2" t="s">
        <v>12</v>
      </c>
      <c r="J2" t="s">
        <v>12</v>
      </c>
      <c r="M2" t="s">
        <v>12</v>
      </c>
      <c r="P2" t="s">
        <v>12</v>
      </c>
      <c r="S2" t="s">
        <v>12</v>
      </c>
      <c r="V2" t="s">
        <v>12</v>
      </c>
      <c r="Y2" t="s">
        <v>12</v>
      </c>
      <c r="AB2" t="s">
        <v>12</v>
      </c>
      <c r="AE2" t="s">
        <v>12</v>
      </c>
      <c r="AI2" s="186" t="s">
        <v>33</v>
      </c>
      <c r="AJ2" s="187" t="str">
        <f>B2</f>
        <v>A</v>
      </c>
    </row>
    <row r="3" spans="1:43" ht="15.75" thickBot="1" x14ac:dyDescent="0.3">
      <c r="B3" s="185"/>
      <c r="D3" t="s">
        <v>12</v>
      </c>
      <c r="G3" t="s">
        <v>12</v>
      </c>
      <c r="J3" t="s">
        <v>12</v>
      </c>
      <c r="M3" t="s">
        <v>12</v>
      </c>
      <c r="P3" t="s">
        <v>12</v>
      </c>
      <c r="S3" t="s">
        <v>12</v>
      </c>
      <c r="V3" t="s">
        <v>12</v>
      </c>
      <c r="Y3" t="s">
        <v>12</v>
      </c>
      <c r="AB3" t="s">
        <v>12</v>
      </c>
      <c r="AE3" t="s">
        <v>12</v>
      </c>
      <c r="AJ3" s="188" t="s">
        <v>34</v>
      </c>
      <c r="AK3" s="188" t="s">
        <v>35</v>
      </c>
      <c r="AL3" s="189" t="s">
        <v>36</v>
      </c>
      <c r="AM3" s="190" t="s">
        <v>37</v>
      </c>
      <c r="AN3" s="191" t="s">
        <v>38</v>
      </c>
      <c r="AO3" s="192"/>
      <c r="AP3" s="193" t="s">
        <v>39</v>
      </c>
      <c r="AQ3" s="192"/>
    </row>
    <row r="4" spans="1:43" x14ac:dyDescent="0.25">
      <c r="B4" s="115" t="s">
        <v>30</v>
      </c>
      <c r="AI4" s="194">
        <v>945.9</v>
      </c>
      <c r="AJ4" s="195" t="s">
        <v>40</v>
      </c>
      <c r="AK4" s="195" t="s">
        <v>41</v>
      </c>
      <c r="AL4" s="196"/>
      <c r="AM4" s="197" t="s">
        <v>42</v>
      </c>
      <c r="AN4" s="198"/>
      <c r="AO4" s="199"/>
      <c r="AP4" s="200" t="s">
        <v>43</v>
      </c>
      <c r="AQ4" s="201"/>
    </row>
    <row r="5" spans="1:43" x14ac:dyDescent="0.25">
      <c r="B5" s="112" t="s">
        <v>1</v>
      </c>
      <c r="AJ5" s="202"/>
      <c r="AK5" s="203"/>
      <c r="AL5" s="204"/>
      <c r="AM5" s="205" t="s">
        <v>44</v>
      </c>
      <c r="AN5" s="206" t="s">
        <v>45</v>
      </c>
      <c r="AO5" s="207" t="s">
        <v>46</v>
      </c>
      <c r="AP5" s="208" t="s">
        <v>44</v>
      </c>
      <c r="AQ5" s="209" t="s">
        <v>46</v>
      </c>
    </row>
    <row r="6" spans="1:43" ht="15.75" thickBot="1" x14ac:dyDescent="0.3">
      <c r="B6" s="113" t="s">
        <v>31</v>
      </c>
      <c r="AI6" s="210" t="s">
        <v>47</v>
      </c>
      <c r="AJ6" s="211">
        <v>0.5</v>
      </c>
      <c r="AK6" s="212">
        <v>945.9</v>
      </c>
      <c r="AL6" s="210">
        <v>0.4</v>
      </c>
      <c r="AM6" s="213">
        <f>SUM(COUNTIF(B3:AF4,"G"))</f>
        <v>10</v>
      </c>
      <c r="AN6" s="211">
        <f>PRODUCT(AM6,AJ6)</f>
        <v>5</v>
      </c>
      <c r="AO6" s="214">
        <f>AN6</f>
        <v>5</v>
      </c>
      <c r="AP6" s="215">
        <f>PRODUCT(AO6,AL6,AK6)*24</f>
        <v>45403.199999999997</v>
      </c>
      <c r="AQ6" s="216">
        <f>AP6</f>
        <v>45403.199999999997</v>
      </c>
    </row>
    <row r="7" spans="1:43" x14ac:dyDescent="0.25">
      <c r="B7" s="111" t="s">
        <v>32</v>
      </c>
      <c r="AI7" s="210" t="s">
        <v>48</v>
      </c>
      <c r="AJ7" s="211">
        <v>0.5</v>
      </c>
      <c r="AK7" s="212">
        <v>945.9</v>
      </c>
      <c r="AL7" s="210">
        <v>0.3</v>
      </c>
      <c r="AM7" s="217">
        <f>SUM(COUNTIF(B3:AF4,"A"))</f>
        <v>0</v>
      </c>
      <c r="AN7" s="211">
        <f>PRODUCT(AM7,AJ7)</f>
        <v>0</v>
      </c>
      <c r="AO7" s="214">
        <f>AN7</f>
        <v>0</v>
      </c>
      <c r="AP7" s="215">
        <f>PRODUCT(AO7,AL7,AK7)*24</f>
        <v>0</v>
      </c>
      <c r="AQ7" s="216">
        <f t="shared" ref="AQ7:AQ18" si="0">AP7</f>
        <v>0</v>
      </c>
    </row>
    <row r="8" spans="1:43" ht="15.75" x14ac:dyDescent="0.25">
      <c r="B8" s="113" t="s">
        <v>1</v>
      </c>
      <c r="C8" s="4"/>
      <c r="AI8" s="210" t="s">
        <v>49</v>
      </c>
      <c r="AJ8" s="211">
        <v>0.16666666666666666</v>
      </c>
      <c r="AK8" s="212">
        <v>945.9</v>
      </c>
      <c r="AL8" s="210">
        <v>0.3</v>
      </c>
      <c r="AM8" s="217">
        <f>SUM(COUNTIF(B3:AF4,"F"))</f>
        <v>0</v>
      </c>
      <c r="AN8" s="211">
        <f>PRODUCT(AM8,AJ8)</f>
        <v>0</v>
      </c>
      <c r="AO8" s="214">
        <f>AN8</f>
        <v>0</v>
      </c>
      <c r="AP8" s="215">
        <f>PRODUCT(AO8,AL8,AK8)*24</f>
        <v>0</v>
      </c>
      <c r="AQ8" s="216">
        <f t="shared" si="0"/>
        <v>0</v>
      </c>
    </row>
    <row r="9" spans="1:43" ht="15.75" thickBot="1" x14ac:dyDescent="0.3">
      <c r="B9" s="113" t="s">
        <v>31</v>
      </c>
      <c r="AI9" s="210" t="s">
        <v>50</v>
      </c>
      <c r="AJ9" s="211">
        <f>SUMIF(B3:AF20,"AVP",B4:AF21)</f>
        <v>0</v>
      </c>
      <c r="AK9" s="212">
        <v>945.9</v>
      </c>
      <c r="AL9" s="210">
        <v>1.2</v>
      </c>
      <c r="AM9" s="217">
        <f>SUM(COUNTIF(B3:AF20,"AVP"))</f>
        <v>0</v>
      </c>
      <c r="AN9" s="218">
        <v>0</v>
      </c>
      <c r="AO9" s="219">
        <v>0</v>
      </c>
      <c r="AP9" s="215">
        <f>PRODUCT(AJ9,AK9,AL9)*24</f>
        <v>0</v>
      </c>
      <c r="AQ9" s="216">
        <f t="shared" si="0"/>
        <v>0</v>
      </c>
    </row>
    <row r="10" spans="1:43" x14ac:dyDescent="0.25">
      <c r="B10" s="111" t="s">
        <v>30</v>
      </c>
      <c r="C10" s="3"/>
      <c r="AI10" s="220" t="s">
        <v>51</v>
      </c>
      <c r="AJ10" s="211">
        <f>SUMIF(B3:AF20,"INC",B4:AF21)</f>
        <v>0</v>
      </c>
      <c r="AK10" s="212">
        <v>945.9</v>
      </c>
      <c r="AL10" s="210">
        <v>1.2</v>
      </c>
      <c r="AM10" s="217">
        <f>SUM(COUNTIF(B3:AF20,"INC"))</f>
        <v>0</v>
      </c>
      <c r="AN10" s="218">
        <v>0</v>
      </c>
      <c r="AO10" s="219">
        <v>0</v>
      </c>
      <c r="AP10" s="215">
        <f t="shared" ref="AP10:AP18" si="1">PRODUCT(AJ10,AK10,AL10)*24</f>
        <v>0</v>
      </c>
      <c r="AQ10" s="216">
        <f t="shared" si="0"/>
        <v>0</v>
      </c>
    </row>
    <row r="11" spans="1:43" x14ac:dyDescent="0.25">
      <c r="B11" s="113" t="s">
        <v>1</v>
      </c>
      <c r="C11" s="3"/>
      <c r="AI11" s="220" t="s">
        <v>52</v>
      </c>
      <c r="AJ11" s="211">
        <f>SUMIF(B3:AF20,"DIV",B4:AF21)</f>
        <v>0</v>
      </c>
      <c r="AK11" s="212">
        <v>945.9</v>
      </c>
      <c r="AL11" s="210">
        <v>1.2</v>
      </c>
      <c r="AM11" s="217">
        <f>SUM(COUNTIF(B3:AF20,"DIV"))</f>
        <v>0</v>
      </c>
      <c r="AN11" s="218">
        <v>0</v>
      </c>
      <c r="AO11" s="219">
        <v>0</v>
      </c>
      <c r="AP11" s="215">
        <f t="shared" si="1"/>
        <v>0</v>
      </c>
      <c r="AQ11" s="216">
        <f t="shared" si="0"/>
        <v>0</v>
      </c>
    </row>
    <row r="12" spans="1:43" ht="15.75" thickBot="1" x14ac:dyDescent="0.3">
      <c r="B12" s="113" t="s">
        <v>31</v>
      </c>
      <c r="AI12" s="220" t="s">
        <v>53</v>
      </c>
      <c r="AJ12" s="211">
        <f>SUMIF(B3:AF20,"FDF",B4:AF21)</f>
        <v>0</v>
      </c>
      <c r="AK12" s="212">
        <v>945.9</v>
      </c>
      <c r="AL12" s="210">
        <v>1.2</v>
      </c>
      <c r="AM12" s="217">
        <f>SUM(COUNTIF(B3:AF20,"FDF"))</f>
        <v>0</v>
      </c>
      <c r="AN12" s="218">
        <v>0</v>
      </c>
      <c r="AO12" s="219">
        <v>0</v>
      </c>
      <c r="AP12" s="215">
        <f t="shared" si="1"/>
        <v>0</v>
      </c>
      <c r="AQ12" s="216">
        <f t="shared" si="0"/>
        <v>0</v>
      </c>
    </row>
    <row r="13" spans="1:43" x14ac:dyDescent="0.25">
      <c r="B13" s="111" t="s">
        <v>30</v>
      </c>
      <c r="AI13" s="220" t="s">
        <v>54</v>
      </c>
      <c r="AJ13" s="211">
        <f>SUMIF(B3:AF20,"TM",B4:AF21)</f>
        <v>0</v>
      </c>
      <c r="AK13" s="212">
        <v>945.9</v>
      </c>
      <c r="AL13" s="221">
        <v>1.2</v>
      </c>
      <c r="AM13" s="217">
        <f>SUM(COUNTIF(B3:AF20,"TM"))</f>
        <v>0</v>
      </c>
      <c r="AN13" s="218">
        <v>0</v>
      </c>
      <c r="AO13" s="219">
        <v>0</v>
      </c>
      <c r="AP13" s="215">
        <f t="shared" si="1"/>
        <v>0</v>
      </c>
      <c r="AQ13" s="216">
        <f t="shared" si="0"/>
        <v>0</v>
      </c>
    </row>
    <row r="14" spans="1:43" x14ac:dyDescent="0.25">
      <c r="B14" s="113" t="s">
        <v>1</v>
      </c>
      <c r="AI14" s="220" t="s">
        <v>55</v>
      </c>
      <c r="AJ14" s="211">
        <f>SUMIF(B3:AF20,"SAP",B4:AF21)</f>
        <v>0</v>
      </c>
      <c r="AK14" s="212">
        <v>945.9</v>
      </c>
      <c r="AL14" s="221">
        <v>1.2</v>
      </c>
      <c r="AM14" s="217">
        <f>SUM(COUNTIF(B3:AF20,"SAP"))</f>
        <v>0</v>
      </c>
      <c r="AN14" s="218">
        <v>0</v>
      </c>
      <c r="AO14" s="219">
        <v>0</v>
      </c>
      <c r="AP14" s="215">
        <f t="shared" si="1"/>
        <v>0</v>
      </c>
      <c r="AQ14" s="216">
        <f t="shared" si="0"/>
        <v>0</v>
      </c>
    </row>
    <row r="15" spans="1:43" ht="15.75" thickBot="1" x14ac:dyDescent="0.3">
      <c r="B15" s="113" t="s">
        <v>31</v>
      </c>
      <c r="AI15" s="220" t="s">
        <v>56</v>
      </c>
      <c r="AJ15" s="211">
        <f>SUMIF(B3:AF20,"SAV",B4:AF21)</f>
        <v>0</v>
      </c>
      <c r="AK15" s="212">
        <v>945.9</v>
      </c>
      <c r="AL15" s="221">
        <v>1.2</v>
      </c>
      <c r="AM15" s="217">
        <f>SUM(COUNTIF(B3:AF20,"SAV"))</f>
        <v>0</v>
      </c>
      <c r="AN15" s="218">
        <v>0</v>
      </c>
      <c r="AO15" s="219">
        <v>0</v>
      </c>
      <c r="AP15" s="215">
        <f t="shared" si="1"/>
        <v>0</v>
      </c>
      <c r="AQ15" s="216">
        <f t="shared" si="0"/>
        <v>0</v>
      </c>
    </row>
    <row r="16" spans="1:43" x14ac:dyDescent="0.25">
      <c r="B16" s="111" t="s">
        <v>30</v>
      </c>
      <c r="C16" s="3"/>
      <c r="AI16" s="220" t="s">
        <v>57</v>
      </c>
      <c r="AJ16" s="211">
        <f>SUMIF(B3:AF20,"SEV",B4:AF21)</f>
        <v>0</v>
      </c>
      <c r="AK16" s="212">
        <v>945.9</v>
      </c>
      <c r="AL16" s="221">
        <v>1.2</v>
      </c>
      <c r="AM16" s="217">
        <f>SUM(COUNTIF(B3:AF20,"SEV"))</f>
        <v>0</v>
      </c>
      <c r="AN16" s="218">
        <v>0</v>
      </c>
      <c r="AO16" s="219">
        <v>0</v>
      </c>
      <c r="AP16" s="215">
        <f t="shared" si="1"/>
        <v>0</v>
      </c>
      <c r="AQ16" s="216">
        <f>AP16</f>
        <v>0</v>
      </c>
    </row>
    <row r="17" spans="2:43" x14ac:dyDescent="0.25">
      <c r="B17" s="113" t="s">
        <v>1</v>
      </c>
      <c r="AI17" s="220" t="s">
        <v>58</v>
      </c>
      <c r="AJ17" s="211">
        <f>SUMIF(B3:AF20,"BUS",B4:AF21)</f>
        <v>0</v>
      </c>
      <c r="AK17" s="212">
        <v>945.9</v>
      </c>
      <c r="AL17" s="221">
        <v>1.2</v>
      </c>
      <c r="AM17" s="217">
        <f>SUM(COUNTIF(B3:AF20,"BUS"))</f>
        <v>0</v>
      </c>
      <c r="AN17" s="218">
        <v>0</v>
      </c>
      <c r="AO17" s="219">
        <v>0</v>
      </c>
      <c r="AP17" s="215">
        <f t="shared" si="1"/>
        <v>0</v>
      </c>
      <c r="AQ17" s="216">
        <f t="shared" si="0"/>
        <v>0</v>
      </c>
    </row>
    <row r="18" spans="2:43" ht="15.75" thickBot="1" x14ac:dyDescent="0.3">
      <c r="B18" s="113" t="s">
        <v>31</v>
      </c>
      <c r="C18" s="3"/>
      <c r="AI18" s="222" t="s">
        <v>59</v>
      </c>
      <c r="AJ18" s="223">
        <f>SUMIF(B3:AF20,"SE",B4:AF21)</f>
        <v>0</v>
      </c>
      <c r="AK18" s="212">
        <v>945.9</v>
      </c>
      <c r="AL18" s="224">
        <v>1.2</v>
      </c>
      <c r="AM18" s="225">
        <f>SUM(COUNTIF(B3:AF20,"SE"))</f>
        <v>0</v>
      </c>
      <c r="AN18" s="226">
        <v>0</v>
      </c>
      <c r="AO18" s="227">
        <v>0</v>
      </c>
      <c r="AP18" s="215">
        <f t="shared" si="1"/>
        <v>0</v>
      </c>
      <c r="AQ18" s="216">
        <f t="shared" si="0"/>
        <v>0</v>
      </c>
    </row>
    <row r="19" spans="2:43" ht="15.75" thickBot="1" x14ac:dyDescent="0.3">
      <c r="B19" s="111" t="s">
        <v>30</v>
      </c>
      <c r="AI19" s="228" t="s">
        <v>45</v>
      </c>
      <c r="AJ19" s="229"/>
      <c r="AK19" s="229"/>
      <c r="AL19" s="229"/>
      <c r="AM19" s="230">
        <f>SUM(AM9:AM18)</f>
        <v>0</v>
      </c>
      <c r="AN19" s="231">
        <f>SUM(AN3:AN18)</f>
        <v>5</v>
      </c>
      <c r="AO19" s="231">
        <f>SUM(AO3:AO18)</f>
        <v>5</v>
      </c>
      <c r="AP19" s="231">
        <f>SUM(AP3:AP18)</f>
        <v>45403.199999999997</v>
      </c>
      <c r="AQ19" s="232">
        <f>SUM(AQ6:AQ17)</f>
        <v>45403.199999999997</v>
      </c>
    </row>
    <row r="20" spans="2:43" x14ac:dyDescent="0.25">
      <c r="B20" s="113" t="s">
        <v>1</v>
      </c>
      <c r="AI20" s="233"/>
      <c r="AJ20" s="234"/>
      <c r="AK20" s="235"/>
      <c r="AL20" s="235"/>
      <c r="AM20" s="236"/>
      <c r="AN20" s="236"/>
      <c r="AO20" s="237"/>
      <c r="AP20" s="236"/>
      <c r="AQ20" s="237"/>
    </row>
    <row r="21" spans="2:43" ht="16.5" thickBot="1" x14ac:dyDescent="0.3">
      <c r="B21" s="113" t="s">
        <v>31</v>
      </c>
      <c r="AI21" s="238"/>
      <c r="AJ21" s="238"/>
      <c r="AK21" s="238"/>
      <c r="AL21" s="238"/>
      <c r="AM21" s="238"/>
      <c r="AN21" s="238"/>
      <c r="AO21" s="238"/>
      <c r="AP21" s="238"/>
      <c r="AQ21" s="238"/>
    </row>
    <row r="22" spans="2:43" ht="16.5" thickBot="1" x14ac:dyDescent="0.3">
      <c r="B22" s="111" t="s">
        <v>30</v>
      </c>
      <c r="AI22" s="238"/>
      <c r="AJ22" s="238" t="s">
        <v>60</v>
      </c>
      <c r="AK22" s="238" t="s">
        <v>61</v>
      </c>
      <c r="AL22" s="238" t="s">
        <v>62</v>
      </c>
      <c r="AM22" s="239" t="s">
        <v>63</v>
      </c>
      <c r="AN22" s="240"/>
      <c r="AO22" s="241"/>
      <c r="AP22" s="242">
        <f>SUM(COUNTIF(B3:AF4,"ABSI"))</f>
        <v>0</v>
      </c>
      <c r="AQ22" s="238"/>
    </row>
    <row r="23" spans="2:43" ht="16.5" thickBot="1" x14ac:dyDescent="0.3">
      <c r="B23" s="113" t="s">
        <v>1</v>
      </c>
      <c r="E23" s="3"/>
      <c r="AI23" s="238"/>
      <c r="AJ23" s="243" t="s">
        <v>64</v>
      </c>
      <c r="AK23" s="244">
        <f>SUM(AM19)</f>
        <v>0</v>
      </c>
      <c r="AL23" s="245">
        <f>SUM(AJ9:AJ18)</f>
        <v>0</v>
      </c>
      <c r="AM23" s="246" t="s">
        <v>65</v>
      </c>
      <c r="AN23" s="247"/>
      <c r="AO23" s="248"/>
      <c r="AP23" s="242">
        <f>SUM(COUNTIF(B3:AF4,"ABS"))</f>
        <v>0</v>
      </c>
      <c r="AQ23" s="238"/>
    </row>
    <row r="24" spans="2:43" ht="16.5" thickBot="1" x14ac:dyDescent="0.3">
      <c r="B24" s="113" t="s">
        <v>31</v>
      </c>
      <c r="AI24" s="238"/>
      <c r="AJ24" s="243" t="s">
        <v>3</v>
      </c>
      <c r="AK24" s="244">
        <f>SUM(AM6)</f>
        <v>10</v>
      </c>
      <c r="AL24" s="249">
        <f>AO6</f>
        <v>5</v>
      </c>
      <c r="AM24" s="238"/>
      <c r="AN24" s="238"/>
      <c r="AO24" s="238"/>
      <c r="AP24" s="238"/>
      <c r="AQ24" s="238"/>
    </row>
    <row r="25" spans="2:43" ht="15.75" x14ac:dyDescent="0.25">
      <c r="B25" s="111" t="s">
        <v>30</v>
      </c>
      <c r="AI25" s="238"/>
      <c r="AJ25" s="243" t="s">
        <v>48</v>
      </c>
      <c r="AK25" s="244">
        <f>SUM(AM7)</f>
        <v>0</v>
      </c>
      <c r="AL25" s="249">
        <f>AO7</f>
        <v>0</v>
      </c>
      <c r="AM25" s="238"/>
      <c r="AN25" s="238"/>
      <c r="AO25" s="238"/>
      <c r="AP25" s="238"/>
      <c r="AQ25" s="238"/>
    </row>
    <row r="26" spans="2:43" ht="15.75" x14ac:dyDescent="0.25">
      <c r="B26" s="113" t="s">
        <v>1</v>
      </c>
      <c r="AI26" s="238"/>
      <c r="AJ26" s="250" t="s">
        <v>66</v>
      </c>
      <c r="AK26" s="251">
        <f>SUM(AM8)</f>
        <v>0</v>
      </c>
      <c r="AL26" s="252">
        <f>AO8</f>
        <v>0</v>
      </c>
      <c r="AM26" s="238"/>
      <c r="AN26" s="238"/>
      <c r="AO26" s="238"/>
      <c r="AP26" s="238"/>
      <c r="AQ26" s="238"/>
    </row>
    <row r="27" spans="2:43" ht="16.5" thickBot="1" x14ac:dyDescent="0.3">
      <c r="B27" s="114" t="s">
        <v>31</v>
      </c>
      <c r="AI27" s="238"/>
      <c r="AJ27" s="253"/>
      <c r="AK27" s="238"/>
      <c r="AL27" s="238"/>
      <c r="AM27" s="238"/>
      <c r="AN27" s="238"/>
      <c r="AO27" s="238"/>
      <c r="AP27" s="238"/>
      <c r="AQ27" s="238"/>
    </row>
    <row r="28" spans="2:43" x14ac:dyDescent="0.25">
      <c r="B28" s="111" t="s">
        <v>30</v>
      </c>
    </row>
    <row r="29" spans="2:43" x14ac:dyDescent="0.25">
      <c r="B29" s="113" t="s">
        <v>1</v>
      </c>
    </row>
    <row r="30" spans="2:43" ht="15.75" thickBot="1" x14ac:dyDescent="0.3">
      <c r="B30" s="114" t="s">
        <v>31</v>
      </c>
    </row>
    <row r="31" spans="2:43" x14ac:dyDescent="0.25">
      <c r="B31" s="111" t="s">
        <v>30</v>
      </c>
    </row>
    <row r="32" spans="2:43" x14ac:dyDescent="0.25">
      <c r="B32" s="113" t="s">
        <v>1</v>
      </c>
    </row>
    <row r="33" spans="2:2" ht="15.75" thickBot="1" x14ac:dyDescent="0.3">
      <c r="B33" s="114" t="s">
        <v>31</v>
      </c>
    </row>
    <row r="2013" spans="1:3" x14ac:dyDescent="0.25">
      <c r="B2013" s="2">
        <v>56</v>
      </c>
      <c r="C2013">
        <v>4</v>
      </c>
    </row>
    <row r="2014" spans="1:3" x14ac:dyDescent="0.25">
      <c r="A2014" s="2">
        <v>2</v>
      </c>
    </row>
  </sheetData>
  <mergeCells count="3">
    <mergeCell ref="B2:B3"/>
    <mergeCell ref="AM22:AO22"/>
    <mergeCell ref="AM23:AO23"/>
  </mergeCell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Bouton2_Clic">
                <anchor moveWithCells="1" sizeWithCells="1">
                  <from>
                    <xdr:col>2</xdr:col>
                    <xdr:colOff>104775</xdr:colOff>
                    <xdr:row>11</xdr:row>
                    <xdr:rowOff>142875</xdr:rowOff>
                  </from>
                  <to>
                    <xdr:col>3</xdr:col>
                    <xdr:colOff>314325</xdr:colOff>
                    <xdr:row>13</xdr:row>
                    <xdr:rowOff>95250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Q27"/>
  <sheetViews>
    <sheetView topLeftCell="X1" workbookViewId="0">
      <selection activeCell="AK23" sqref="AK23"/>
    </sheetView>
  </sheetViews>
  <sheetFormatPr baseColWidth="10" defaultRowHeight="15" x14ac:dyDescent="0.25"/>
  <sheetData>
    <row r="1" spans="1:43" x14ac:dyDescent="0.25">
      <c r="A1" s="1"/>
      <c r="B1" s="116" t="s">
        <v>0</v>
      </c>
      <c r="C1" s="5">
        <v>44743</v>
      </c>
      <c r="D1" s="5">
        <v>44744</v>
      </c>
      <c r="E1" s="5">
        <v>44745</v>
      </c>
      <c r="F1" s="5">
        <v>44746</v>
      </c>
      <c r="G1" s="5">
        <v>44747</v>
      </c>
      <c r="H1" s="5">
        <v>44748</v>
      </c>
      <c r="I1" s="5">
        <v>44749</v>
      </c>
      <c r="J1" s="5">
        <v>44750</v>
      </c>
      <c r="K1" s="5">
        <v>44751</v>
      </c>
      <c r="L1" s="5">
        <v>44752</v>
      </c>
      <c r="M1" s="5">
        <v>44753</v>
      </c>
      <c r="N1" s="5">
        <v>44754</v>
      </c>
      <c r="O1" s="5">
        <v>44755</v>
      </c>
      <c r="P1" s="5">
        <v>44756</v>
      </c>
      <c r="Q1" s="5">
        <v>44757</v>
      </c>
      <c r="R1" s="5">
        <v>44758</v>
      </c>
      <c r="S1" s="5">
        <v>44759</v>
      </c>
      <c r="T1" s="5">
        <v>44760</v>
      </c>
      <c r="U1" s="5">
        <v>44761</v>
      </c>
      <c r="V1" s="5">
        <v>44762</v>
      </c>
      <c r="W1" s="5">
        <v>44763</v>
      </c>
      <c r="X1" s="5">
        <v>44764</v>
      </c>
      <c r="Y1" s="5">
        <v>44765</v>
      </c>
      <c r="Z1" s="5">
        <v>44766</v>
      </c>
      <c r="AA1" s="5">
        <v>44767</v>
      </c>
      <c r="AB1" s="5">
        <v>44768</v>
      </c>
      <c r="AC1" s="5">
        <v>44769</v>
      </c>
      <c r="AD1" s="5">
        <v>44770</v>
      </c>
      <c r="AE1" s="5">
        <v>44771</v>
      </c>
      <c r="AF1" s="5">
        <v>44772</v>
      </c>
      <c r="AG1" s="5">
        <v>44773</v>
      </c>
    </row>
    <row r="2" spans="1:43" ht="19.5" thickBot="1" x14ac:dyDescent="0.45">
      <c r="C2" t="s">
        <v>20</v>
      </c>
      <c r="D2" t="s">
        <v>20</v>
      </c>
      <c r="F2" t="s">
        <v>12</v>
      </c>
      <c r="I2" t="s">
        <v>12</v>
      </c>
      <c r="L2" t="s">
        <v>12</v>
      </c>
      <c r="O2" t="s">
        <v>12</v>
      </c>
      <c r="R2" t="s">
        <v>12</v>
      </c>
      <c r="U2" t="s">
        <v>12</v>
      </c>
      <c r="X2" t="s">
        <v>12</v>
      </c>
      <c r="AA2" t="s">
        <v>12</v>
      </c>
      <c r="AD2" t="s">
        <v>12</v>
      </c>
      <c r="AG2" t="s">
        <v>12</v>
      </c>
      <c r="AI2" s="186" t="s">
        <v>33</v>
      </c>
      <c r="AJ2" s="187">
        <f>B2</f>
        <v>0</v>
      </c>
    </row>
    <row r="3" spans="1:43" x14ac:dyDescent="0.25">
      <c r="C3" t="s">
        <v>20</v>
      </c>
      <c r="D3" t="s">
        <v>20</v>
      </c>
      <c r="F3" t="s">
        <v>12</v>
      </c>
      <c r="I3" t="s">
        <v>12</v>
      </c>
      <c r="L3" t="s">
        <v>12</v>
      </c>
      <c r="O3" t="s">
        <v>12</v>
      </c>
      <c r="R3" t="s">
        <v>12</v>
      </c>
      <c r="U3" t="s">
        <v>12</v>
      </c>
      <c r="X3" t="s">
        <v>12</v>
      </c>
      <c r="AA3" t="s">
        <v>12</v>
      </c>
      <c r="AD3" t="s">
        <v>12</v>
      </c>
      <c r="AG3" t="s">
        <v>12</v>
      </c>
      <c r="AJ3" s="188" t="s">
        <v>34</v>
      </c>
      <c r="AK3" s="188" t="s">
        <v>35</v>
      </c>
      <c r="AL3" s="189" t="s">
        <v>36</v>
      </c>
      <c r="AM3" s="190" t="s">
        <v>37</v>
      </c>
      <c r="AN3" s="191" t="s">
        <v>38</v>
      </c>
      <c r="AO3" s="192"/>
      <c r="AP3" s="193" t="s">
        <v>39</v>
      </c>
      <c r="AQ3" s="192"/>
    </row>
    <row r="4" spans="1:43" x14ac:dyDescent="0.25">
      <c r="AI4" s="194">
        <v>945.9</v>
      </c>
      <c r="AJ4" s="195" t="s">
        <v>40</v>
      </c>
      <c r="AK4" s="195" t="s">
        <v>41</v>
      </c>
      <c r="AL4" s="196"/>
      <c r="AM4" s="197" t="s">
        <v>42</v>
      </c>
      <c r="AN4" s="198"/>
      <c r="AO4" s="199"/>
      <c r="AP4" s="200" t="s">
        <v>43</v>
      </c>
      <c r="AQ4" s="201"/>
    </row>
    <row r="5" spans="1:43" x14ac:dyDescent="0.25">
      <c r="AJ5" s="202"/>
      <c r="AK5" s="203"/>
      <c r="AL5" s="204"/>
      <c r="AM5" s="205" t="s">
        <v>44</v>
      </c>
      <c r="AN5" s="206" t="s">
        <v>45</v>
      </c>
      <c r="AO5" s="207" t="s">
        <v>46</v>
      </c>
      <c r="AP5" s="208" t="s">
        <v>44</v>
      </c>
      <c r="AQ5" s="209" t="s">
        <v>46</v>
      </c>
    </row>
    <row r="6" spans="1:43" x14ac:dyDescent="0.25">
      <c r="AI6" s="210" t="s">
        <v>47</v>
      </c>
      <c r="AJ6" s="211"/>
      <c r="AK6" s="212"/>
      <c r="AL6" s="210"/>
      <c r="AM6" s="213"/>
      <c r="AN6" s="211">
        <f>PRODUCT(AM6,AJ6)</f>
        <v>0</v>
      </c>
      <c r="AO6" s="214">
        <f>AN6</f>
        <v>0</v>
      </c>
      <c r="AP6" s="215">
        <f>PRODUCT(AO6,AL6,AK6)*24</f>
        <v>0</v>
      </c>
      <c r="AQ6" s="216">
        <f>AP6</f>
        <v>0</v>
      </c>
    </row>
    <row r="7" spans="1:43" x14ac:dyDescent="0.25">
      <c r="AI7" s="210" t="s">
        <v>48</v>
      </c>
      <c r="AJ7" s="211"/>
      <c r="AK7" s="212"/>
      <c r="AL7" s="210"/>
      <c r="AM7" s="217"/>
      <c r="AN7" s="211">
        <f>PRODUCT(AM7,AJ7)</f>
        <v>0</v>
      </c>
      <c r="AO7" s="214">
        <f>AN7</f>
        <v>0</v>
      </c>
      <c r="AP7" s="215">
        <f>PRODUCT(AO7,AL7,AK7)*24</f>
        <v>0</v>
      </c>
      <c r="AQ7" s="216">
        <f t="shared" ref="AQ7:AQ18" si="0">AP7</f>
        <v>0</v>
      </c>
    </row>
    <row r="8" spans="1:43" x14ac:dyDescent="0.25">
      <c r="AI8" s="210" t="s">
        <v>49</v>
      </c>
      <c r="AJ8" s="211"/>
      <c r="AK8" s="212"/>
      <c r="AL8" s="210"/>
      <c r="AM8" s="217"/>
      <c r="AN8" s="211">
        <f>PRODUCT(AM8,AJ8)</f>
        <v>0</v>
      </c>
      <c r="AO8" s="214">
        <f>AN8</f>
        <v>0</v>
      </c>
      <c r="AP8" s="215">
        <f>PRODUCT(AO8,AL8,AK8)*24</f>
        <v>0</v>
      </c>
      <c r="AQ8" s="216">
        <f t="shared" si="0"/>
        <v>0</v>
      </c>
    </row>
    <row r="9" spans="1:43" x14ac:dyDescent="0.25">
      <c r="AI9" s="210" t="s">
        <v>50</v>
      </c>
      <c r="AJ9" s="211"/>
      <c r="AK9" s="212"/>
      <c r="AL9" s="210"/>
      <c r="AM9" s="217"/>
      <c r="AN9" s="218">
        <v>0</v>
      </c>
      <c r="AO9" s="219">
        <v>0</v>
      </c>
      <c r="AP9" s="215">
        <f>PRODUCT(AJ9,AK9,AL9)*24</f>
        <v>0</v>
      </c>
      <c r="AQ9" s="216">
        <f t="shared" si="0"/>
        <v>0</v>
      </c>
    </row>
    <row r="10" spans="1:43" x14ac:dyDescent="0.25">
      <c r="AI10" s="220" t="s">
        <v>51</v>
      </c>
      <c r="AJ10" s="211"/>
      <c r="AK10" s="212"/>
      <c r="AL10" s="210"/>
      <c r="AM10" s="217"/>
      <c r="AN10" s="218">
        <v>0</v>
      </c>
      <c r="AO10" s="219">
        <v>0</v>
      </c>
      <c r="AP10" s="215">
        <f t="shared" ref="AP10:AP18" si="1">PRODUCT(AJ10,AK10,AL10)*24</f>
        <v>0</v>
      </c>
      <c r="AQ10" s="216">
        <f t="shared" si="0"/>
        <v>0</v>
      </c>
    </row>
    <row r="11" spans="1:43" x14ac:dyDescent="0.25">
      <c r="AI11" s="220" t="s">
        <v>52</v>
      </c>
      <c r="AJ11" s="211"/>
      <c r="AK11" s="212"/>
      <c r="AL11" s="210"/>
      <c r="AM11" s="217"/>
      <c r="AN11" s="218">
        <v>0</v>
      </c>
      <c r="AO11" s="219">
        <v>0</v>
      </c>
      <c r="AP11" s="215">
        <f t="shared" si="1"/>
        <v>0</v>
      </c>
      <c r="AQ11" s="216">
        <f t="shared" si="0"/>
        <v>0</v>
      </c>
    </row>
    <row r="12" spans="1:43" x14ac:dyDescent="0.25">
      <c r="AI12" s="220" t="s">
        <v>53</v>
      </c>
      <c r="AJ12" s="211"/>
      <c r="AK12" s="212"/>
      <c r="AL12" s="210"/>
      <c r="AM12" s="217"/>
      <c r="AN12" s="218">
        <v>0</v>
      </c>
      <c r="AO12" s="219">
        <v>0</v>
      </c>
      <c r="AP12" s="215">
        <f t="shared" si="1"/>
        <v>0</v>
      </c>
      <c r="AQ12" s="216">
        <f t="shared" si="0"/>
        <v>0</v>
      </c>
    </row>
    <row r="13" spans="1:43" x14ac:dyDescent="0.25">
      <c r="AI13" s="220" t="s">
        <v>54</v>
      </c>
      <c r="AJ13" s="211"/>
      <c r="AK13" s="212"/>
      <c r="AL13" s="221"/>
      <c r="AM13" s="217"/>
      <c r="AN13" s="218">
        <v>0</v>
      </c>
      <c r="AO13" s="219">
        <v>0</v>
      </c>
      <c r="AP13" s="215">
        <f t="shared" si="1"/>
        <v>0</v>
      </c>
      <c r="AQ13" s="216">
        <f t="shared" si="0"/>
        <v>0</v>
      </c>
    </row>
    <row r="14" spans="1:43" x14ac:dyDescent="0.25">
      <c r="AI14" s="220" t="s">
        <v>55</v>
      </c>
      <c r="AJ14" s="211"/>
      <c r="AK14" s="212"/>
      <c r="AL14" s="221"/>
      <c r="AM14" s="217"/>
      <c r="AN14" s="218">
        <v>0</v>
      </c>
      <c r="AO14" s="219">
        <v>0</v>
      </c>
      <c r="AP14" s="215">
        <f t="shared" si="1"/>
        <v>0</v>
      </c>
      <c r="AQ14" s="216">
        <f t="shared" si="0"/>
        <v>0</v>
      </c>
    </row>
    <row r="15" spans="1:43" x14ac:dyDescent="0.25">
      <c r="AI15" s="220" t="s">
        <v>56</v>
      </c>
      <c r="AJ15" s="211"/>
      <c r="AK15" s="212"/>
      <c r="AL15" s="221"/>
      <c r="AM15" s="217"/>
      <c r="AN15" s="218">
        <v>0</v>
      </c>
      <c r="AO15" s="219">
        <v>0</v>
      </c>
      <c r="AP15" s="215">
        <f t="shared" si="1"/>
        <v>0</v>
      </c>
      <c r="AQ15" s="216">
        <f t="shared" si="0"/>
        <v>0</v>
      </c>
    </row>
    <row r="16" spans="1:43" x14ac:dyDescent="0.25">
      <c r="AI16" s="220" t="s">
        <v>57</v>
      </c>
      <c r="AJ16" s="211"/>
      <c r="AK16" s="212"/>
      <c r="AL16" s="221"/>
      <c r="AM16" s="217"/>
      <c r="AN16" s="218">
        <v>0</v>
      </c>
      <c r="AO16" s="219">
        <v>0</v>
      </c>
      <c r="AP16" s="215">
        <f t="shared" si="1"/>
        <v>0</v>
      </c>
      <c r="AQ16" s="216">
        <f>AP16</f>
        <v>0</v>
      </c>
    </row>
    <row r="17" spans="35:43" x14ac:dyDescent="0.25">
      <c r="AI17" s="220" t="s">
        <v>58</v>
      </c>
      <c r="AJ17" s="211"/>
      <c r="AK17" s="212"/>
      <c r="AL17" s="221"/>
      <c r="AM17" s="217"/>
      <c r="AN17" s="218">
        <v>0</v>
      </c>
      <c r="AO17" s="219">
        <v>0</v>
      </c>
      <c r="AP17" s="215">
        <f t="shared" si="1"/>
        <v>0</v>
      </c>
      <c r="AQ17" s="216">
        <f t="shared" si="0"/>
        <v>0</v>
      </c>
    </row>
    <row r="18" spans="35:43" ht="15.75" thickBot="1" x14ac:dyDescent="0.3">
      <c r="AI18" s="222" t="s">
        <v>59</v>
      </c>
      <c r="AJ18" s="223"/>
      <c r="AK18" s="212"/>
      <c r="AL18" s="224"/>
      <c r="AM18" s="225"/>
      <c r="AN18" s="226">
        <v>0</v>
      </c>
      <c r="AO18" s="227">
        <v>0</v>
      </c>
      <c r="AP18" s="215">
        <f t="shared" si="1"/>
        <v>0</v>
      </c>
      <c r="AQ18" s="216">
        <f t="shared" si="0"/>
        <v>0</v>
      </c>
    </row>
    <row r="19" spans="35:43" ht="15.75" thickBot="1" x14ac:dyDescent="0.3">
      <c r="AI19" s="228" t="s">
        <v>45</v>
      </c>
      <c r="AJ19" s="229"/>
      <c r="AK19" s="229"/>
      <c r="AL19" s="229"/>
      <c r="AM19" s="230">
        <f>SUM(AM9:AM18)</f>
        <v>0</v>
      </c>
      <c r="AN19" s="231">
        <f>SUM(AN3:AN18)</f>
        <v>0</v>
      </c>
      <c r="AO19" s="231">
        <f>SUM(AO3:AO18)</f>
        <v>0</v>
      </c>
      <c r="AP19" s="231">
        <f>SUM(AP3:AP18)</f>
        <v>0</v>
      </c>
      <c r="AQ19" s="232">
        <f>SUM(AQ6:AQ17)</f>
        <v>0</v>
      </c>
    </row>
    <row r="20" spans="35:43" x14ac:dyDescent="0.25">
      <c r="AI20" s="233"/>
      <c r="AJ20" s="234"/>
      <c r="AK20" s="235"/>
      <c r="AL20" s="235"/>
      <c r="AM20" s="236"/>
      <c r="AN20" s="236"/>
      <c r="AO20" s="237"/>
      <c r="AP20" s="236"/>
      <c r="AQ20" s="237"/>
    </row>
    <row r="21" spans="35:43" ht="16.5" thickBot="1" x14ac:dyDescent="0.3">
      <c r="AI21" s="238"/>
      <c r="AJ21" s="238"/>
      <c r="AK21" s="238"/>
      <c r="AL21" s="238"/>
      <c r="AM21" s="238"/>
      <c r="AN21" s="238"/>
      <c r="AO21" s="238"/>
      <c r="AP21" s="238"/>
      <c r="AQ21" s="238"/>
    </row>
    <row r="22" spans="35:43" ht="16.5" thickBot="1" x14ac:dyDescent="0.3">
      <c r="AI22" s="238"/>
      <c r="AJ22" s="238" t="s">
        <v>60</v>
      </c>
      <c r="AK22" s="238" t="s">
        <v>61</v>
      </c>
      <c r="AL22" s="238" t="s">
        <v>62</v>
      </c>
      <c r="AM22" s="239" t="s">
        <v>63</v>
      </c>
      <c r="AN22" s="240"/>
      <c r="AO22" s="241"/>
      <c r="AP22" s="242">
        <f>SUM(COUNTIF(B3:AF4,"ABSI"))</f>
        <v>0</v>
      </c>
      <c r="AQ22" s="238"/>
    </row>
    <row r="23" spans="35:43" ht="16.5" thickBot="1" x14ac:dyDescent="0.3">
      <c r="AI23" s="238"/>
      <c r="AJ23" s="243" t="s">
        <v>64</v>
      </c>
      <c r="AK23" s="244">
        <f>SUM(AM19)</f>
        <v>0</v>
      </c>
      <c r="AL23" s="245">
        <f>SUM(AJ9:AJ18)</f>
        <v>0</v>
      </c>
      <c r="AM23" s="246" t="s">
        <v>65</v>
      </c>
      <c r="AN23" s="247"/>
      <c r="AO23" s="248"/>
      <c r="AP23" s="242">
        <f>SUM(COUNTIF(B3:AF4,"ABS"))</f>
        <v>0</v>
      </c>
      <c r="AQ23" s="238"/>
    </row>
    <row r="24" spans="35:43" ht="15.75" x14ac:dyDescent="0.25">
      <c r="AI24" s="238"/>
      <c r="AJ24" s="243" t="s">
        <v>3</v>
      </c>
      <c r="AK24" s="244">
        <f>SUM(AM6)</f>
        <v>0</v>
      </c>
      <c r="AL24" s="249">
        <f>AO6</f>
        <v>0</v>
      </c>
      <c r="AM24" s="238"/>
      <c r="AN24" s="238"/>
      <c r="AO24" s="238"/>
      <c r="AP24" s="238"/>
      <c r="AQ24" s="238"/>
    </row>
    <row r="25" spans="35:43" ht="15.75" x14ac:dyDescent="0.25">
      <c r="AI25" s="238"/>
      <c r="AJ25" s="243" t="s">
        <v>48</v>
      </c>
      <c r="AK25" s="244">
        <f>SUM(AM7)</f>
        <v>0</v>
      </c>
      <c r="AL25" s="249">
        <f>AO7</f>
        <v>0</v>
      </c>
      <c r="AM25" s="238"/>
      <c r="AN25" s="238"/>
      <c r="AO25" s="238"/>
      <c r="AP25" s="238"/>
      <c r="AQ25" s="238"/>
    </row>
    <row r="26" spans="35:43" ht="15.75" x14ac:dyDescent="0.25">
      <c r="AI26" s="238"/>
      <c r="AJ26" s="250" t="s">
        <v>66</v>
      </c>
      <c r="AK26" s="251">
        <f>SUM(AM8)</f>
        <v>0</v>
      </c>
      <c r="AL26" s="252">
        <f>AO8</f>
        <v>0</v>
      </c>
      <c r="AM26" s="238"/>
      <c r="AN26" s="238"/>
      <c r="AO26" s="238"/>
      <c r="AP26" s="238"/>
      <c r="AQ26" s="238"/>
    </row>
    <row r="27" spans="35:43" ht="15.75" x14ac:dyDescent="0.25">
      <c r="AI27" s="238"/>
      <c r="AJ27" s="253"/>
      <c r="AK27" s="238"/>
      <c r="AL27" s="238"/>
      <c r="AM27" s="238"/>
      <c r="AN27" s="238"/>
      <c r="AO27" s="238"/>
      <c r="AP27" s="238"/>
      <c r="AQ27" s="238"/>
    </row>
  </sheetData>
  <mergeCells count="2">
    <mergeCell ref="AM22:AO22"/>
    <mergeCell ref="AM23:AO23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Bouton2_Clic">
                <anchor moveWithCells="1" sizeWithCells="1">
                  <from>
                    <xdr:col>0</xdr:col>
                    <xdr:colOff>342900</xdr:colOff>
                    <xdr:row>2</xdr:row>
                    <xdr:rowOff>171450</xdr:rowOff>
                  </from>
                  <to>
                    <xdr:col>1</xdr:col>
                    <xdr:colOff>533400</xdr:colOff>
                    <xdr:row>4</xdr:row>
                    <xdr:rowOff>133350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Q27"/>
  <sheetViews>
    <sheetView topLeftCell="AB1" workbookViewId="0">
      <selection activeCell="AK25" sqref="AK25"/>
    </sheetView>
  </sheetViews>
  <sheetFormatPr baseColWidth="10" defaultRowHeight="15" x14ac:dyDescent="0.25"/>
  <sheetData>
    <row r="1" spans="1:43" x14ac:dyDescent="0.25">
      <c r="A1" s="1"/>
      <c r="B1" s="116" t="s">
        <v>0</v>
      </c>
      <c r="C1" s="5">
        <v>44743</v>
      </c>
      <c r="D1" s="5">
        <v>44744</v>
      </c>
      <c r="E1" s="5">
        <v>44745</v>
      </c>
      <c r="F1" s="5">
        <v>44746</v>
      </c>
      <c r="G1" s="5">
        <v>44747</v>
      </c>
      <c r="H1" s="5">
        <v>44748</v>
      </c>
      <c r="I1" s="5">
        <v>44749</v>
      </c>
      <c r="J1" s="5">
        <v>44750</v>
      </c>
      <c r="K1" s="5">
        <v>44751</v>
      </c>
      <c r="L1" s="5">
        <v>44752</v>
      </c>
      <c r="M1" s="5">
        <v>44753</v>
      </c>
      <c r="N1" s="5">
        <v>44754</v>
      </c>
      <c r="O1" s="5">
        <v>44755</v>
      </c>
      <c r="P1" s="5">
        <v>44756</v>
      </c>
      <c r="Q1" s="5">
        <v>44757</v>
      </c>
      <c r="R1" s="5">
        <v>44758</v>
      </c>
      <c r="S1" s="5">
        <v>44759</v>
      </c>
      <c r="T1" s="5">
        <v>44760</v>
      </c>
      <c r="U1" s="5">
        <v>44761</v>
      </c>
      <c r="V1" s="5">
        <v>44762</v>
      </c>
      <c r="W1" s="5">
        <v>44763</v>
      </c>
      <c r="X1" s="5">
        <v>44764</v>
      </c>
      <c r="Y1" s="5">
        <v>44765</v>
      </c>
      <c r="Z1" s="5">
        <v>44766</v>
      </c>
      <c r="AA1" s="5">
        <v>44767</v>
      </c>
      <c r="AB1" s="5">
        <v>44768</v>
      </c>
      <c r="AC1" s="5">
        <v>44769</v>
      </c>
      <c r="AD1" s="5">
        <v>44770</v>
      </c>
      <c r="AE1" s="5">
        <v>44771</v>
      </c>
      <c r="AF1" s="5">
        <v>44772</v>
      </c>
      <c r="AG1" s="5">
        <v>44773</v>
      </c>
    </row>
    <row r="2" spans="1:43" ht="19.5" thickBot="1" x14ac:dyDescent="0.45">
      <c r="C2" t="s">
        <v>12</v>
      </c>
      <c r="F2" t="s">
        <v>12</v>
      </c>
      <c r="I2" t="s">
        <v>12</v>
      </c>
      <c r="L2" t="s">
        <v>12</v>
      </c>
      <c r="O2" t="s">
        <v>12</v>
      </c>
      <c r="R2" t="s">
        <v>12</v>
      </c>
      <c r="U2" t="s">
        <v>12</v>
      </c>
      <c r="X2" t="s">
        <v>12</v>
      </c>
      <c r="AA2" t="s">
        <v>12</v>
      </c>
      <c r="AD2" t="s">
        <v>12</v>
      </c>
      <c r="AG2" t="s">
        <v>12</v>
      </c>
      <c r="AI2" s="186" t="s">
        <v>33</v>
      </c>
      <c r="AJ2" s="187">
        <f>B2</f>
        <v>0</v>
      </c>
    </row>
    <row r="3" spans="1:43" x14ac:dyDescent="0.25">
      <c r="C3" t="s">
        <v>12</v>
      </c>
      <c r="F3" t="s">
        <v>12</v>
      </c>
      <c r="I3" t="s">
        <v>12</v>
      </c>
      <c r="L3" t="s">
        <v>12</v>
      </c>
      <c r="O3" t="s">
        <v>12</v>
      </c>
      <c r="R3" t="s">
        <v>12</v>
      </c>
      <c r="U3" t="s">
        <v>12</v>
      </c>
      <c r="X3" t="s">
        <v>12</v>
      </c>
      <c r="AA3" t="s">
        <v>12</v>
      </c>
      <c r="AD3" t="s">
        <v>12</v>
      </c>
      <c r="AG3" t="s">
        <v>12</v>
      </c>
      <c r="AJ3" s="188" t="s">
        <v>34</v>
      </c>
      <c r="AK3" s="188" t="s">
        <v>35</v>
      </c>
      <c r="AL3" s="189" t="s">
        <v>36</v>
      </c>
      <c r="AM3" s="190" t="s">
        <v>37</v>
      </c>
      <c r="AN3" s="191" t="s">
        <v>38</v>
      </c>
      <c r="AO3" s="192"/>
      <c r="AP3" s="193" t="s">
        <v>39</v>
      </c>
      <c r="AQ3" s="192"/>
    </row>
    <row r="4" spans="1:43" x14ac:dyDescent="0.25">
      <c r="AI4" s="194">
        <v>945.9</v>
      </c>
      <c r="AJ4" s="195" t="s">
        <v>40</v>
      </c>
      <c r="AK4" s="195" t="s">
        <v>41</v>
      </c>
      <c r="AL4" s="196"/>
      <c r="AM4" s="197" t="s">
        <v>42</v>
      </c>
      <c r="AN4" s="198"/>
      <c r="AO4" s="199"/>
      <c r="AP4" s="200" t="s">
        <v>43</v>
      </c>
      <c r="AQ4" s="201"/>
    </row>
    <row r="5" spans="1:43" x14ac:dyDescent="0.25">
      <c r="AJ5" s="202"/>
      <c r="AK5" s="203"/>
      <c r="AL5" s="204"/>
      <c r="AM5" s="205" t="s">
        <v>44</v>
      </c>
      <c r="AN5" s="206" t="s">
        <v>45</v>
      </c>
      <c r="AO5" s="207" t="s">
        <v>46</v>
      </c>
      <c r="AP5" s="208" t="s">
        <v>44</v>
      </c>
      <c r="AQ5" s="209" t="s">
        <v>46</v>
      </c>
    </row>
    <row r="6" spans="1:43" x14ac:dyDescent="0.25">
      <c r="AI6" s="210" t="s">
        <v>47</v>
      </c>
      <c r="AJ6" s="211"/>
      <c r="AK6" s="212"/>
      <c r="AL6" s="210"/>
      <c r="AM6" s="213">
        <f>SUM(COUNTIF(B3:AF4,"G"))</f>
        <v>10</v>
      </c>
      <c r="AN6" s="211">
        <f>PRODUCT(AM6,AJ6)</f>
        <v>10</v>
      </c>
      <c r="AO6" s="214">
        <f>AN6</f>
        <v>10</v>
      </c>
      <c r="AP6" s="215">
        <f>PRODUCT(AO6,AL6,AK6)*24</f>
        <v>240</v>
      </c>
      <c r="AQ6" s="216">
        <f>AP6</f>
        <v>240</v>
      </c>
    </row>
    <row r="7" spans="1:43" x14ac:dyDescent="0.25">
      <c r="AI7" s="210" t="s">
        <v>48</v>
      </c>
      <c r="AJ7" s="211"/>
      <c r="AK7" s="212"/>
      <c r="AL7" s="210"/>
      <c r="AM7" s="217">
        <f>SUM(COUNTIF(B3:AF4,"A"))</f>
        <v>0</v>
      </c>
      <c r="AN7" s="211">
        <f>PRODUCT(AM7,AJ7)</f>
        <v>0</v>
      </c>
      <c r="AO7" s="214">
        <f>AN7</f>
        <v>0</v>
      </c>
      <c r="AP7" s="215">
        <f>PRODUCT(AO7,AL7,AK7)*24</f>
        <v>0</v>
      </c>
      <c r="AQ7" s="216">
        <f t="shared" ref="AQ7:AQ18" si="0">AP7</f>
        <v>0</v>
      </c>
    </row>
    <row r="8" spans="1:43" x14ac:dyDescent="0.25">
      <c r="AI8" s="210" t="s">
        <v>49</v>
      </c>
      <c r="AJ8" s="211"/>
      <c r="AK8" s="212"/>
      <c r="AL8" s="210"/>
      <c r="AM8" s="217">
        <f>SUM(COUNTIF(B3:AF4,"F"))</f>
        <v>0</v>
      </c>
      <c r="AN8" s="211">
        <f>PRODUCT(AM8,AJ8)</f>
        <v>0</v>
      </c>
      <c r="AO8" s="214">
        <f>AN8</f>
        <v>0</v>
      </c>
      <c r="AP8" s="215">
        <f>PRODUCT(AO8,AL8,AK8)*24</f>
        <v>0</v>
      </c>
      <c r="AQ8" s="216">
        <f t="shared" si="0"/>
        <v>0</v>
      </c>
    </row>
    <row r="9" spans="1:43" x14ac:dyDescent="0.25">
      <c r="AI9" s="210" t="s">
        <v>50</v>
      </c>
      <c r="AJ9" s="211"/>
      <c r="AK9" s="212"/>
      <c r="AL9" s="210"/>
      <c r="AM9" s="217">
        <f>SUM(COUNTIF(B3:AF20,"AVP"))</f>
        <v>0</v>
      </c>
      <c r="AN9" s="218">
        <v>0</v>
      </c>
      <c r="AO9" s="219">
        <v>0</v>
      </c>
      <c r="AP9" s="215">
        <f>PRODUCT(AJ9,AK9,AL9)*24</f>
        <v>0</v>
      </c>
      <c r="AQ9" s="216">
        <f t="shared" si="0"/>
        <v>0</v>
      </c>
    </row>
    <row r="10" spans="1:43" x14ac:dyDescent="0.25">
      <c r="AI10" s="220" t="s">
        <v>51</v>
      </c>
      <c r="AJ10" s="211"/>
      <c r="AK10" s="212"/>
      <c r="AL10" s="210"/>
      <c r="AM10" s="217">
        <f>SUM(COUNTIF(B3:AF20,"INC"))</f>
        <v>0</v>
      </c>
      <c r="AN10" s="218">
        <v>0</v>
      </c>
      <c r="AO10" s="219">
        <v>0</v>
      </c>
      <c r="AP10" s="215">
        <f t="shared" ref="AP10:AP18" si="1">PRODUCT(AJ10,AK10,AL10)*24</f>
        <v>0</v>
      </c>
      <c r="AQ10" s="216">
        <f t="shared" si="0"/>
        <v>0</v>
      </c>
    </row>
    <row r="11" spans="1:43" x14ac:dyDescent="0.25">
      <c r="AI11" s="220" t="s">
        <v>52</v>
      </c>
      <c r="AJ11" s="211"/>
      <c r="AK11" s="212"/>
      <c r="AL11" s="210"/>
      <c r="AM11" s="217">
        <f>SUM(COUNTIF(B3:AF20,"DIV"))</f>
        <v>0</v>
      </c>
      <c r="AN11" s="218">
        <v>0</v>
      </c>
      <c r="AO11" s="219">
        <v>0</v>
      </c>
      <c r="AP11" s="215">
        <f t="shared" si="1"/>
        <v>0</v>
      </c>
      <c r="AQ11" s="216">
        <f t="shared" si="0"/>
        <v>0</v>
      </c>
    </row>
    <row r="12" spans="1:43" x14ac:dyDescent="0.25">
      <c r="AI12" s="220" t="s">
        <v>53</v>
      </c>
      <c r="AJ12" s="211"/>
      <c r="AK12" s="212"/>
      <c r="AL12" s="210"/>
      <c r="AM12" s="217">
        <f>SUM(COUNTIF(B3:AF20,"FDF"))</f>
        <v>0</v>
      </c>
      <c r="AN12" s="218">
        <v>0</v>
      </c>
      <c r="AO12" s="219">
        <v>0</v>
      </c>
      <c r="AP12" s="215">
        <f t="shared" si="1"/>
        <v>0</v>
      </c>
      <c r="AQ12" s="216">
        <f t="shared" si="0"/>
        <v>0</v>
      </c>
    </row>
    <row r="13" spans="1:43" x14ac:dyDescent="0.25">
      <c r="AI13" s="220" t="s">
        <v>54</v>
      </c>
      <c r="AJ13" s="211"/>
      <c r="AK13" s="212"/>
      <c r="AL13" s="221"/>
      <c r="AM13" s="217">
        <f>SUM(COUNTIF(B3:AF20,"TM"))</f>
        <v>0</v>
      </c>
      <c r="AN13" s="218">
        <v>0</v>
      </c>
      <c r="AO13" s="219">
        <v>0</v>
      </c>
      <c r="AP13" s="215">
        <f t="shared" si="1"/>
        <v>0</v>
      </c>
      <c r="AQ13" s="216">
        <f t="shared" si="0"/>
        <v>0</v>
      </c>
    </row>
    <row r="14" spans="1:43" x14ac:dyDescent="0.25">
      <c r="AI14" s="220" t="s">
        <v>55</v>
      </c>
      <c r="AJ14" s="211"/>
      <c r="AK14" s="212"/>
      <c r="AL14" s="221"/>
      <c r="AM14" s="217">
        <f>SUM(COUNTIF(B3:AF20,"SAP"))</f>
        <v>0</v>
      </c>
      <c r="AN14" s="218">
        <v>0</v>
      </c>
      <c r="AO14" s="219">
        <v>0</v>
      </c>
      <c r="AP14" s="215">
        <f t="shared" si="1"/>
        <v>0</v>
      </c>
      <c r="AQ14" s="216">
        <f t="shared" si="0"/>
        <v>0</v>
      </c>
    </row>
    <row r="15" spans="1:43" x14ac:dyDescent="0.25">
      <c r="AI15" s="220" t="s">
        <v>56</v>
      </c>
      <c r="AJ15" s="211"/>
      <c r="AK15" s="212"/>
      <c r="AL15" s="221"/>
      <c r="AM15" s="217">
        <f>SUM(COUNTIF(B3:AF20,"SAV"))</f>
        <v>0</v>
      </c>
      <c r="AN15" s="218">
        <v>0</v>
      </c>
      <c r="AO15" s="219">
        <v>0</v>
      </c>
      <c r="AP15" s="215">
        <f t="shared" si="1"/>
        <v>0</v>
      </c>
      <c r="AQ15" s="216">
        <f t="shared" si="0"/>
        <v>0</v>
      </c>
    </row>
    <row r="16" spans="1:43" x14ac:dyDescent="0.25">
      <c r="AI16" s="220" t="s">
        <v>57</v>
      </c>
      <c r="AJ16" s="211"/>
      <c r="AK16" s="212"/>
      <c r="AL16" s="221"/>
      <c r="AM16" s="217">
        <f>SUM(COUNTIF(B3:AF20,"SEV"))</f>
        <v>0</v>
      </c>
      <c r="AN16" s="218">
        <v>0</v>
      </c>
      <c r="AO16" s="219">
        <v>0</v>
      </c>
      <c r="AP16" s="215">
        <f t="shared" si="1"/>
        <v>0</v>
      </c>
      <c r="AQ16" s="216">
        <f>AP16</f>
        <v>0</v>
      </c>
    </row>
    <row r="17" spans="35:43" x14ac:dyDescent="0.25">
      <c r="AI17" s="220" t="s">
        <v>58</v>
      </c>
      <c r="AJ17" s="211"/>
      <c r="AK17" s="212"/>
      <c r="AL17" s="221"/>
      <c r="AM17" s="217">
        <f>SUM(COUNTIF(B3:AF20,"BUS"))</f>
        <v>0</v>
      </c>
      <c r="AN17" s="218">
        <v>0</v>
      </c>
      <c r="AO17" s="219">
        <v>0</v>
      </c>
      <c r="AP17" s="215">
        <f t="shared" si="1"/>
        <v>0</v>
      </c>
      <c r="AQ17" s="216">
        <f t="shared" si="0"/>
        <v>0</v>
      </c>
    </row>
    <row r="18" spans="35:43" ht="15.75" thickBot="1" x14ac:dyDescent="0.3">
      <c r="AI18" s="222" t="s">
        <v>59</v>
      </c>
      <c r="AJ18" s="223"/>
      <c r="AK18" s="212"/>
      <c r="AL18" s="224"/>
      <c r="AM18" s="225">
        <f>SUM(COUNTIF(B3:AF20,"SE"))</f>
        <v>0</v>
      </c>
      <c r="AN18" s="226">
        <v>0</v>
      </c>
      <c r="AO18" s="227">
        <v>0</v>
      </c>
      <c r="AP18" s="215">
        <f t="shared" si="1"/>
        <v>0</v>
      </c>
      <c r="AQ18" s="216">
        <f t="shared" si="0"/>
        <v>0</v>
      </c>
    </row>
    <row r="19" spans="35:43" ht="15.75" thickBot="1" x14ac:dyDescent="0.3">
      <c r="AI19" s="228" t="s">
        <v>45</v>
      </c>
      <c r="AJ19" s="229"/>
      <c r="AK19" s="229"/>
      <c r="AL19" s="229"/>
      <c r="AM19" s="230">
        <f>SUM(AM9:AM18)</f>
        <v>0</v>
      </c>
      <c r="AN19" s="231">
        <f>SUM(AN3:AN18)</f>
        <v>10</v>
      </c>
      <c r="AO19" s="231">
        <f>SUM(AO3:AO18)</f>
        <v>10</v>
      </c>
      <c r="AP19" s="231">
        <f>SUM(AP3:AP18)</f>
        <v>240</v>
      </c>
      <c r="AQ19" s="232">
        <f>SUM(AQ6:AQ17)</f>
        <v>240</v>
      </c>
    </row>
    <row r="20" spans="35:43" x14ac:dyDescent="0.25">
      <c r="AI20" s="233"/>
      <c r="AJ20" s="234"/>
      <c r="AK20" s="235"/>
      <c r="AL20" s="235"/>
      <c r="AM20" s="236"/>
      <c r="AN20" s="236"/>
      <c r="AO20" s="237"/>
      <c r="AP20" s="236"/>
      <c r="AQ20" s="237"/>
    </row>
    <row r="21" spans="35:43" ht="16.5" thickBot="1" x14ac:dyDescent="0.3">
      <c r="AI21" s="238"/>
      <c r="AJ21" s="238"/>
      <c r="AK21" s="238"/>
      <c r="AL21" s="238"/>
      <c r="AM21" s="238"/>
      <c r="AN21" s="238"/>
      <c r="AO21" s="238"/>
      <c r="AP21" s="238"/>
      <c r="AQ21" s="238"/>
    </row>
    <row r="22" spans="35:43" ht="16.5" thickBot="1" x14ac:dyDescent="0.3">
      <c r="AI22" s="238"/>
      <c r="AJ22" s="238" t="s">
        <v>60</v>
      </c>
      <c r="AK22" s="238" t="s">
        <v>61</v>
      </c>
      <c r="AL22" s="238" t="s">
        <v>62</v>
      </c>
      <c r="AM22" s="239" t="s">
        <v>63</v>
      </c>
      <c r="AN22" s="240"/>
      <c r="AO22" s="241"/>
      <c r="AP22" s="242">
        <f>SUM(COUNTIF(B3:AF4,"ABSI"))</f>
        <v>0</v>
      </c>
      <c r="AQ22" s="238"/>
    </row>
    <row r="23" spans="35:43" ht="16.5" thickBot="1" x14ac:dyDescent="0.3">
      <c r="AI23" s="238"/>
      <c r="AJ23" s="243" t="s">
        <v>64</v>
      </c>
      <c r="AK23" s="244">
        <f>SUM(AM19)</f>
        <v>0</v>
      </c>
      <c r="AL23" s="245">
        <f>SUM(AJ9:AJ18)</f>
        <v>0</v>
      </c>
      <c r="AM23" s="246" t="s">
        <v>65</v>
      </c>
      <c r="AN23" s="247"/>
      <c r="AO23" s="248"/>
      <c r="AP23" s="242">
        <f>SUM(COUNTIF(B3:AF4,"ABS"))</f>
        <v>0</v>
      </c>
      <c r="AQ23" s="238"/>
    </row>
    <row r="24" spans="35:43" ht="15.75" x14ac:dyDescent="0.25">
      <c r="AI24" s="238"/>
      <c r="AJ24" s="243" t="s">
        <v>3</v>
      </c>
      <c r="AK24" s="244">
        <f>SUM(AM6)</f>
        <v>10</v>
      </c>
      <c r="AL24" s="249">
        <f>AO6</f>
        <v>10</v>
      </c>
      <c r="AM24" s="238"/>
      <c r="AN24" s="238"/>
      <c r="AO24" s="238"/>
      <c r="AP24" s="238"/>
      <c r="AQ24" s="238"/>
    </row>
    <row r="25" spans="35:43" ht="15.75" x14ac:dyDescent="0.25">
      <c r="AI25" s="238"/>
      <c r="AJ25" s="243" t="s">
        <v>48</v>
      </c>
      <c r="AK25" s="244">
        <f>SUM(AM7)</f>
        <v>0</v>
      </c>
      <c r="AL25" s="249">
        <f>AO7</f>
        <v>0</v>
      </c>
      <c r="AM25" s="238"/>
      <c r="AN25" s="238"/>
      <c r="AO25" s="238"/>
      <c r="AP25" s="238"/>
      <c r="AQ25" s="238"/>
    </row>
    <row r="26" spans="35:43" ht="15.75" x14ac:dyDescent="0.25">
      <c r="AI26" s="238"/>
      <c r="AJ26" s="250" t="s">
        <v>66</v>
      </c>
      <c r="AK26" s="251">
        <f>SUM(AM8)</f>
        <v>0</v>
      </c>
      <c r="AL26" s="252">
        <f>AO8</f>
        <v>0</v>
      </c>
      <c r="AM26" s="238"/>
      <c r="AN26" s="238"/>
      <c r="AO26" s="238"/>
      <c r="AP26" s="238"/>
      <c r="AQ26" s="238"/>
    </row>
    <row r="27" spans="35:43" ht="15.75" x14ac:dyDescent="0.25">
      <c r="AI27" s="238"/>
      <c r="AJ27" s="253"/>
      <c r="AK27" s="238"/>
      <c r="AL27" s="238"/>
      <c r="AM27" s="238"/>
      <c r="AN27" s="238"/>
      <c r="AO27" s="238"/>
      <c r="AP27" s="238"/>
      <c r="AQ27" s="238"/>
    </row>
  </sheetData>
  <mergeCells count="2">
    <mergeCell ref="AM22:AO22"/>
    <mergeCell ref="AM23:AO23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Button 1">
              <controlPr defaultSize="0" print="0" autoFill="0" autoPict="0" macro="[0]!Bouton2_Clic">
                <anchor moveWithCells="1" sizeWithCells="1">
                  <from>
                    <xdr:col>0</xdr:col>
                    <xdr:colOff>190500</xdr:colOff>
                    <xdr:row>2</xdr:row>
                    <xdr:rowOff>133350</xdr:rowOff>
                  </from>
                  <to>
                    <xdr:col>1</xdr:col>
                    <xdr:colOff>381000</xdr:colOff>
                    <xdr:row>4</xdr:row>
                    <xdr:rowOff>95250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recap</vt:lpstr>
      <vt:lpstr>PLANNING 1</vt:lpstr>
      <vt:lpstr>A</vt:lpstr>
      <vt:lpstr>B</vt:lpstr>
      <vt:lpstr>C</vt:lpstr>
      <vt:lpstr>'PLANNING 1'!Criteres</vt:lpstr>
      <vt:lpstr>PERSO</vt:lpstr>
      <vt:lpstr>recap!Zone_d_impression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exemple pour CCM</dc:title>
  <dc:creator>iPA</dc:creator>
  <cp:lastModifiedBy>Matealove</cp:lastModifiedBy>
  <cp:lastPrinted>2022-07-26T07:18:14Z</cp:lastPrinted>
  <dcterms:created xsi:type="dcterms:W3CDTF">2013-11-26T11:00:14Z</dcterms:created>
  <dcterms:modified xsi:type="dcterms:W3CDTF">2022-07-26T07:18:34Z</dcterms:modified>
</cp:coreProperties>
</file>