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ovhtenant11352-my.sharepoint.com/personal/nvalentin_office11352_o365_ovh_com/Documents/01_Feuilles Excel/"/>
    </mc:Choice>
  </mc:AlternateContent>
  <xr:revisionPtr revIDLastSave="261" documentId="8_{82DD96F8-1397-4C77-BC6B-255B11843C83}" xr6:coauthVersionLast="45" xr6:coauthVersionMax="45" xr10:uidLastSave="{101B29A1-361A-4AE7-8939-28FA741949A6}"/>
  <bookViews>
    <workbookView xWindow="9924" yWindow="4452" windowWidth="17280" windowHeight="8964" xr2:uid="{00000000-000D-0000-FFFF-FFFF00000000}"/>
  </bookViews>
  <sheets>
    <sheet name="Donnees&amp;Resultats" sheetId="1" r:id="rId1"/>
  </sheets>
  <definedNames>
    <definedName name="Affichage">'Donnees&amp;Resultats'!$D$37</definedName>
    <definedName name="c_1">'Donnees&amp;Resultats'!#REF!</definedName>
    <definedName name="C_CEP">#REF!</definedName>
    <definedName name="C_CPP">#REF!</definedName>
    <definedName name="D_CEP">'Donnees&amp;Resultats'!$B$26:$D$35</definedName>
    <definedName name="D_CER">'Donnees&amp;Resultats'!#REF!</definedName>
    <definedName name="D_CPP">'Donnees&amp;Resultats'!#REF!</definedName>
    <definedName name="D_CPR">'Donnees&amp;Resultats'!$B$15:$E$24</definedName>
    <definedName name="E">'Donnees&amp;Resultats'!$C$4</definedName>
    <definedName name="I">'Donnees&amp;Resultats'!$C$3</definedName>
    <definedName name="q_1">'Donnees&amp;Resultats'!$D$15</definedName>
    <definedName name="q_2">'Donnees&amp;Resultats'!$E$15</definedName>
    <definedName name="ra">'Donnees&amp;Resultats'!$H$7</definedName>
    <definedName name="rb">'Donnees&amp;Resultats'!$H$8</definedName>
    <definedName name="x_">'Donnees&amp;Resultats'!$H$10</definedName>
    <definedName name="x_0">'Donnees&amp;Resultats'!#REF!</definedName>
    <definedName name="x_1">'Donnees&amp;Resultats'!$B$15</definedName>
    <definedName name="x_2">'Donnees&amp;Resultats'!$C$15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5" i="1" l="1"/>
  <c r="H27" i="1" s="1"/>
  <c r="J27" i="1" s="1"/>
  <c r="L17" i="1"/>
  <c r="H29" i="1" s="1"/>
  <c r="J29" i="1" s="1"/>
  <c r="H7" i="1" l="1"/>
  <c r="H15" i="1" s="1"/>
  <c r="H8" i="1" l="1"/>
  <c r="J15" i="1" l="1"/>
  <c r="J16" i="1" s="1"/>
  <c r="I14" i="1"/>
  <c r="J14" i="1"/>
  <c r="J13" i="1"/>
  <c r="I13" i="1"/>
  <c r="I15" i="1"/>
  <c r="H18" i="1"/>
  <c r="H13" i="1"/>
  <c r="L13" i="1" l="1"/>
  <c r="H25" i="1" s="1"/>
  <c r="J25" i="1" s="1"/>
  <c r="I16" i="1"/>
  <c r="I18" i="1"/>
  <c r="J18" i="1"/>
  <c r="L18" i="1" l="1"/>
  <c r="H30" i="1" s="1"/>
  <c r="J30" i="1" s="1"/>
  <c r="H16" i="1"/>
  <c r="L16" i="1" s="1"/>
  <c r="H28" i="1" s="1"/>
  <c r="J28" i="1" s="1"/>
  <c r="H14" i="1"/>
  <c r="L14" i="1" s="1"/>
  <c r="H26" i="1" s="1"/>
  <c r="J26" i="1" s="1"/>
</calcChain>
</file>

<file path=xl/sharedStrings.xml><?xml version="1.0" encoding="utf-8"?>
<sst xmlns="http://schemas.openxmlformats.org/spreadsheetml/2006/main" count="39" uniqueCount="33">
  <si>
    <t>Charges trapézoïdales</t>
  </si>
  <si>
    <t>x</t>
  </si>
  <si>
    <t>w</t>
  </si>
  <si>
    <t>x0</t>
  </si>
  <si>
    <t>x1</t>
  </si>
  <si>
    <t>q0</t>
  </si>
  <si>
    <t>q1</t>
  </si>
  <si>
    <t>V</t>
  </si>
  <si>
    <t>M</t>
  </si>
  <si>
    <t>cm4</t>
  </si>
  <si>
    <t>Mpa</t>
  </si>
  <si>
    <t>[m]</t>
  </si>
  <si>
    <t>[kN/m]</t>
  </si>
  <si>
    <t>m</t>
  </si>
  <si>
    <t>E =</t>
  </si>
  <si>
    <r>
      <t>I</t>
    </r>
    <r>
      <rPr>
        <vertAlign val="subscript"/>
        <sz val="11"/>
        <color theme="1"/>
        <rFont val="Calibri"/>
        <family val="2"/>
        <scheme val="minor"/>
      </rPr>
      <t>y</t>
    </r>
    <r>
      <rPr>
        <sz val="11"/>
        <color theme="1"/>
        <rFont val="Calibri"/>
        <family val="2"/>
        <scheme val="minor"/>
      </rPr>
      <t xml:space="preserve"> =</t>
    </r>
  </si>
  <si>
    <t>l =</t>
  </si>
  <si>
    <t>Caractéristiques de la section</t>
  </si>
  <si>
    <t>Longueur de la poutre</t>
  </si>
  <si>
    <t>Permanentes</t>
  </si>
  <si>
    <t>ra</t>
  </si>
  <si>
    <t>rb</t>
  </si>
  <si>
    <t>C1</t>
  </si>
  <si>
    <t>Omega</t>
  </si>
  <si>
    <t>D1</t>
  </si>
  <si>
    <t>zone 1</t>
  </si>
  <si>
    <t>zone 2</t>
  </si>
  <si>
    <t>zone 3</t>
  </si>
  <si>
    <t>réparties</t>
  </si>
  <si>
    <t>delta</t>
  </si>
  <si>
    <t>v</t>
  </si>
  <si>
    <t>Résultat Excel</t>
  </si>
  <si>
    <t>Résultat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</si>
</sst>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E+00"/>
    <numFmt numFmtId="165" formatCode="0.0"/>
    <numFmt numFmtId="166" formatCode="0.000"/>
    <numFmt numFmtId="167" formatCode="0.0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Protection="1">
      <protection locked="0"/>
    </xf>
    <xf numFmtId="2" fontId="0" fillId="0" borderId="5" xfId="0" applyNumberFormat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2" fontId="0" fillId="0" borderId="4" xfId="0" applyNumberFormat="1" applyBorder="1" applyAlignment="1" applyProtection="1">
      <alignment horizont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2" fontId="0" fillId="0" borderId="6" xfId="0" applyNumberFormat="1" applyBorder="1" applyAlignment="1" applyProtection="1">
      <alignment horizontal="center"/>
      <protection locked="0"/>
    </xf>
    <xf numFmtId="2" fontId="0" fillId="0" borderId="8" xfId="0" applyNumberFormat="1" applyBorder="1" applyAlignment="1" applyProtection="1">
      <alignment horizontal="center"/>
      <protection locked="0"/>
    </xf>
    <xf numFmtId="2" fontId="0" fillId="0" borderId="7" xfId="0" applyNumberForma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Protection="1">
      <protection locked="0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5" xfId="0" applyBorder="1"/>
    <xf numFmtId="0" fontId="0" fillId="0" borderId="8" xfId="0" applyBorder="1"/>
    <xf numFmtId="0" fontId="0" fillId="0" borderId="0" xfId="0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3" fontId="1" fillId="2" borderId="0" xfId="0" applyNumberFormat="1" applyFont="1" applyFill="1" applyProtection="1">
      <protection locked="0"/>
    </xf>
    <xf numFmtId="3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2" fontId="1" fillId="2" borderId="3" xfId="0" applyNumberFormat="1" applyFont="1" applyFill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65" fontId="3" fillId="0" borderId="2" xfId="0" applyNumberFormat="1" applyFont="1" applyFill="1" applyBorder="1" applyProtection="1">
      <protection locked="0"/>
    </xf>
    <xf numFmtId="165" fontId="3" fillId="0" borderId="2" xfId="0" applyNumberFormat="1" applyFont="1" applyBorder="1" applyProtection="1">
      <protection locked="0"/>
    </xf>
    <xf numFmtId="165" fontId="3" fillId="0" borderId="3" xfId="0" applyNumberFormat="1" applyFont="1" applyFill="1" applyBorder="1" applyProtection="1">
      <protection locked="0"/>
    </xf>
    <xf numFmtId="165" fontId="3" fillId="0" borderId="0" xfId="0" applyNumberFormat="1" applyFont="1" applyFill="1" applyBorder="1" applyProtection="1">
      <protection locked="0"/>
    </xf>
    <xf numFmtId="165" fontId="3" fillId="0" borderId="0" xfId="0" applyNumberFormat="1" applyFont="1" applyBorder="1" applyProtection="1">
      <protection locked="0"/>
    </xf>
    <xf numFmtId="165" fontId="3" fillId="0" borderId="5" xfId="0" applyNumberFormat="1" applyFont="1" applyFill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5" xfId="0" applyFont="1" applyFill="1" applyBorder="1" applyProtection="1">
      <protection locked="0"/>
    </xf>
    <xf numFmtId="166" fontId="3" fillId="0" borderId="0" xfId="0" applyNumberFormat="1" applyFont="1" applyFill="1" applyBorder="1" applyProtection="1">
      <protection locked="0"/>
    </xf>
    <xf numFmtId="166" fontId="3" fillId="0" borderId="0" xfId="0" applyNumberFormat="1" applyFont="1" applyBorder="1" applyProtection="1">
      <protection locked="0"/>
    </xf>
    <xf numFmtId="166" fontId="3" fillId="0" borderId="5" xfId="0" applyNumberFormat="1" applyFont="1" applyFill="1" applyBorder="1" applyProtection="1">
      <protection locked="0"/>
    </xf>
    <xf numFmtId="0" fontId="3" fillId="0" borderId="5" xfId="0" applyFont="1" applyBorder="1" applyProtection="1">
      <protection locked="0"/>
    </xf>
    <xf numFmtId="166" fontId="3" fillId="0" borderId="5" xfId="0" applyNumberFormat="1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2" fontId="0" fillId="0" borderId="0" xfId="0" applyNumberForma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166" fontId="3" fillId="0" borderId="8" xfId="0" applyNumberFormat="1" applyFont="1" applyBorder="1" applyProtection="1">
      <protection locked="0"/>
    </xf>
    <xf numFmtId="167" fontId="3" fillId="0" borderId="5" xfId="0" applyNumberFormat="1" applyFont="1" applyFill="1" applyBorder="1" applyProtection="1">
      <protection locked="0"/>
    </xf>
    <xf numFmtId="167" fontId="3" fillId="0" borderId="0" xfId="0" applyNumberFormat="1" applyFont="1" applyFill="1" applyBorder="1" applyProtection="1">
      <protection locked="0"/>
    </xf>
    <xf numFmtId="166" fontId="3" fillId="0" borderId="7" xfId="0" applyNumberFormat="1" applyFont="1" applyBorder="1" applyProtection="1"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horizontal="center"/>
      <protection locked="0"/>
    </xf>
    <xf numFmtId="165" fontId="0" fillId="0" borderId="14" xfId="0" applyNumberForma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7" xfId="0" applyBorder="1" applyAlignment="1" applyProtection="1">
      <alignment horizontal="center" wrapText="1"/>
      <protection locked="0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0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CC99FF"/>
        </patternFill>
      </fill>
    </dxf>
  </dxfs>
  <tableStyles count="0" defaultTableStyle="TableStyleMedium9" defaultPivotStyle="PivotStyleLight16"/>
  <colors>
    <mruColors>
      <color rgb="FFCC99FF"/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579120</xdr:colOff>
          <xdr:row>7</xdr:row>
          <xdr:rowOff>121920</xdr:rowOff>
        </xdr:from>
        <xdr:to>
          <xdr:col>3</xdr:col>
          <xdr:colOff>213360</xdr:colOff>
          <xdr:row>9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26</xdr:row>
          <xdr:rowOff>152400</xdr:rowOff>
        </xdr:from>
        <xdr:to>
          <xdr:col>3</xdr:col>
          <xdr:colOff>480060</xdr:colOff>
          <xdr:row>29</xdr:row>
          <xdr:rowOff>30480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79"/>
  <sheetViews>
    <sheetView tabSelected="1" zoomScale="81" zoomScaleNormal="100" workbookViewId="0">
      <selection activeCell="B28" sqref="B28"/>
    </sheetView>
  </sheetViews>
  <sheetFormatPr baseColWidth="10" defaultColWidth="11.44140625" defaultRowHeight="14.4" x14ac:dyDescent="0.3"/>
  <cols>
    <col min="1" max="1" width="2.6640625" style="1" customWidth="1"/>
    <col min="2" max="4" width="9.6640625" style="1" customWidth="1"/>
    <col min="5" max="5" width="8.6640625" style="1" customWidth="1"/>
    <col min="6" max="16384" width="11.44140625" style="1"/>
  </cols>
  <sheetData>
    <row r="1" spans="1:17" ht="15" thickBot="1" x14ac:dyDescent="0.35"/>
    <row r="2" spans="1:17" ht="15" customHeight="1" x14ac:dyDescent="0.3">
      <c r="B2" s="60" t="s">
        <v>17</v>
      </c>
      <c r="C2" s="61"/>
      <c r="D2" s="62"/>
    </row>
    <row r="3" spans="1:17" ht="18" customHeight="1" x14ac:dyDescent="0.35">
      <c r="B3" s="17" t="s">
        <v>15</v>
      </c>
      <c r="C3" s="23">
        <v>171</v>
      </c>
      <c r="D3" s="19" t="s">
        <v>9</v>
      </c>
    </row>
    <row r="4" spans="1:17" ht="15" thickBot="1" x14ac:dyDescent="0.35">
      <c r="B4" s="18" t="s">
        <v>14</v>
      </c>
      <c r="C4" s="24">
        <v>210000</v>
      </c>
      <c r="D4" s="20" t="s">
        <v>10</v>
      </c>
    </row>
    <row r="5" spans="1:17" ht="15" thickBot="1" x14ac:dyDescent="0.35"/>
    <row r="6" spans="1:17" x14ac:dyDescent="0.3">
      <c r="B6" s="60" t="s">
        <v>18</v>
      </c>
      <c r="C6" s="61"/>
      <c r="D6" s="62"/>
    </row>
    <row r="7" spans="1:17" ht="15" thickBot="1" x14ac:dyDescent="0.35">
      <c r="B7" s="18" t="s">
        <v>16</v>
      </c>
      <c r="C7" s="25">
        <v>5</v>
      </c>
      <c r="D7" s="20" t="s">
        <v>13</v>
      </c>
      <c r="G7" s="1" t="s">
        <v>20</v>
      </c>
      <c r="H7" s="16">
        <f>+(C15-B15)/6/C7*((D15+E15)*(3*C7-2*B15-C15)+E15*(B15-C15))</f>
        <v>37.200000000000003</v>
      </c>
      <c r="I7" s="16"/>
      <c r="M7" s="3"/>
      <c r="N7" s="3"/>
      <c r="Q7" s="3"/>
    </row>
    <row r="8" spans="1:17" x14ac:dyDescent="0.3">
      <c r="G8" s="1" t="s">
        <v>21</v>
      </c>
      <c r="H8" s="16">
        <f>(C15-B15)/6/C7*((D15+E15)*(2*B15+C15)+E15*(C15-B15))</f>
        <v>33.300000000000004</v>
      </c>
      <c r="M8" s="3"/>
      <c r="Q8" s="3"/>
    </row>
    <row r="9" spans="1:17" x14ac:dyDescent="0.3">
      <c r="L9" s="3"/>
      <c r="M9" s="3"/>
      <c r="N9" s="3"/>
      <c r="P9" s="3"/>
      <c r="Q9" s="3"/>
    </row>
    <row r="10" spans="1:17" ht="15" thickBot="1" x14ac:dyDescent="0.35">
      <c r="G10" s="1" t="s">
        <v>1</v>
      </c>
      <c r="H10" s="1">
        <v>0</v>
      </c>
      <c r="L10" s="3"/>
      <c r="M10" s="3"/>
      <c r="N10" s="3"/>
      <c r="P10" s="3"/>
      <c r="Q10" s="3"/>
    </row>
    <row r="11" spans="1:17" x14ac:dyDescent="0.3">
      <c r="B11" s="60" t="s">
        <v>0</v>
      </c>
      <c r="C11" s="61"/>
      <c r="D11" s="61"/>
      <c r="E11" s="62"/>
      <c r="L11" s="3"/>
      <c r="M11" s="3"/>
      <c r="N11" s="3"/>
      <c r="P11" s="3"/>
      <c r="Q11" s="3"/>
    </row>
    <row r="12" spans="1:17" ht="15" thickBot="1" x14ac:dyDescent="0.35">
      <c r="B12" s="12" t="s">
        <v>3</v>
      </c>
      <c r="C12" s="14" t="s">
        <v>4</v>
      </c>
      <c r="D12" s="14" t="s">
        <v>5</v>
      </c>
      <c r="E12" s="13" t="s">
        <v>6</v>
      </c>
      <c r="H12" s="30" t="s">
        <v>25</v>
      </c>
      <c r="I12" s="30" t="s">
        <v>26</v>
      </c>
      <c r="J12" s="30" t="s">
        <v>27</v>
      </c>
      <c r="L12" s="3"/>
      <c r="M12" s="3"/>
      <c r="N12" s="3"/>
      <c r="P12" s="3"/>
      <c r="Q12" s="3"/>
    </row>
    <row r="13" spans="1:17" ht="15" thickBot="1" x14ac:dyDescent="0.35">
      <c r="B13" s="10" t="s">
        <v>11</v>
      </c>
      <c r="C13" s="9" t="s">
        <v>11</v>
      </c>
      <c r="D13" s="9" t="s">
        <v>12</v>
      </c>
      <c r="E13" s="11" t="s">
        <v>12</v>
      </c>
      <c r="G13" s="31" t="s">
        <v>7</v>
      </c>
      <c r="H13" s="32">
        <f>+ra</f>
        <v>37.200000000000003</v>
      </c>
      <c r="I13" s="33">
        <f>+ra-q_1*(x_-x_1)-(q_2-q_1)/(x_2-x_1)*(x_-x_1)^2/2</f>
        <v>69.366666666666674</v>
      </c>
      <c r="J13" s="34">
        <f>+ra-q_1*(x_-x_1)+q_2*(x_-x_2)-(q_2-q_1)/(x_2-x_1)*(x_-x_1)^2/2+(q_2-q_1)/(x_2-x_1)*(x_-x_2)^2/2</f>
        <v>-33.299999999999997</v>
      </c>
      <c r="L13" s="55">
        <f t="shared" ref="L13:L18" si="0">+IF(x_&lt;=x_1,H13,IF(x_&lt;=x_2,I13,J13))</f>
        <v>37.200000000000003</v>
      </c>
      <c r="M13" s="3"/>
      <c r="N13" s="3"/>
      <c r="P13" s="3"/>
      <c r="Q13" s="3"/>
    </row>
    <row r="14" spans="1:17" ht="15" customHeight="1" thickBot="1" x14ac:dyDescent="0.35">
      <c r="A14" s="9"/>
      <c r="B14" s="63" t="s">
        <v>19</v>
      </c>
      <c r="C14" s="64"/>
      <c r="D14" s="64"/>
      <c r="E14" s="65"/>
      <c r="G14" s="29" t="s">
        <v>8</v>
      </c>
      <c r="H14" s="35">
        <f>+ra*x_</f>
        <v>0</v>
      </c>
      <c r="I14" s="36">
        <f>+ra*x_-q_1*(x_-x_1)^2/2-(q_2-q_1)/(x_2-x_1)*(x_-x_1)^3/6</f>
        <v>-15.722222222222221</v>
      </c>
      <c r="J14" s="37">
        <f>+ra*x_-q_1*(x_-x_1)^2/2+q_2*(x_-x_2)^2/2-(q_2-q_1)/(x_2-x_1)*(x_-x_1)^3/6+(q_2-q_1)/(x_2-x_1)*(x_-x_2)^3/6</f>
        <v>166.5</v>
      </c>
      <c r="L14" s="56">
        <f t="shared" si="0"/>
        <v>0</v>
      </c>
      <c r="M14" s="3"/>
      <c r="N14" s="3"/>
      <c r="P14" s="3"/>
      <c r="Q14" s="3"/>
    </row>
    <row r="15" spans="1:17" x14ac:dyDescent="0.3">
      <c r="A15" s="21"/>
      <c r="B15" s="26">
        <v>1</v>
      </c>
      <c r="C15" s="27">
        <v>4</v>
      </c>
      <c r="D15" s="27">
        <v>30</v>
      </c>
      <c r="E15" s="28">
        <v>17</v>
      </c>
      <c r="G15" s="38" t="s">
        <v>22</v>
      </c>
      <c r="H15" s="39">
        <f>(+ra*C7^2/6-q_1/C7*(C7-x_1)^4/24+q_2/C7*(C7-x_2)^4/24-(q_2-q_1)/(x_2-x_1)*(C7-x_1)^5/120/C7+(q_2-q_1)/(x_2-x_1)*(C7-x_2)^5/120/C7)/(1000*E*I*10^-8)</f>
        <v>0.27438039543302706</v>
      </c>
      <c r="I15" s="40">
        <f>(+ra*C7^2/6-q_1/C7*(C7-x_1)^4/24+q_2/C7*(C7-x_2)^4/24-(q_2-q_1)/(x_2-x_1)*(C7-x_1)^5/120/C7+(q_2-q_1)/(x_2-x_1)*(C7-x_2)^5/120/C7)/(1000*E*I*10^-8)</f>
        <v>0.27438039543302706</v>
      </c>
      <c r="J15" s="41">
        <f>(+ra*C7^2/6-q_1/C7*(C7-x_1)^4/24+q_2/C7*(C7-x_2)^4/24-(q_2-q_1)/(x_2-x_1)*(C7-x_1)^5/120/C7+(q_2-q_1)/(x_2-x_1)*(C7-x_2)^5/120/C7)/(1000*E*I*10^-8)</f>
        <v>0.27438039543302706</v>
      </c>
      <c r="L15" s="56">
        <f t="shared" si="0"/>
        <v>0.27438039543302706</v>
      </c>
      <c r="M15" s="3"/>
      <c r="N15" s="3"/>
      <c r="P15" s="3"/>
      <c r="Q15" s="3"/>
    </row>
    <row r="16" spans="1:17" x14ac:dyDescent="0.3">
      <c r="A16" s="21"/>
      <c r="B16" s="4"/>
      <c r="C16" s="49"/>
      <c r="D16" s="49"/>
      <c r="E16" s="2"/>
      <c r="G16" s="38" t="s">
        <v>23</v>
      </c>
      <c r="H16" s="42">
        <f>((-ra*x_^2/2)/(1000*E*I*10^-8)+H15)*1000</f>
        <v>274.38039543302705</v>
      </c>
      <c r="I16" s="43">
        <f>(-(ra*x_^2/2-q_1*(x_-x_1)^3/6-(q_2-q_1)/(x_2-x_1)*(x_-x_1)^4/24)/(1000*E*I*10^-8)+I15)*1000</f>
        <v>259.95389708840003</v>
      </c>
      <c r="J16" s="44">
        <f>(-(ra*x_^2/2-q_1*(x_-x_1)^3/6+q_2*(x_-x_2)^3/6-(q_2-q_1)/(x_2-x_1)*(x_-x_1)^4/24+(q_2-q_1)/(x_2-x_1)*(x_-x_2)^4/24)/(1000*E*I*10^-8)+J15)*1000</f>
        <v>893.63686995265959</v>
      </c>
      <c r="L16" s="56">
        <f t="shared" si="0"/>
        <v>274.38039543302705</v>
      </c>
      <c r="M16" s="3"/>
      <c r="N16" s="3"/>
      <c r="P16" s="3"/>
      <c r="Q16" s="3"/>
    </row>
    <row r="17" spans="1:17" x14ac:dyDescent="0.3">
      <c r="A17" s="21"/>
      <c r="B17" s="4"/>
      <c r="C17" s="49"/>
      <c r="D17" s="49"/>
      <c r="E17" s="2"/>
      <c r="G17" s="29" t="s">
        <v>24</v>
      </c>
      <c r="H17" s="40">
        <v>0</v>
      </c>
      <c r="I17" s="40">
        <v>0</v>
      </c>
      <c r="J17" s="45">
        <v>0</v>
      </c>
      <c r="L17" s="56">
        <f t="shared" si="0"/>
        <v>0</v>
      </c>
      <c r="M17" s="3"/>
      <c r="N17" s="3"/>
      <c r="P17" s="3"/>
      <c r="Q17" s="3"/>
    </row>
    <row r="18" spans="1:17" ht="15" thickBot="1" x14ac:dyDescent="0.35">
      <c r="A18" s="21"/>
      <c r="B18" s="4"/>
      <c r="C18" s="49"/>
      <c r="D18" s="49"/>
      <c r="E18" s="2"/>
      <c r="G18" s="38" t="s">
        <v>30</v>
      </c>
      <c r="H18" s="43">
        <f>((-ra*x_^3/6)/(1000*E*I*10^-8)+H15*x_+H17)*1000</f>
        <v>0</v>
      </c>
      <c r="I18" s="43">
        <f>(-(ra*x_^3/6-q_1*(x_-x_1)^4/24-(q_2-q_1)/(x_2-x_1)*(x_-x_1)^5/120)/(1000*E*I*10^-8)+J15*x_+J17)*1000</f>
        <v>3.5814845756366225</v>
      </c>
      <c r="J18" s="46">
        <f>(-(ra*x_^3/6-q_1*(x_-x_1)^4/24+q_2*(x_-x_2)^4/24-(q_2-q_1)/(x_2-x_1)*(x_-x_1)^5/120+(q_2-q_1)/(x_2-x_1)*(x_-x_2)^5/120)/(1000*E*I*10^-8)+J15*x_+J17)*1000</f>
        <v>-604.35811751601227</v>
      </c>
      <c r="L18" s="57">
        <f t="shared" si="0"/>
        <v>0</v>
      </c>
      <c r="M18" s="3"/>
      <c r="N18" s="3"/>
      <c r="P18" s="3"/>
      <c r="Q18" s="3"/>
    </row>
    <row r="19" spans="1:17" ht="15" thickBot="1" x14ac:dyDescent="0.35">
      <c r="A19" s="21"/>
      <c r="B19" s="4"/>
      <c r="C19" s="49"/>
      <c r="D19" s="49"/>
      <c r="E19" s="2"/>
      <c r="G19" s="29"/>
      <c r="H19" s="47"/>
      <c r="I19" s="47"/>
      <c r="J19" s="48"/>
      <c r="L19" s="3"/>
      <c r="M19" s="3"/>
      <c r="N19" s="3"/>
      <c r="P19" s="3"/>
      <c r="Q19" s="3"/>
    </row>
    <row r="20" spans="1:17" ht="15" thickBot="1" x14ac:dyDescent="0.35">
      <c r="A20" s="21"/>
      <c r="B20" s="4"/>
      <c r="C20" s="49"/>
      <c r="D20" s="49"/>
      <c r="E20" s="2"/>
      <c r="G20" s="66" t="s">
        <v>28</v>
      </c>
      <c r="H20" s="67"/>
      <c r="I20" s="67"/>
      <c r="J20" s="68"/>
      <c r="L20" s="3"/>
      <c r="M20" s="3"/>
      <c r="N20" s="3"/>
      <c r="P20" s="3"/>
      <c r="Q20" s="3"/>
    </row>
    <row r="21" spans="1:17" x14ac:dyDescent="0.3">
      <c r="A21" s="21"/>
      <c r="B21" s="4"/>
      <c r="C21" s="49"/>
      <c r="D21" s="49"/>
      <c r="E21" s="2"/>
      <c r="L21" s="3"/>
      <c r="M21" s="3"/>
      <c r="N21" s="3"/>
      <c r="P21" s="3"/>
      <c r="Q21" s="3"/>
    </row>
    <row r="22" spans="1:17" x14ac:dyDescent="0.3">
      <c r="A22" s="21"/>
      <c r="B22" s="4"/>
      <c r="C22" s="49"/>
      <c r="D22" s="49"/>
      <c r="E22" s="2"/>
      <c r="L22" s="3"/>
      <c r="M22" s="3"/>
      <c r="N22" s="3"/>
      <c r="P22" s="3"/>
      <c r="Q22" s="3"/>
    </row>
    <row r="23" spans="1:17" x14ac:dyDescent="0.3">
      <c r="A23" s="21"/>
      <c r="B23" s="4"/>
      <c r="C23" s="49"/>
      <c r="D23" s="49"/>
      <c r="E23" s="2"/>
      <c r="H23" s="58" t="s">
        <v>31</v>
      </c>
      <c r="I23" s="58" t="s">
        <v>32</v>
      </c>
      <c r="L23" s="3"/>
      <c r="M23" s="3"/>
      <c r="N23" s="3"/>
      <c r="P23" s="3"/>
      <c r="Q23" s="3"/>
    </row>
    <row r="24" spans="1:17" ht="15" thickBot="1" x14ac:dyDescent="0.35">
      <c r="A24" s="21"/>
      <c r="B24" s="6"/>
      <c r="C24" s="8"/>
      <c r="D24" s="8"/>
      <c r="E24" s="7"/>
      <c r="H24" s="59"/>
      <c r="I24" s="59"/>
    </row>
    <row r="25" spans="1:17" x14ac:dyDescent="0.3">
      <c r="A25" s="21"/>
      <c r="B25" s="22"/>
      <c r="C25" s="22"/>
      <c r="D25" s="3"/>
      <c r="G25" s="31" t="s">
        <v>7</v>
      </c>
      <c r="H25" s="32">
        <f t="shared" ref="H25:H30" si="1">L13</f>
        <v>37.200000000000003</v>
      </c>
      <c r="I25" s="34">
        <v>37.200000000000003</v>
      </c>
      <c r="J25" s="1">
        <f>(I25-H25)/H25</f>
        <v>0</v>
      </c>
    </row>
    <row r="26" spans="1:17" x14ac:dyDescent="0.3">
      <c r="A26" s="21"/>
      <c r="B26" s="22"/>
      <c r="C26" s="22"/>
      <c r="D26" s="3"/>
      <c r="G26" s="29" t="s">
        <v>8</v>
      </c>
      <c r="H26" s="35">
        <f t="shared" si="1"/>
        <v>0</v>
      </c>
      <c r="I26" s="37">
        <v>0</v>
      </c>
      <c r="J26" s="1" t="e">
        <f t="shared" ref="J26:J30" si="2">(I26-H26)/H26</f>
        <v>#DIV/0!</v>
      </c>
    </row>
    <row r="27" spans="1:17" x14ac:dyDescent="0.3">
      <c r="A27" s="21"/>
      <c r="B27" s="22"/>
      <c r="C27" s="22"/>
      <c r="D27" s="3"/>
      <c r="G27" s="38" t="s">
        <v>22</v>
      </c>
      <c r="H27" s="53">
        <f t="shared" si="1"/>
        <v>0.27438039543302706</v>
      </c>
      <c r="I27" s="52">
        <v>0.27438039543302711</v>
      </c>
      <c r="J27" s="1">
        <f t="shared" si="2"/>
        <v>2.023145682243447E-16</v>
      </c>
    </row>
    <row r="28" spans="1:17" x14ac:dyDescent="0.3">
      <c r="A28" s="21"/>
      <c r="B28" s="22"/>
      <c r="C28" s="22"/>
      <c r="D28" s="3"/>
      <c r="G28" s="38" t="s">
        <v>2</v>
      </c>
      <c r="H28" s="42">
        <f t="shared" si="1"/>
        <v>274.38039543302705</v>
      </c>
      <c r="I28" s="44">
        <v>274.3803954330271</v>
      </c>
      <c r="J28" s="1">
        <f t="shared" si="2"/>
        <v>2.0717011786172896E-16</v>
      </c>
    </row>
    <row r="29" spans="1:17" x14ac:dyDescent="0.3">
      <c r="A29" s="21"/>
      <c r="B29" s="22"/>
      <c r="C29" s="22"/>
      <c r="D29" s="3"/>
      <c r="G29" s="29" t="s">
        <v>24</v>
      </c>
      <c r="H29" s="36">
        <f t="shared" si="1"/>
        <v>0</v>
      </c>
      <c r="I29" s="45">
        <v>0</v>
      </c>
      <c r="J29" s="1" t="e">
        <f t="shared" si="2"/>
        <v>#DIV/0!</v>
      </c>
    </row>
    <row r="30" spans="1:17" ht="15" thickBot="1" x14ac:dyDescent="0.35">
      <c r="A30" s="21"/>
      <c r="B30" s="22"/>
      <c r="C30" s="22"/>
      <c r="D30" s="3"/>
      <c r="G30" s="50" t="s">
        <v>29</v>
      </c>
      <c r="H30" s="54">
        <f t="shared" si="1"/>
        <v>0</v>
      </c>
      <c r="I30" s="51">
        <v>0</v>
      </c>
      <c r="J30" s="1" t="e">
        <f t="shared" si="2"/>
        <v>#DIV/0!</v>
      </c>
    </row>
    <row r="31" spans="1:17" x14ac:dyDescent="0.3">
      <c r="A31" s="21"/>
      <c r="B31" s="22"/>
      <c r="C31" s="22"/>
      <c r="D31" s="3"/>
    </row>
    <row r="32" spans="1:17" x14ac:dyDescent="0.3">
      <c r="A32" s="21"/>
      <c r="B32" s="22"/>
      <c r="C32" s="22"/>
      <c r="D32" s="3"/>
    </row>
    <row r="33" spans="1:9" x14ac:dyDescent="0.3">
      <c r="A33" s="21"/>
      <c r="B33" s="22"/>
      <c r="C33" s="22"/>
      <c r="D33" s="3"/>
    </row>
    <row r="34" spans="1:9" x14ac:dyDescent="0.3">
      <c r="A34" s="21"/>
      <c r="B34" s="22"/>
      <c r="C34" s="22"/>
      <c r="D34" s="3"/>
    </row>
    <row r="35" spans="1:9" x14ac:dyDescent="0.3">
      <c r="A35" s="21"/>
      <c r="B35" s="22"/>
      <c r="C35" s="22"/>
      <c r="D35" s="3"/>
    </row>
    <row r="36" spans="1:9" x14ac:dyDescent="0.3">
      <c r="B36" s="22"/>
      <c r="C36" s="22"/>
      <c r="D36" s="3"/>
    </row>
    <row r="37" spans="1:9" x14ac:dyDescent="0.3">
      <c r="B37" s="22"/>
      <c r="C37" s="22"/>
      <c r="D37" s="3"/>
    </row>
    <row r="38" spans="1:9" x14ac:dyDescent="0.3">
      <c r="B38" s="22"/>
      <c r="C38" s="22"/>
      <c r="D38" s="3"/>
      <c r="E38" s="3"/>
    </row>
    <row r="39" spans="1:9" x14ac:dyDescent="0.3">
      <c r="B39" s="22"/>
      <c r="C39" s="22"/>
      <c r="D39" s="3"/>
      <c r="E39" s="3"/>
      <c r="I39" s="47"/>
    </row>
    <row r="40" spans="1:9" x14ac:dyDescent="0.3">
      <c r="B40" s="3"/>
      <c r="C40" s="3"/>
      <c r="D40" s="3"/>
      <c r="E40" s="3"/>
      <c r="I40" s="47"/>
    </row>
    <row r="41" spans="1:9" x14ac:dyDescent="0.3">
      <c r="I41" s="47"/>
    </row>
    <row r="42" spans="1:9" x14ac:dyDescent="0.3">
      <c r="I42" s="47"/>
    </row>
    <row r="43" spans="1:9" x14ac:dyDescent="0.3">
      <c r="I43" s="47"/>
    </row>
    <row r="44" spans="1:9" x14ac:dyDescent="0.3">
      <c r="I44" s="47"/>
    </row>
    <row r="53" spans="2:5" x14ac:dyDescent="0.3">
      <c r="E53" s="15"/>
    </row>
    <row r="54" spans="2:5" x14ac:dyDescent="0.3">
      <c r="E54" s="15"/>
    </row>
    <row r="55" spans="2:5" x14ac:dyDescent="0.3">
      <c r="B55" s="5"/>
      <c r="E55" s="15"/>
    </row>
    <row r="56" spans="2:5" x14ac:dyDescent="0.3">
      <c r="B56" s="5"/>
      <c r="E56" s="15"/>
    </row>
    <row r="57" spans="2:5" x14ac:dyDescent="0.3">
      <c r="B57" s="5"/>
      <c r="C57" s="3"/>
      <c r="D57" s="3"/>
      <c r="E57" s="15"/>
    </row>
    <row r="58" spans="2:5" x14ac:dyDescent="0.3">
      <c r="B58" s="5"/>
      <c r="C58" s="3"/>
      <c r="D58" s="3"/>
      <c r="E58" s="15"/>
    </row>
    <row r="59" spans="2:5" x14ac:dyDescent="0.3">
      <c r="B59" s="5"/>
      <c r="C59" s="3"/>
      <c r="D59" s="3"/>
      <c r="E59" s="15"/>
    </row>
    <row r="60" spans="2:5" x14ac:dyDescent="0.3">
      <c r="B60" s="5"/>
      <c r="C60" s="3"/>
      <c r="D60" s="3"/>
      <c r="E60" s="15"/>
    </row>
    <row r="61" spans="2:5" x14ac:dyDescent="0.3">
      <c r="B61" s="5"/>
      <c r="C61" s="3"/>
      <c r="D61" s="3"/>
      <c r="E61" s="15"/>
    </row>
    <row r="62" spans="2:5" x14ac:dyDescent="0.3">
      <c r="B62" s="5"/>
      <c r="C62" s="3"/>
      <c r="D62" s="3"/>
      <c r="E62" s="15"/>
    </row>
    <row r="63" spans="2:5" x14ac:dyDescent="0.3">
      <c r="B63" s="5"/>
      <c r="C63" s="3"/>
      <c r="D63" s="3"/>
      <c r="E63" s="15"/>
    </row>
    <row r="64" spans="2:5" x14ac:dyDescent="0.3">
      <c r="B64" s="5"/>
      <c r="C64" s="3"/>
      <c r="D64" s="3"/>
      <c r="E64" s="15"/>
    </row>
    <row r="65" spans="2:5" x14ac:dyDescent="0.3">
      <c r="B65" s="5"/>
      <c r="C65" s="3"/>
      <c r="D65" s="3"/>
      <c r="E65" s="15"/>
    </row>
    <row r="66" spans="2:5" x14ac:dyDescent="0.3">
      <c r="B66" s="5"/>
      <c r="C66" s="3"/>
      <c r="D66" s="3"/>
      <c r="E66" s="15"/>
    </row>
    <row r="67" spans="2:5" x14ac:dyDescent="0.3">
      <c r="B67" s="5"/>
      <c r="C67" s="3"/>
      <c r="D67" s="3"/>
      <c r="E67" s="15"/>
    </row>
    <row r="68" spans="2:5" x14ac:dyDescent="0.3">
      <c r="B68" s="5"/>
      <c r="C68" s="3"/>
      <c r="D68" s="3"/>
      <c r="E68" s="15"/>
    </row>
    <row r="69" spans="2:5" x14ac:dyDescent="0.3">
      <c r="B69" s="5"/>
      <c r="C69" s="3"/>
      <c r="D69" s="3"/>
      <c r="E69" s="15"/>
    </row>
    <row r="70" spans="2:5" x14ac:dyDescent="0.3">
      <c r="B70" s="5"/>
      <c r="C70" s="3"/>
      <c r="D70" s="3"/>
      <c r="E70" s="15"/>
    </row>
    <row r="71" spans="2:5" x14ac:dyDescent="0.3">
      <c r="B71" s="5"/>
      <c r="C71" s="3"/>
      <c r="D71" s="3"/>
      <c r="E71" s="15"/>
    </row>
    <row r="72" spans="2:5" x14ac:dyDescent="0.3">
      <c r="C72" s="3"/>
      <c r="D72" s="3"/>
      <c r="E72" s="15"/>
    </row>
    <row r="73" spans="2:5" x14ac:dyDescent="0.3">
      <c r="C73" s="3"/>
      <c r="D73" s="3"/>
      <c r="E73" s="15"/>
    </row>
    <row r="74" spans="2:5" x14ac:dyDescent="0.3">
      <c r="C74" s="3"/>
      <c r="D74" s="3"/>
      <c r="E74" s="15"/>
    </row>
    <row r="75" spans="2:5" x14ac:dyDescent="0.3">
      <c r="C75" s="3"/>
      <c r="D75" s="3"/>
      <c r="E75" s="15"/>
    </row>
    <row r="76" spans="2:5" x14ac:dyDescent="0.3">
      <c r="C76" s="3"/>
      <c r="D76" s="3"/>
      <c r="E76" s="15"/>
    </row>
    <row r="77" spans="2:5" x14ac:dyDescent="0.3">
      <c r="C77" s="3"/>
      <c r="D77" s="3"/>
      <c r="E77" s="15"/>
    </row>
    <row r="78" spans="2:5" x14ac:dyDescent="0.3">
      <c r="C78" s="3"/>
      <c r="D78" s="3"/>
      <c r="E78" s="15"/>
    </row>
    <row r="79" spans="2:5" x14ac:dyDescent="0.3">
      <c r="C79" s="3"/>
      <c r="D79" s="3"/>
      <c r="E79" s="15"/>
    </row>
  </sheetData>
  <mergeCells count="7">
    <mergeCell ref="H23:H24"/>
    <mergeCell ref="I23:I24"/>
    <mergeCell ref="B6:D6"/>
    <mergeCell ref="B2:D2"/>
    <mergeCell ref="B14:E14"/>
    <mergeCell ref="B11:E11"/>
    <mergeCell ref="G20:J20"/>
  </mergeCells>
  <phoneticPr fontId="5" type="noConversion"/>
  <conditionalFormatting sqref="B16:E24">
    <cfRule type="expression" dxfId="1" priority="37">
      <formula>ISNUMBER($B15)</formula>
    </cfRule>
  </conditionalFormatting>
  <conditionalFormatting sqref="B15:C24">
    <cfRule type="expression" dxfId="0" priority="27">
      <formula>B15&gt;$C$7</formula>
    </cfRule>
  </conditionalFormatting>
  <pageMargins left="0.7" right="0.7" top="0.75" bottom="0.75" header="0.3" footer="0.3"/>
  <pageSetup paperSize="9" orientation="portrait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 sizeWithCells="1">
                  <from>
                    <xdr:col>1</xdr:col>
                    <xdr:colOff>579120</xdr:colOff>
                    <xdr:row>7</xdr:row>
                    <xdr:rowOff>121920</xdr:rowOff>
                  </from>
                  <to>
                    <xdr:col>3</xdr:col>
                    <xdr:colOff>213360</xdr:colOff>
                    <xdr:row>9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Poutre_continue">
                <anchor moveWithCells="1" sizeWithCells="1">
                  <from>
                    <xdr:col>2</xdr:col>
                    <xdr:colOff>190500</xdr:colOff>
                    <xdr:row>26</xdr:row>
                    <xdr:rowOff>152400</xdr:rowOff>
                  </from>
                  <to>
                    <xdr:col>3</xdr:col>
                    <xdr:colOff>480060</xdr:colOff>
                    <xdr:row>29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Donnees&amp;Resultats</vt:lpstr>
      <vt:lpstr>Affichage</vt:lpstr>
      <vt:lpstr>D_CEP</vt:lpstr>
      <vt:lpstr>D_CPR</vt:lpstr>
      <vt:lpstr>E</vt:lpstr>
      <vt:lpstr>I</vt:lpstr>
      <vt:lpstr>q_1</vt:lpstr>
      <vt:lpstr>q_2</vt:lpstr>
      <vt:lpstr>ra</vt:lpstr>
      <vt:lpstr>rb</vt:lpstr>
      <vt:lpstr>x_</vt:lpstr>
      <vt:lpstr>x_1</vt:lpstr>
      <vt:lpstr>x_2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NValentin</dc:creator>
  <cp:lastModifiedBy>Valentin Nicolas</cp:lastModifiedBy>
  <cp:lastPrinted>2019-09-10T11:10:27Z</cp:lastPrinted>
  <dcterms:created xsi:type="dcterms:W3CDTF">2006-09-12T15:06:44Z</dcterms:created>
  <dcterms:modified xsi:type="dcterms:W3CDTF">2020-11-06T21:20:09Z</dcterms:modified>
</cp:coreProperties>
</file>