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Francis\Problemes_Internet\Excel Pratique\BUDGETS\"/>
    </mc:Choice>
  </mc:AlternateContent>
  <xr:revisionPtr revIDLastSave="0" documentId="8_{6F9DAF84-10F6-45FE-9651-CD1C61D4A006}" xr6:coauthVersionLast="47" xr6:coauthVersionMax="47" xr10:uidLastSave="{00000000-0000-0000-0000-000000000000}"/>
  <bookViews>
    <workbookView xWindow="-120" yWindow="-120" windowWidth="29040" windowHeight="15720" tabRatio="715" activeTab="6" xr2:uid="{00000000-000D-0000-FFFF-FFFF00000000}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<sst xmlns="http://schemas.openxmlformats.org/spreadsheetml/2006/main" count="2840" uniqueCount="607">
  <si>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</si>
  <si>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</si>
  <si>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</si>
  <si>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</si>
  <si>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</si>
  <si>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</si>
  <si>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</si>
  <si>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</si>
  <si>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</si>
  <si>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</si>
  <si>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</si>
  <si>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</si>
  <si>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</si>
  <si>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</si>
  <si>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</si>
  <si>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</si>
  <si>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</si>
  <si>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</si>
  <si>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</si>
  <si>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</si>
  <si>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</si>
  <si>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</si>
  <si>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</si>
  <si>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</si>
  <si>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</si>
  <si>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</si>
  <si>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</si>
  <si>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</si>
  <si>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</si>
  <si>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</si>
  <si>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</si>
  <si>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</si>
  <si>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</si>
  <si>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</si>
  <si>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</si>
  <si>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</si>
  <si>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</si>
  <si>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</si>
  <si>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</si>
  <si>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</si>
  <si>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</si>
  <si>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</si>
  <si>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</si>
  <si>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</si>
  <si>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</si>
  <si>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</si>
  <si>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</si>
  <si>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</si>
  <si>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</si>
  <si>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</si>
  <si>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</si>
  <si>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</si>
  <si>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</si>
  <si>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</si>
  <si>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</si>
  <si>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</si>
  <si>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</si>
  <si>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</si>
  <si>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</si>
  <si>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</si>
  <si>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</si>
  <si>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</si>
  <si>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</si>
  <si>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</si>
  <si>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</si>
  <si>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</si>
  <si>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</si>
  <si>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</si>
  <si>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</si>
  <si>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</si>
  <si>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</si>
  <si>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</si>
  <si>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</si>
  <si>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</si>
  <si>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</si>
  <si>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</si>
  <si>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</si>
  <si>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</si>
  <si>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</si>
  <si>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</si>
  <si>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</si>
  <si>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</si>
  <si>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</si>
  <si>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</si>
  <si>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</si>
  <si>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</si>
  <si>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</si>
  <si>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</si>
  <si>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</si>
  <si>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</si>
  <si>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</si>
  <si>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</si>
  <si>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</si>
  <si>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</si>
  <si>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</si>
  <si>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</si>
  <si>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</si>
  <si>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</si>
  <si>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</si>
  <si>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</si>
  <si>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</si>
  <si>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</si>
  <si>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</si>
  <si>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</si>
  <si>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</si>
  <si>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</si>
  <si>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</si>
  <si>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</si>
  <si>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</si>
  <si>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</si>
  <si>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</si>
  <si>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</si>
  <si>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</si>
  <si>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</si>
  <si>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</si>
  <si>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</si>
  <si>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</si>
  <si>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</si>
  <si>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</si>
  <si>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</si>
  <si>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</si>
  <si>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</si>
  <si>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</si>
  <si>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</si>
  <si>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</si>
  <si>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</si>
  <si>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</si>
  <si>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</si>
  <si>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</si>
  <si>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</si>
  <si>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</si>
  <si>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</si>
  <si>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</si>
  <si>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</si>
  <si>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</si>
  <si>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</si>
  <si>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</si>
  <si>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</si>
  <si>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</si>
  <si>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</si>
  <si>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</si>
  <si>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</si>
  <si>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</si>
  <si>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</si>
  <si>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</si>
  <si>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</si>
  <si>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</si>
  <si>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</si>
  <si>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</si>
  <si>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</si>
  <si>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</si>
  <si>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</si>
  <si>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</si>
  <si>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</si>
  <si>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</si>
  <si>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</si>
  <si>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</si>
  <si>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</si>
  <si>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</si>
  <si>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</si>
  <si>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</si>
  <si>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</si>
  <si>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</si>
  <si>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</si>
  <si>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</si>
  <si>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</si>
  <si>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</si>
  <si>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</si>
  <si>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</si>
  <si>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</si>
  <si>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</si>
  <si>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</si>
  <si>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</si>
  <si>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</si>
  <si>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</si>
  <si>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</si>
  <si>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</si>
  <si>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</si>
  <si>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</si>
  <si>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</si>
  <si>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</si>
  <si>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</si>
  <si>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</si>
  <si>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</si>
  <si>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</si>
  <si>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</si>
  <si>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</si>
  <si>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</si>
  <si>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</si>
  <si>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</si>
  <si>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</si>
  <si>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</si>
  <si>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</si>
  <si>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</si>
  <si>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</si>
  <si>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</si>
  <si>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</si>
  <si>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</si>
  <si>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</si>
  <si>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</si>
  <si>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</si>
  <si>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</si>
  <si>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</si>
  <si>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</si>
  <si>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</si>
  <si>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</si>
  <si>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</si>
  <si>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</si>
  <si>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</si>
  <si>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</si>
  <si>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</si>
  <si>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</si>
  <si>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</si>
  <si>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</si>
  <si>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</si>
  <si>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</si>
  <si>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</si>
  <si>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</si>
  <si>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</si>
  <si>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</si>
  <si>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</si>
  <si>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</si>
  <si>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</si>
  <si>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</si>
  <si>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</si>
  <si>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</si>
  <si>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</si>
  <si>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</si>
  <si>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</si>
  <si>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</si>
  <si>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</si>
  <si>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</si>
  <si>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</si>
  <si>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</si>
  <si>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</si>
  <si>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</si>
  <si>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</si>
  <si>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</si>
  <si>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</si>
  <si>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</si>
  <si>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</si>
  <si>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</si>
  <si>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</si>
  <si>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</si>
  <si>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</si>
  <si>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</si>
  <si>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</si>
  <si>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</si>
  <si>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</si>
  <si>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</si>
  <si>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</si>
  <si>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</si>
  <si>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</si>
  <si>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</si>
  <si>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</si>
  <si>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</si>
  <si>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</si>
  <si>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</si>
  <si>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</si>
  <si>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</si>
  <si>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</si>
  <si>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</si>
  <si>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</si>
  <si>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</si>
  <si>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</si>
  <si>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</si>
  <si>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</si>
  <si>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</si>
  <si>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</si>
  <si>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</si>
  <si>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</si>
  <si>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</si>
  <si>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</si>
  <si>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</si>
  <si>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</si>
  <si>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</si>
  <si>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</si>
  <si>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</si>
  <si>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</si>
  <si>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</si>
  <si>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</si>
  <si>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</si>
  <si>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</si>
  <si>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</si>
  <si>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</si>
  <si>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</si>
  <si>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</si>
  <si>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</si>
  <si>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</si>
  <si>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</si>
  <si>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</si>
  <si>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</si>
  <si>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</si>
  <si>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</si>
  <si>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</si>
  <si>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</si>
  <si>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</si>
  <si>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</si>
  <si>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</si>
  <si>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</si>
  <si>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</si>
  <si>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</si>
  <si>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</si>
  <si>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</si>
  <si>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</si>
  <si>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</si>
  <si>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</si>
  <si>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</si>
  <si>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</si>
  <si>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</si>
  <si>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</si>
  <si>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</si>
  <si>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</si>
  <si>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</si>
  <si>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</si>
  <si>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</si>
  <si>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</si>
  <si>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</si>
  <si>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</si>
  <si>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</si>
  <si>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</si>
  <si>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</si>
  <si>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</si>
  <si>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</si>
  <si>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</si>
  <si>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</si>
  <si>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</si>
  <si>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</si>
  <si>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</si>
  <si>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</si>
  <si>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</si>
  <si>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</si>
  <si>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</si>
  <si>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</si>
  <si>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</si>
  <si>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</si>
  <si>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</si>
  <si>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</si>
  <si>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</si>
  <si>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</si>
  <si>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</si>
  <si>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</si>
  <si>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</si>
  <si>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</si>
  <si>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</si>
  <si>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</si>
  <si>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</si>
  <si>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</si>
  <si>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</si>
  <si>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</si>
  <si>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</si>
  <si>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</si>
  <si>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</si>
  <si>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</si>
  <si>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</si>
  <si>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</si>
  <si>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</si>
  <si>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</si>
  <si>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</si>
  <si>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</si>
  <si>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</si>
  <si>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</si>
  <si>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</si>
  <si>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</si>
  <si>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</si>
  <si>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</si>
  <si>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</si>
  <si>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</si>
  <si>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</si>
  <si>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</si>
  <si>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</si>
  <si>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</si>
  <si>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</si>
  <si>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</si>
  <si>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</si>
  <si>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</si>
  <si>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</si>
  <si>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</si>
  <si>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</si>
  <si>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</si>
  <si>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</si>
  <si>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</si>
  <si>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</si>
  <si>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</si>
  <si>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</si>
  <si>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</si>
  <si>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</si>
  <si>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</si>
  <si>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</si>
  <si>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</si>
  <si>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</si>
  <si>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</si>
  <si>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</si>
  <si>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</si>
  <si>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</si>
  <si>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</si>
  <si>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</si>
  <si>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</si>
  <si>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</si>
  <si>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</si>
  <si>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</si>
  <si>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</si>
  <si>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</si>
  <si>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</si>
  <si>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</si>
  <si>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</si>
  <si>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</si>
  <si>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</si>
  <si>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</si>
  <si>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</si>
  <si>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</si>
  <si>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</si>
  <si>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</si>
  <si>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</si>
  <si>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</si>
  <si>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</si>
  <si>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</si>
  <si>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</si>
  <si>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</si>
  <si>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</si>
  <si>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</si>
  <si>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</si>
  <si>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</si>
  <si>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</si>
  <si>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</si>
  <si>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</si>
  <si>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</si>
  <si>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</si>
  <si>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</si>
  <si>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</si>
  <si>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</si>
  <si>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</si>
  <si>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</si>
  <si>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</si>
  <si>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</si>
  <si>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</si>
  <si>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</si>
  <si>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</si>
  <si>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</si>
  <si>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</si>
  <si>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</si>
  <si>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</si>
  <si>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</si>
  <si>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</si>
  <si>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</si>
  <si>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</si>
  <si>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</si>
  <si>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</si>
  <si>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</si>
  <si>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</si>
  <si>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</si>
  <si>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</si>
  <si>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</si>
  <si>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</si>
  <si>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</si>
  <si>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</si>
  <si>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</si>
  <si>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</si>
  <si>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</si>
  <si>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</si>
  <si>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</si>
  <si>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</si>
  <si>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</si>
  <si>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</si>
  <si>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</si>
  <si>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</si>
  <si>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</si>
  <si>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</si>
  <si>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</si>
  <si>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</si>
  <si>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</si>
  <si>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</si>
  <si>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</si>
  <si>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</si>
  <si>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</si>
  <si>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</si>
  <si>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</si>
  <si>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</si>
  <si>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</si>
  <si>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</si>
  <si>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</si>
  <si>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</si>
  <si>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</si>
  <si>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</si>
  <si>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</si>
  <si>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</si>
  <si>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</si>
  <si>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</si>
  <si>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</si>
  <si>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</si>
  <si>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</si>
  <si>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</si>
  <si>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</si>
  <si>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</si>
  <si>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</si>
  <si>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</si>
  <si>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</si>
  <si>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</si>
  <si>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</si>
  <si>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</si>
  <si>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</si>
  <si>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</si>
  <si>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</si>
  <si>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</si>
  <si>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</si>
  <si>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</si>
  <si>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</si>
  <si>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</si>
  <si>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</si>
  <si>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</si>
  <si>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</si>
  <si>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</si>
  <si>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</si>
  <si>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</si>
  <si>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</si>
  <si>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</si>
  <si>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</si>
  <si>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</si>
  <si>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</si>
  <si>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</si>
  <si>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</si>
  <si>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</si>
  <si>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</si>
  <si>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</si>
  <si>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</si>
  <si>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</si>
  <si>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</si>
  <si>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</si>
  <si>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</si>
  <si>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</si>
  <si>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</si>
  <si>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</si>
  <si>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</si>
  <si>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</si>
  <si>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</si>
  <si>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</si>
  <si>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</si>
  <si>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</si>
  <si>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</si>
  <si>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</si>
  <si>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</si>
  <si>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</si>
  <si>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</si>
  <si>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</si>
  <si>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</si>
  <si>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</si>
  <si>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</si>
  <si>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</si>
  <si>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</si>
  <si>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</si>
  <si>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</si>
  <si>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</si>
  <si>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</si>
  <si>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</si>
  <si>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</si>
  <si>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</si>
  <si>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</si>
  <si>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</si>
  <si>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</si>
  <si>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</si>
  <si>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</si>
  <si>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</si>
  <si>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</si>
  <si>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</si>
  <si>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</si>
  <si>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</si>
  <si>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</si>
  <si>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</si>
  <si>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</si>
  <si>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</si>
  <si>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</si>
  <si>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</si>
  <si>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</si>
  <si>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</si>
  <si>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</si>
  <si>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</si>
  <si>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</si>
  <si>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</si>
  <si>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</si>
  <si>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</si>
  <si>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</si>
  <si>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</si>
  <si>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</si>
  <si>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</si>
  <si>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</si>
  <si>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</si>
  <si>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</si>
  <si>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</si>
  <si>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</si>
  <si>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</si>
  <si>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</si>
  <si>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</si>
  <si>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</si>
  <si>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</si>
  <si>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</si>
  <si>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</si>
  <si>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</si>
  <si>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</si>
  <si>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</si>
  <si>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</si>
  <si>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</si>
  <si>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</si>
  <si>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</si>
  <si>
    <t>mardi 12 août 2025</t>
  </si>
  <si>
    <t>août 2025</t>
  </si>
  <si>
    <t>MJ-01</t>
  </si>
  <si>
    <t>MMR-01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</si>
</sst>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1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/>
    <xf numFmtId="0" fontId="7" fillId="4" borderId="1" xfId="0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Font="1" applyBorder="1" applyAlignment="1">
      <alignment vertical="center"/>
    </xf>
    <xf numFmtId="0" fontId="1" fillId="4" borderId="4" xfId="0" applyFont="1" applyFill="1" applyBorder="1"/>
    <xf numFmtId="0" fontId="10" fillId="0" borderId="0" xfId="0" applyFont="1"/>
    <xf numFmtId="4" fontId="6" fillId="0" borderId="0" xfId="0" applyNumberFormat="1" applyFont="1"/>
    <xf numFmtId="4" fontId="2" fillId="0" borderId="0" xfId="0" applyNumberFormat="1" applyFont="1"/>
    <xf numFmtId="0" fontId="2" fillId="0" borderId="0" xfId="0" applyFont="1" applyAlignment="1">
      <alignment horizontal="center"/>
    </xf>
    <xf numFmtId="164" fontId="6" fillId="0" borderId="0" xfId="0" applyNumberFormat="1" applyFont="1"/>
    <xf numFmtId="164" fontId="2" fillId="0" borderId="0" xfId="0" applyNumberFormat="1" applyFont="1"/>
  </cellXfs>
  <cellStyles count="3">
    <cellStyle name="Normal" xfId="0" builtinId="0"/>
    <cellStyle name="Normal 2" xfId="2" xr:uid="{00000000-0005-0000-0000-000001000000}"/>
    <cellStyle name="Normal 2 2" xfId="1" xr:uid="{00000000-0005-0000-0000-000002000000}"/>
  </cellStyles>
  <dxfs count="1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3</xdr:row>
          <xdr:rowOff>19050</xdr:rowOff>
        </xdr:from>
        <xdr:to>
          <xdr:col>6</xdr:col>
          <xdr:colOff>733425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5</xdr:row>
          <xdr:rowOff>19050</xdr:rowOff>
        </xdr:from>
        <xdr:to>
          <xdr:col>6</xdr:col>
          <xdr:colOff>733425</xdr:colOff>
          <xdr:row>6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7</xdr:row>
          <xdr:rowOff>9525</xdr:rowOff>
        </xdr:from>
        <xdr:to>
          <xdr:col>6</xdr:col>
          <xdr:colOff>742950</xdr:colOff>
          <xdr:row>8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9</xdr:row>
          <xdr:rowOff>57150</xdr:rowOff>
        </xdr:from>
        <xdr:to>
          <xdr:col>6</xdr:col>
          <xdr:colOff>723900</xdr:colOff>
          <xdr:row>10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CatégorieArticlesMenus" displayName="TabCatégorieArticlesMenus" ref="A3:B15" totalsRowShown="0" headerRowDxfId="119" dataDxfId="118">
  <autoFilter ref="A3:B15" xr:uid="{00000000-0009-0000-0100-000007000000}"/>
  <tableColumns count="2">
    <tableColumn id="1" xr3:uid="{00000000-0010-0000-0000-000001000000}" name="Catégorie articles menus" dataDxfId="117"/>
    <tableColumn id="2" xr3:uid="{00000000-0010-0000-0000-000002000000}" name="Code catégorie articles menus" dataDxfId="1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1000000}" name="TabPériodeArticlesMenus" displayName="TabPériodeArticlesMenus" ref="G3:H15" totalsRowShown="0" headerRowDxfId="115" dataDxfId="114">
  <autoFilter ref="G3:H15" xr:uid="{00000000-0009-0000-0100-000009000000}"/>
  <tableColumns count="2">
    <tableColumn id="1" xr3:uid="{00000000-0010-0000-0100-000001000000}" name="Période articles menus" dataDxfId="113"/>
    <tableColumn id="2" xr3:uid="{00000000-0010-0000-0100-000002000000}" name="Code période articles menus" dataDxfId="1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2000000}" name="TabConditionnementArticlesMenus" displayName="TabConditionnementArticlesMenus" ref="J3:K35" totalsRowShown="0" headerRowDxfId="111" dataDxfId="110">
  <autoFilter ref="J3:K35" xr:uid="{00000000-0009-0000-0100-00000B000000}"/>
  <sortState xmlns:xlrd2="http://schemas.microsoft.com/office/spreadsheetml/2017/richdata2" ref="J4:K35">
    <sortCondition ref="J4"/>
  </sortState>
  <tableColumns count="2">
    <tableColumn id="1" xr3:uid="{00000000-0010-0000-0200-000001000000}" name="Conditionnement articles menus" dataDxfId="109"/>
    <tableColumn id="2" xr3:uid="{00000000-0010-0000-0200-000002000000}" name="Code conditionnement articles menus" dataDxfId="1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JoursFériés" displayName="TabJoursFériés" ref="M3:N17" totalsRowShown="0" headerRowDxfId="107" dataDxfId="106">
  <autoFilter ref="M3:N17" xr:uid="{00000000-0009-0000-0100-000001000000}"/>
  <tableColumns count="2">
    <tableColumn id="2" xr3:uid="{00000000-0010-0000-0300-000002000000}" name="Nom jour férié" dataDxfId="105" dataCellStyle="Normal 2 2"/>
    <tableColumn id="3" xr3:uid="{00000000-0010-0000-0300-000003000000}" name="Date jour férié" dataDxfId="1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ProduitsArticlesMenus" displayName="TabProduitsArticlesMenus" ref="P3:W122" totalsRowShown="0" headerRowDxfId="103" dataDxfId="102" tableBorderDxfId="101">
  <autoFilter ref="P3:W122" xr:uid="{00000000-0009-0000-0100-000005000000}"/>
  <tableColumns count="8">
    <tableColumn id="1" xr3:uid="{00000000-0010-0000-0400-000001000000}" name="Catégorie articles menus" dataDxfId="100"/>
    <tableColumn id="2" xr3:uid="{00000000-0010-0000-0400-000002000000}" name="Code catégorie articles menus" dataDxfId="99">
      <calculatedColumnFormula>VLOOKUP(Listes!$P4,TabCatégorieArticlesMenus[],2,0)</calculatedColumnFormula>
    </tableColumn>
    <tableColumn id="3" xr3:uid="{00000000-0010-0000-0400-000003000000}" name="Articles menus"/>
    <tableColumn id="4" xr3:uid="{00000000-0010-0000-0400-000004000000}" name="Code articles menus" dataDxfId="98">
      <calculatedColumnFormula>VLOOKUP(TabProduitsArticlesMenus[[#This Row],[Articles menus]],TabArticlesMenus[],2,FALSE)</calculatedColumnFormula>
    </tableColumn>
    <tableColumn id="5" xr3:uid="{00000000-0010-0000-0400-000005000000}" name="Période articles menus" dataDxfId="97"/>
    <tableColumn id="6" xr3:uid="{00000000-0010-0000-0400-000006000000}" name="Code période articles menus" dataDxfId="96">
      <calculatedColumnFormula>VLOOKUP(Listes!$T4,TabPériodeArticlesMenus[],2,FALSE)</calculatedColumnFormula>
    </tableColumn>
    <tableColumn id="7" xr3:uid="{00000000-0010-0000-0400-000007000000}" name="Conditionnement articles menus" dataDxfId="95"/>
    <tableColumn id="8" xr3:uid="{00000000-0010-0000-0400-000008000000}" name="Code conditionnement articles menus" dataDxfId="94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5000000}" name="TabArticlesMenus" displayName="TabArticlesMenus" ref="D3:E123" totalsRowShown="0" headerRowDxfId="93">
  <autoFilter ref="D3:E123" xr:uid="{00000000-0009-0000-0100-000002000000}"/>
  <tableColumns count="2">
    <tableColumn id="1" xr3:uid="{00000000-0010-0000-0500-000001000000}" name="Articles menus" dataDxfId="92" dataCellStyle="Normal 2"/>
    <tableColumn id="2" xr3:uid="{00000000-0010-0000-0500-000002000000}" name="Code articles menus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anMois" displayName="TanMois" ref="Y3:Y15" totalsRowShown="0" headerRowDxfId="90" dataDxfId="89">
  <autoFilter ref="Y3:Y15" xr:uid="{00000000-0009-0000-0100-000008000000}"/>
  <tableColumns count="1">
    <tableColumn id="1" xr3:uid="{00000000-0010-0000-0600-000001000000}" name="Mois" dataDxfId="88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7000000}" name="TabNatureMenu" displayName="TabNatureMenu" ref="AA3:AB15" totalsRowShown="0" headerRowDxfId="87" dataDxfId="86">
  <autoFilter ref="AA3:AB15" xr:uid="{00000000-0009-0000-0100-00000A000000}"/>
  <sortState xmlns:xlrd2="http://schemas.microsoft.com/office/spreadsheetml/2017/richdata2" ref="AA4:AB6">
    <sortCondition ref="AA4"/>
  </sortState>
  <tableColumns count="2">
    <tableColumn id="1" xr3:uid="{00000000-0010-0000-0700-000001000000}" name="Nature menu" dataDxfId="85"/>
    <tableColumn id="2" xr3:uid="{00000000-0010-0000-0700-000002000000}" name="Code nature menu" dataDxfId="8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8000000}" name="TabLégumesViandesDesserts" displayName="TabLégumesViandesDesserts" ref="AD3:AK122" totalsRowShown="0" headerRowDxfId="83" dataDxfId="82">
  <autoFilter ref="AD3:AK122" xr:uid="{00000000-0009-0000-0100-00000C000000}"/>
  <tableColumns count="8">
    <tableColumn id="1" xr3:uid="{00000000-0010-0000-0800-000001000000}" name="Nature menu" dataDxfId="81"/>
    <tableColumn id="2" xr3:uid="{00000000-0010-0000-0800-000002000000}" name="Code nature menu" dataDxfId="80">
      <calculatedColumnFormula>VLOOKUP(TabLégumesViandesDesserts[[#This Row],[Nature menu]],TabNatureMenu[],2,FALSE)</calculatedColumnFormula>
    </tableColumn>
    <tableColumn id="3" xr3:uid="{00000000-0010-0000-0800-000003000000}" name="Légumes, Viandes, Desserts" dataDxfId="79"/>
    <tableColumn id="4" xr3:uid="{00000000-0010-0000-0800-000004000000}" name="Code légumes, viandes, desserts" dataDxfId="78">
      <calculatedColumnFormula>VLOOKUP(TabLégumesViandesDesserts[[#This Row],[Légumes, Viandes, Desserts]],TabCréationMenusArticlesMenus[],2,FALSE)</calculatedColumnFormula>
    </tableColumn>
    <tableColumn id="5" xr3:uid="{00000000-0010-0000-0800-000005000000}" name="Période légumes, viandes, desserts" dataDxfId="77"/>
    <tableColumn id="6" xr3:uid="{00000000-0010-0000-0800-000006000000}" name="Code période légumes, viandes, Desserts" dataDxfId="76">
      <calculatedColumnFormula>VLOOKUP(TabLégumesViandesDesserts[[#This Row],[Période légumes, viandes, desserts]],TabPériodeArticlesMenus[],2,FALSE)</calculatedColumnFormula>
    </tableColumn>
    <tableColumn id="7" xr3:uid="{00000000-0010-0000-0800-000007000000}" name="Conditionnement légumes, viandes, desserts" dataDxfId="75"/>
    <tableColumn id="8" xr3:uid="{00000000-0010-0000-0800-000008000000}" name="Code conditionnement légumes, viandes, desserts" dataDxfId="74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9000000}" name="TabCréationMenusArticlesMenus" displayName="TabCréationMenusArticlesMenus" ref="AM3:AN122" totalsRowShown="0" headerRowDxfId="73" dataDxfId="72">
  <autoFilter ref="AM3:AN122" xr:uid="{00000000-0009-0000-0100-00000D000000}"/>
  <tableColumns count="2">
    <tableColumn id="1" xr3:uid="{00000000-0010-0000-0900-000001000000}" name="Articles menus création menus" dataDxfId="71"/>
    <tableColumn id="2" xr3:uid="{00000000-0010-0000-0900-000002000000}" name="Code articles menus création menus" dataDxfId="7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A000000}" name="TabNatureMenuAllégée" displayName="TabNatureMenuAllégée" ref="AP3:AQ6" totalsRowShown="0" headerRowDxfId="69" dataDxfId="68">
  <autoFilter ref="AP3:AQ6" xr:uid="{00000000-0009-0000-0100-00000E000000}"/>
  <tableColumns count="2">
    <tableColumn id="2" xr3:uid="{00000000-0010-0000-0A00-000002000000}" name="Nature menu allégée" dataDxfId="67"/>
    <tableColumn id="1" xr3:uid="{00000000-0010-0000-0A00-000001000000}" name="Code nature menu allégée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B000000}" name="TabBDArticlesMenus" displayName="TabBDArticlesMenus" ref="A3:J115" totalsRowShown="0" headerRowDxfId="65" dataDxfId="64">
  <autoFilter ref="A3:J115" xr:uid="{00000000-0009-0000-0100-000003000000}"/>
  <tableColumns count="10">
    <tableColumn id="1" xr3:uid="{00000000-0010-0000-0B00-000001000000}" name="Catégorie articles menus" dataDxfId="63"/>
    <tableColumn id="2" xr3:uid="{00000000-0010-0000-0B00-000002000000}" name="Code catégorie articles menus" dataDxfId="62"/>
    <tableColumn id="3" xr3:uid="{00000000-0010-0000-0B00-000003000000}" name="Articles menus" dataDxfId="61"/>
    <tableColumn id="4" xr3:uid="{00000000-0010-0000-0B00-000004000000}" name="Code articles menus" dataDxfId="60"/>
    <tableColumn id="5" xr3:uid="{00000000-0010-0000-0B00-000005000000}" name="Période articles menus" dataDxfId="59"/>
    <tableColumn id="6" xr3:uid="{00000000-0010-0000-0B00-000006000000}" name="Code période articles menus" dataDxfId="58"/>
    <tableColumn id="7" xr3:uid="{00000000-0010-0000-0B00-000007000000}" name="Conditionnement articles menus" dataDxfId="57"/>
    <tableColumn id="8" xr3:uid="{00000000-0010-0000-0B00-000008000000}" name="Code conditionnement articles menus" dataDxfId="56"/>
    <tableColumn id="9" xr3:uid="{00000000-0010-0000-0B00-000009000000}" name="Date création articles menus" dataDxfId="55"/>
    <tableColumn id="10" xr3:uid="{00000000-0010-0000-0B00-00000A000000}" name="Numéro création articles menus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C000000}" name="TabBDMenus" displayName="TabBDMenus" ref="A3:AN5" totalsRowShown="0" headerRowDxfId="53" dataDxfId="52">
  <autoFilter ref="A3:AN5" xr:uid="{00000000-0009-0000-0100-000004000000}"/>
  <sortState xmlns:xlrd2="http://schemas.microsoft.com/office/spreadsheetml/2017/richdata2" ref="A4:AN12">
    <sortCondition ref="B5:B12"/>
    <sortCondition ref="C5:C12"/>
  </sortState>
  <tableColumns count="40">
    <tableColumn id="1" xr3:uid="{00000000-0010-0000-0C00-000001000000}" name="Nature menu" dataDxfId="51"/>
    <tableColumn id="2" xr3:uid="{00000000-0010-0000-0C00-000002000000}" name="Code nature menu" dataDxfId="2"/>
    <tableColumn id="3" xr3:uid="{00000000-0010-0000-0C00-000003000000}" name="Date menu" dataDxfId="0"/>
    <tableColumn id="4" xr3:uid="{00000000-0010-0000-0C00-000004000000}" name="Date création menu" dataDxfId="1"/>
    <tableColumn id="5" xr3:uid="{00000000-0010-0000-0C00-000005000000}" name="Légume" dataDxfId="50"/>
    <tableColumn id="6" xr3:uid="{00000000-0010-0000-0C00-000006000000}" name="Code légume" dataDxfId="49"/>
    <tableColumn id="7" xr3:uid="{00000000-0010-0000-0C00-000007000000}" name="Période légume" dataDxfId="48"/>
    <tableColumn id="8" xr3:uid="{00000000-0010-0000-0C00-000008000000}" name="Code période légume" dataDxfId="47"/>
    <tableColumn id="9" xr3:uid="{00000000-0010-0000-0C00-000009000000}" name="Conditionnement légume" dataDxfId="46"/>
    <tableColumn id="10" xr3:uid="{00000000-0010-0000-0C00-00000A000000}" name="Code conditionnement légume" dataDxfId="45"/>
    <tableColumn id="11" xr3:uid="{00000000-0010-0000-0C00-00000B000000}" name="Légume deux" dataDxfId="44"/>
    <tableColumn id="12" xr3:uid="{00000000-0010-0000-0C00-00000C000000}" name="Code légume deux" dataDxfId="43"/>
    <tableColumn id="13" xr3:uid="{00000000-0010-0000-0C00-00000D000000}" name="Période légume deux" dataDxfId="42"/>
    <tableColumn id="14" xr3:uid="{00000000-0010-0000-0C00-00000E000000}" name="Code période légume deux" dataDxfId="41"/>
    <tableColumn id="15" xr3:uid="{00000000-0010-0000-0C00-00000F000000}" name="Conditionnement légume deux" dataDxfId="40"/>
    <tableColumn id="16" xr3:uid="{00000000-0010-0000-0C00-000010000000}" name="Code conditionnement légume deux" dataDxfId="39"/>
    <tableColumn id="17" xr3:uid="{00000000-0010-0000-0C00-000011000000}" name="Quantité légume" dataDxfId="38"/>
    <tableColumn id="18" xr3:uid="{00000000-0010-0000-0C00-000012000000}" name="Quantité légume deux" dataDxfId="37"/>
    <tableColumn id="19" xr3:uid="{00000000-0010-0000-0C00-000013000000}" name="Viande" dataDxfId="36"/>
    <tableColumn id="20" xr3:uid="{00000000-0010-0000-0C00-000014000000}" name="Code viande" dataDxfId="35"/>
    <tableColumn id="21" xr3:uid="{00000000-0010-0000-0C00-000015000000}" name="Période viande" dataDxfId="34"/>
    <tableColumn id="22" xr3:uid="{00000000-0010-0000-0C00-000016000000}" name="Code période viande" dataDxfId="33"/>
    <tableColumn id="23" xr3:uid="{00000000-0010-0000-0C00-000017000000}" name="Conditionnement viande" dataDxfId="32"/>
    <tableColumn id="24" xr3:uid="{00000000-0010-0000-0C00-000018000000}" name="Code conditionnement viande" dataDxfId="31"/>
    <tableColumn id="25" xr3:uid="{00000000-0010-0000-0C00-000019000000}" name="Quantité viande" dataDxfId="30"/>
    <tableColumn id="26" xr3:uid="{00000000-0010-0000-0C00-00001A000000}" name="Référence semestre viandes midi weekend" dataDxfId="29"/>
    <tableColumn id="27" xr3:uid="{00000000-0010-0000-0C00-00001B000000}" name="Dessert" dataDxfId="28"/>
    <tableColumn id="28" xr3:uid="{00000000-0010-0000-0C00-00001C000000}" name="Code dessert" dataDxfId="27"/>
    <tableColumn id="29" xr3:uid="{00000000-0010-0000-0C00-00001D000000}" name="Période dessert" dataDxfId="26"/>
    <tableColumn id="30" xr3:uid="{00000000-0010-0000-0C00-00001E000000}" name="Code période dessert" dataDxfId="25"/>
    <tableColumn id="31" xr3:uid="{00000000-0010-0000-0C00-00001F000000}" name="Conditionnement dessert" dataDxfId="24"/>
    <tableColumn id="32" xr3:uid="{00000000-0010-0000-0C00-000020000000}" name="Code conditionnement dessert" dataDxfId="23"/>
    <tableColumn id="33" xr3:uid="{00000000-0010-0000-0C00-000021000000}" name="Quantité dessert" dataDxfId="22"/>
    <tableColumn id="34" xr3:uid="{00000000-0010-0000-0C00-000022000000}" name="Numéro création menu" dataDxfId="21"/>
    <tableColumn id="35" xr3:uid="{00000000-0010-0000-0C00-000023000000}" name="Nom jour férié" dataDxfId="20"/>
    <tableColumn id="36" xr3:uid="{00000000-0010-0000-0C00-000024000000}" name="Mois menu" dataDxfId="19"/>
    <tableColumn id="37" xr3:uid="{00000000-0010-0000-0C00-000025000000}" name="Identifiant menu" dataDxfId="18"/>
    <tableColumn id="38" xr3:uid="{00000000-0010-0000-0C00-000026000000}" name="Code ID menu" dataDxfId="17"/>
    <tableColumn id="39" xr3:uid="{00000000-0010-0000-0C00-000027000000}" name="Nature menu allégée" dataDxfId="16"/>
    <tableColumn id="40" xr3:uid="{00000000-0010-0000-0C00-000028000000}" name="Code nature menu allégée" dataDxfId="1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D000000}" name="TabMMR1" displayName="TabMMR1" ref="A4:J5" insertRow="1" totalsRowShown="0" headerRowDxfId="14" dataDxfId="13">
  <autoFilter ref="A4:J5" xr:uid="{00000000-0009-0000-0100-000006000000}"/>
  <tableColumns count="10">
    <tableColumn id="1" xr3:uid="{00000000-0010-0000-0D00-000001000000}" name="Colonne1" dataDxfId="12"/>
    <tableColumn id="2" xr3:uid="{00000000-0010-0000-0D00-000002000000}" name="Colonne2" dataDxfId="11"/>
    <tableColumn id="3" xr3:uid="{00000000-0010-0000-0D00-000003000000}" name="Colonne3" dataDxfId="10"/>
    <tableColumn id="4" xr3:uid="{00000000-0010-0000-0D00-000004000000}" name="Colonne4" dataDxfId="9"/>
    <tableColumn id="5" xr3:uid="{00000000-0010-0000-0D00-000005000000}" name="Colonne5" dataDxfId="8"/>
    <tableColumn id="6" xr3:uid="{00000000-0010-0000-0D00-000006000000}" name="Colonne6" dataDxfId="7"/>
    <tableColumn id="7" xr3:uid="{00000000-0010-0000-0D00-000007000000}" name="Colonne7" dataDxfId="6"/>
    <tableColumn id="8" xr3:uid="{00000000-0010-0000-0D00-000008000000}" name="Colonne8" dataDxfId="5"/>
    <tableColumn id="9" xr3:uid="{00000000-0010-0000-0D00-000009000000}" name="Colonne9" dataDxfId="4"/>
    <tableColumn id="10" xr3:uid="{00000000-0010-0000-0D00-00000A000000}" name="Colonne10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01"/>
  <dimension ref="I1:K352"/>
  <sheetViews>
    <sheetView workbookViewId="0"/>
  </sheetViews>
  <sheetFormatPr baseColWidth="10" defaultColWidth="11.5703125" defaultRowHeight="18" x14ac:dyDescent="0.25"/>
  <cols>
    <col min="1" max="9" width="11.5703125" style="1"/>
    <col min="10" max="10" width="21.85546875" style="3" bestFit="1" customWidth="1"/>
    <col min="11" max="11" width="22.42578125" style="3" bestFit="1" customWidth="1"/>
    <col min="12" max="16384" width="11.5703125" style="1"/>
  </cols>
  <sheetData>
    <row r="1" spans="9:11" x14ac:dyDescent="0.25">
      <c r="I1" s="1">
        <v>2025</v>
      </c>
      <c r="J1" s="3" t="s">
        <v>1</v>
      </c>
      <c r="K1" s="3" t="s">
        <v>0</v>
      </c>
    </row>
    <row r="2" spans="9:11" x14ac:dyDescent="0.25">
      <c r="J2" s="3">
        <v>45817.504814814813</v>
      </c>
      <c r="K2" s="3">
        <v>45817.501956018517</v>
      </c>
    </row>
    <row r="3" spans="9:11" x14ac:dyDescent="0.25">
      <c r="J3" s="3">
        <v>45817.709432870368</v>
      </c>
      <c r="K3" s="3">
        <v>45817.502615740741</v>
      </c>
    </row>
    <row r="4" spans="9:11" x14ac:dyDescent="0.25">
      <c r="J4" s="3">
        <v>45817.738182870373</v>
      </c>
      <c r="K4" s="3">
        <v>45817.504340277781</v>
      </c>
    </row>
    <row r="5" spans="9:11" x14ac:dyDescent="0.25">
      <c r="J5" s="3">
        <v>45818.512245370373</v>
      </c>
      <c r="K5" s="3">
        <v>45817.505277777775</v>
      </c>
    </row>
    <row r="6" spans="9:11" x14ac:dyDescent="0.25">
      <c r="J6" s="3">
        <v>45818.529120370367</v>
      </c>
      <c r="K6" s="3">
        <v>45817.565162037034</v>
      </c>
    </row>
    <row r="7" spans="9:11" x14ac:dyDescent="0.25">
      <c r="J7" s="3">
        <v>45818.630555555559</v>
      </c>
      <c r="K7" s="3">
        <v>45817.714074074072</v>
      </c>
    </row>
    <row r="8" spans="9:11" x14ac:dyDescent="0.25">
      <c r="J8" s="3">
        <v>45819.43509259259</v>
      </c>
      <c r="K8" s="3">
        <v>45817.74324074074</v>
      </c>
    </row>
    <row r="9" spans="9:11" x14ac:dyDescent="0.25">
      <c r="J9" s="3">
        <v>45819.549166666664</v>
      </c>
      <c r="K9" s="3">
        <v>45817.754618055558</v>
      </c>
    </row>
    <row r="10" spans="9:11" x14ac:dyDescent="0.25">
      <c r="J10" s="3">
        <v>45819.686712962961</v>
      </c>
      <c r="K10" s="3">
        <v>45818.514537037037</v>
      </c>
    </row>
    <row r="11" spans="9:11" x14ac:dyDescent="0.25">
      <c r="J11" s="3">
        <v>45819.763981481483</v>
      </c>
      <c r="K11" s="3">
        <v>45818.520925925928</v>
      </c>
    </row>
    <row r="12" spans="9:11" x14ac:dyDescent="0.25">
      <c r="J12" s="3">
        <v>45820.383356481485</v>
      </c>
      <c r="K12" s="3">
        <v>45818.541307870371</v>
      </c>
    </row>
    <row r="13" spans="9:11" x14ac:dyDescent="0.25">
      <c r="J13" s="3">
        <v>45820.634872685187</v>
      </c>
      <c r="K13" s="3">
        <v>45818.63690972222</v>
      </c>
    </row>
    <row r="14" spans="9:11" x14ac:dyDescent="0.25">
      <c r="J14" s="3">
        <v>45820.699513888889</v>
      </c>
      <c r="K14" s="3">
        <v>45819.450833333336</v>
      </c>
    </row>
    <row r="15" spans="9:11" x14ac:dyDescent="0.25">
      <c r="J15" s="3">
        <v>45820.715046296296</v>
      </c>
      <c r="K15" s="3">
        <v>45819.528043981481</v>
      </c>
    </row>
    <row r="16" spans="9:11" x14ac:dyDescent="0.25">
      <c r="J16" s="3">
        <v>45820.779270833336</v>
      </c>
      <c r="K16" s="3">
        <v>45819.585914351854</v>
      </c>
    </row>
    <row r="17" spans="10:11" x14ac:dyDescent="0.25">
      <c r="J17" s="3">
        <v>45820.83388888889</v>
      </c>
      <c r="K17" s="3">
        <v>45819.586064814815</v>
      </c>
    </row>
    <row r="18" spans="10:11" x14ac:dyDescent="0.25">
      <c r="J18" s="3">
        <v>45821.450694444444</v>
      </c>
      <c r="K18" s="3">
        <v>45819.586504629631</v>
      </c>
    </row>
    <row r="19" spans="10:11" x14ac:dyDescent="0.25">
      <c r="J19" s="3">
        <v>45821.479189814818</v>
      </c>
      <c r="K19" s="3">
        <v>45819.588958333334</v>
      </c>
    </row>
    <row r="20" spans="10:11" x14ac:dyDescent="0.25">
      <c r="J20" s="3">
        <v>45821.682187500002</v>
      </c>
      <c r="K20" s="3">
        <v>45819.692002314812</v>
      </c>
    </row>
    <row r="21" spans="10:11" x14ac:dyDescent="0.25">
      <c r="J21" s="3">
        <v>45821.698391203703</v>
      </c>
      <c r="K21" s="3">
        <v>45819.901666666665</v>
      </c>
    </row>
    <row r="22" spans="10:11" x14ac:dyDescent="0.25">
      <c r="J22" s="3">
        <v>45821.756273148145</v>
      </c>
      <c r="K22" s="3">
        <v>45820.404942129629</v>
      </c>
    </row>
    <row r="23" spans="10:11" x14ac:dyDescent="0.25">
      <c r="J23" s="3">
        <v>45821.760983796295</v>
      </c>
      <c r="K23" s="3">
        <v>45820.683715277781</v>
      </c>
    </row>
    <row r="24" spans="10:11" x14ac:dyDescent="0.25">
      <c r="J24" s="3">
        <v>45822.433622685188</v>
      </c>
      <c r="K24" s="3">
        <v>45820.696412037039</v>
      </c>
    </row>
    <row r="25" spans="10:11" x14ac:dyDescent="0.25">
      <c r="J25" s="3">
        <v>45822.444374999999</v>
      </c>
      <c r="K25" s="3">
        <v>45820.698055555556</v>
      </c>
    </row>
    <row r="26" spans="10:11" x14ac:dyDescent="0.25">
      <c r="J26" s="3">
        <v>45822.889791666668</v>
      </c>
      <c r="K26" s="3">
        <v>45820.712152777778</v>
      </c>
    </row>
    <row r="27" spans="10:11" x14ac:dyDescent="0.25">
      <c r="J27" s="3">
        <v>45823.486979166664</v>
      </c>
      <c r="K27" s="3">
        <v>45820.713113425925</v>
      </c>
    </row>
    <row r="28" spans="10:11" x14ac:dyDescent="0.25">
      <c r="J28" s="3">
        <v>45823.725775462961</v>
      </c>
      <c r="K28" s="3">
        <v>45820.726979166669</v>
      </c>
    </row>
    <row r="29" spans="10:11" x14ac:dyDescent="0.25">
      <c r="J29" s="3">
        <v>45823.726909722223</v>
      </c>
      <c r="K29" s="3">
        <v>45820.803483796299</v>
      </c>
    </row>
    <row r="30" spans="10:11" x14ac:dyDescent="0.25">
      <c r="J30" s="3">
        <v>45823.742881944447</v>
      </c>
      <c r="K30" s="3">
        <v>45820.825868055559</v>
      </c>
    </row>
    <row r="31" spans="10:11" x14ac:dyDescent="0.25">
      <c r="J31" s="3">
        <v>45823.751539351855</v>
      </c>
      <c r="K31" s="3">
        <v>45820.833240740743</v>
      </c>
    </row>
    <row r="32" spans="10:11" x14ac:dyDescent="0.25">
      <c r="J32" s="3">
        <v>45823.755694444444</v>
      </c>
      <c r="K32" s="3">
        <v>45820.894467592596</v>
      </c>
    </row>
    <row r="33" spans="10:11" x14ac:dyDescent="0.25">
      <c r="J33" s="3">
        <v>45823.890300925923</v>
      </c>
      <c r="K33" s="3">
        <v>45820.902511574073</v>
      </c>
    </row>
    <row r="34" spans="10:11" x14ac:dyDescent="0.25">
      <c r="J34" s="3">
        <v>45823.894155092596</v>
      </c>
      <c r="K34" s="3">
        <v>45820.906006944446</v>
      </c>
    </row>
    <row r="35" spans="10:11" x14ac:dyDescent="0.25">
      <c r="J35" s="3">
        <v>45824.703020833331</v>
      </c>
      <c r="K35" s="3">
        <v>45820.90934027778</v>
      </c>
    </row>
    <row r="36" spans="10:11" x14ac:dyDescent="0.25">
      <c r="J36" s="3">
        <v>45824.903807870367</v>
      </c>
      <c r="K36" s="3">
        <v>45820.913287037038</v>
      </c>
    </row>
    <row r="37" spans="10:11" x14ac:dyDescent="0.25">
      <c r="J37" s="3">
        <v>45826.451331018521</v>
      </c>
      <c r="K37" s="3">
        <v>45820.913460648146</v>
      </c>
    </row>
    <row r="38" spans="10:11" x14ac:dyDescent="0.25">
      <c r="J38" s="3">
        <v>45826.65247685185</v>
      </c>
      <c r="K38" s="3">
        <v>45821.475173611114</v>
      </c>
    </row>
    <row r="39" spans="10:11" x14ac:dyDescent="0.25">
      <c r="J39" s="3">
        <v>45826.686736111114</v>
      </c>
      <c r="K39" s="3">
        <v>45821.483148148145</v>
      </c>
    </row>
    <row r="40" spans="10:11" x14ac:dyDescent="0.25">
      <c r="J40" s="3">
        <v>45826.786759259259</v>
      </c>
      <c r="K40" s="3">
        <v>45821.688900462963</v>
      </c>
    </row>
    <row r="41" spans="10:11" x14ac:dyDescent="0.25">
      <c r="J41" s="3">
        <v>45827.444409722222</v>
      </c>
      <c r="K41" s="3">
        <v>45821.699675925927</v>
      </c>
    </row>
    <row r="42" spans="10:11" x14ac:dyDescent="0.25">
      <c r="J42" s="3">
        <v>45827.69972222222</v>
      </c>
      <c r="K42" s="3">
        <v>45821.700300925928</v>
      </c>
    </row>
    <row r="43" spans="10:11" x14ac:dyDescent="0.25">
      <c r="J43" s="3">
        <v>45827.725810185184</v>
      </c>
      <c r="K43" s="3">
        <v>45821.700439814813</v>
      </c>
    </row>
    <row r="44" spans="10:11" x14ac:dyDescent="0.25">
      <c r="J44" s="3">
        <v>45827.81386574074</v>
      </c>
      <c r="K44" s="3">
        <v>45821.757245370369</v>
      </c>
    </row>
    <row r="45" spans="10:11" x14ac:dyDescent="0.25">
      <c r="J45" s="3">
        <v>45827.841087962966</v>
      </c>
      <c r="K45" s="3">
        <v>45821.757754629631</v>
      </c>
    </row>
    <row r="46" spans="10:11" x14ac:dyDescent="0.25">
      <c r="J46" s="3">
        <v>45827.900821759256</v>
      </c>
      <c r="K46" s="3">
        <v>45821.761863425927</v>
      </c>
    </row>
    <row r="47" spans="10:11" x14ac:dyDescent="0.25">
      <c r="J47" s="3">
        <v>45828.439814814818</v>
      </c>
      <c r="K47" s="3">
        <v>45821.764189814814</v>
      </c>
    </row>
    <row r="48" spans="10:11" x14ac:dyDescent="0.25">
      <c r="J48" s="3">
        <v>45828.488680555558</v>
      </c>
      <c r="K48" s="3">
        <v>45822.439409722225</v>
      </c>
    </row>
    <row r="49" spans="10:11" x14ac:dyDescent="0.25">
      <c r="J49" s="3">
        <v>45828.89570601852</v>
      </c>
      <c r="K49" s="3">
        <v>45822.465162037035</v>
      </c>
    </row>
    <row r="50" spans="10:11" x14ac:dyDescent="0.25">
      <c r="J50" s="3">
        <v>45829.47047453704</v>
      </c>
      <c r="K50" s="3">
        <v>45822.929016203707</v>
      </c>
    </row>
    <row r="51" spans="10:11" x14ac:dyDescent="0.25">
      <c r="J51" s="3">
        <v>45829.756331018521</v>
      </c>
      <c r="K51" s="3">
        <v>45823.526041666664</v>
      </c>
    </row>
    <row r="52" spans="10:11" x14ac:dyDescent="0.25">
      <c r="J52" s="3">
        <v>45829.783506944441</v>
      </c>
      <c r="K52" s="3">
        <v>45823.52615740741</v>
      </c>
    </row>
    <row r="53" spans="10:11" x14ac:dyDescent="0.25">
      <c r="J53" s="3">
        <v>45829.806076388886</v>
      </c>
      <c r="K53" s="3">
        <v>45823.7268287037</v>
      </c>
    </row>
    <row r="54" spans="10:11" x14ac:dyDescent="0.25">
      <c r="J54" s="3">
        <v>45829.833611111113</v>
      </c>
      <c r="K54" s="3">
        <v>45823.742824074077</v>
      </c>
    </row>
    <row r="55" spans="10:11" x14ac:dyDescent="0.25">
      <c r="J55" s="3">
        <v>45830.488657407404</v>
      </c>
      <c r="K55" s="3">
        <v>45823.750520833331</v>
      </c>
    </row>
    <row r="56" spans="10:11" x14ac:dyDescent="0.25">
      <c r="J56" s="3">
        <v>45830.615717592591</v>
      </c>
      <c r="K56" s="3">
        <v>45823.751469907409</v>
      </c>
    </row>
    <row r="57" spans="10:11" x14ac:dyDescent="0.25">
      <c r="J57" s="3">
        <v>45830.691562499997</v>
      </c>
      <c r="K57" s="3">
        <v>45823.755613425928</v>
      </c>
    </row>
    <row r="58" spans="10:11" x14ac:dyDescent="0.25">
      <c r="J58" s="3">
        <v>45830.751469907409</v>
      </c>
      <c r="K58" s="3">
        <v>45823.756319444445</v>
      </c>
    </row>
    <row r="59" spans="10:11" x14ac:dyDescent="0.25">
      <c r="J59" s="3">
        <v>45830.762453703705</v>
      </c>
      <c r="K59" s="3">
        <v>45823.890787037039</v>
      </c>
    </row>
    <row r="60" spans="10:11" x14ac:dyDescent="0.25">
      <c r="J60" s="3">
        <v>45830.791585648149</v>
      </c>
      <c r="K60" s="3">
        <v>45823.896481481483</v>
      </c>
    </row>
    <row r="61" spans="10:11" x14ac:dyDescent="0.25">
      <c r="J61" s="3">
        <v>45830.902349537035</v>
      </c>
      <c r="K61" s="3">
        <v>45824.706689814811</v>
      </c>
    </row>
    <row r="62" spans="10:11" x14ac:dyDescent="0.25">
      <c r="J62" s="3">
        <v>45831.644675925927</v>
      </c>
      <c r="K62" s="3">
        <v>45824.722233796296</v>
      </c>
    </row>
    <row r="63" spans="10:11" x14ac:dyDescent="0.25">
      <c r="J63" s="3">
        <v>45831.822314814817</v>
      </c>
      <c r="K63" s="3">
        <v>45824.737488425926</v>
      </c>
    </row>
    <row r="64" spans="10:11" x14ac:dyDescent="0.25">
      <c r="J64" s="3">
        <v>45831.854270833333</v>
      </c>
      <c r="K64" s="3">
        <v>45824.793287037035</v>
      </c>
    </row>
    <row r="65" spans="10:11" x14ac:dyDescent="0.25">
      <c r="J65" s="3">
        <v>45832.499560185184</v>
      </c>
      <c r="K65" s="3">
        <v>45824.90388888889</v>
      </c>
    </row>
    <row r="66" spans="10:11" x14ac:dyDescent="0.25">
      <c r="J66" s="3">
        <v>45832.53019675926</v>
      </c>
      <c r="K66" s="3">
        <v>45826.462071759262</v>
      </c>
    </row>
    <row r="67" spans="10:11" x14ac:dyDescent="0.25">
      <c r="J67" s="3">
        <v>45832.835370370369</v>
      </c>
      <c r="K67" s="3">
        <v>45826.46329861111</v>
      </c>
    </row>
    <row r="68" spans="10:11" x14ac:dyDescent="0.25">
      <c r="J68" s="3">
        <v>45833.771967592591</v>
      </c>
      <c r="K68" s="3">
        <v>45826.486851851849</v>
      </c>
    </row>
    <row r="69" spans="10:11" x14ac:dyDescent="0.25">
      <c r="J69" s="3">
        <v>45834.444791666669</v>
      </c>
      <c r="K69" s="3">
        <v>45826.496192129627</v>
      </c>
    </row>
    <row r="70" spans="10:11" x14ac:dyDescent="0.25">
      <c r="J70" s="3">
        <v>45834.673750000002</v>
      </c>
      <c r="K70" s="3">
        <v>45826.499201388891</v>
      </c>
    </row>
    <row r="71" spans="10:11" x14ac:dyDescent="0.25">
      <c r="J71" s="3">
        <v>45834.736562500002</v>
      </c>
      <c r="K71" s="3">
        <v>45826.562164351853</v>
      </c>
    </row>
    <row r="72" spans="10:11" x14ac:dyDescent="0.25">
      <c r="J72" s="3">
        <v>45835.433877314812</v>
      </c>
      <c r="K72" s="3">
        <v>45826.659930555557</v>
      </c>
    </row>
    <row r="73" spans="10:11" x14ac:dyDescent="0.25">
      <c r="J73" s="3">
        <v>45836.359594907408</v>
      </c>
      <c r="K73" s="3">
        <v>45826.670416666668</v>
      </c>
    </row>
    <row r="74" spans="10:11" x14ac:dyDescent="0.25">
      <c r="J74" s="3">
        <v>45836.509699074071</v>
      </c>
      <c r="K74" s="3">
        <v>45826.67291666667</v>
      </c>
    </row>
    <row r="75" spans="10:11" x14ac:dyDescent="0.25">
      <c r="J75" s="3">
        <v>45837.470046296294</v>
      </c>
      <c r="K75" s="3">
        <v>45826.685486111113</v>
      </c>
    </row>
    <row r="76" spans="10:11" x14ac:dyDescent="0.25">
      <c r="J76" s="3">
        <v>45837.652291666665</v>
      </c>
      <c r="K76" s="3">
        <v>45826.685601851852</v>
      </c>
    </row>
    <row r="77" spans="10:11" x14ac:dyDescent="0.25">
      <c r="J77" s="3">
        <v>45837.676990740743</v>
      </c>
      <c r="K77" s="3">
        <v>45826.692118055558</v>
      </c>
    </row>
    <row r="78" spans="10:11" x14ac:dyDescent="0.25">
      <c r="J78" s="3">
        <v>45837.818865740737</v>
      </c>
      <c r="K78" s="3">
        <v>45826.728530092594</v>
      </c>
    </row>
    <row r="79" spans="10:11" x14ac:dyDescent="0.25">
      <c r="J79" s="3">
        <v>45838.761782407404</v>
      </c>
      <c r="K79" s="3">
        <v>45826.742974537039</v>
      </c>
    </row>
    <row r="80" spans="10:11" x14ac:dyDescent="0.25">
      <c r="J80" s="3">
        <v>45838.785057870373</v>
      </c>
      <c r="K80" s="3">
        <v>45826.799259259256</v>
      </c>
    </row>
    <row r="81" spans="10:11" x14ac:dyDescent="0.25">
      <c r="J81" s="3">
        <v>45841.806493055556</v>
      </c>
      <c r="K81" s="3">
        <v>45826.807696759257</v>
      </c>
    </row>
    <row r="82" spans="10:11" x14ac:dyDescent="0.25">
      <c r="J82" s="3">
        <v>45842.446921296294</v>
      </c>
      <c r="K82" s="3">
        <v>45827.486655092594</v>
      </c>
    </row>
    <row r="83" spans="10:11" x14ac:dyDescent="0.25">
      <c r="J83" s="3">
        <v>45842.478912037041</v>
      </c>
      <c r="K83" s="3">
        <v>45827.708773148152</v>
      </c>
    </row>
    <row r="84" spans="10:11" x14ac:dyDescent="0.25">
      <c r="J84" s="3">
        <v>45842.673854166664</v>
      </c>
      <c r="K84" s="3">
        <v>45827.725219907406</v>
      </c>
    </row>
    <row r="85" spans="10:11" x14ac:dyDescent="0.25">
      <c r="J85" s="3">
        <v>45842.793796296297</v>
      </c>
      <c r="K85" s="3">
        <v>45827.754131944443</v>
      </c>
    </row>
    <row r="86" spans="10:11" x14ac:dyDescent="0.25">
      <c r="J86" s="3">
        <v>45843.439375000002</v>
      </c>
      <c r="K86" s="3">
        <v>45827.819305555553</v>
      </c>
    </row>
    <row r="87" spans="10:11" x14ac:dyDescent="0.25">
      <c r="J87" s="3">
        <v>45843.653993055559</v>
      </c>
      <c r="K87" s="3">
        <v>45827.843182870369</v>
      </c>
    </row>
    <row r="88" spans="10:11" x14ac:dyDescent="0.25">
      <c r="J88" s="3">
        <v>45843.749282407407</v>
      </c>
      <c r="K88" s="3">
        <v>45827.980266203704</v>
      </c>
    </row>
    <row r="89" spans="10:11" x14ac:dyDescent="0.25">
      <c r="J89" s="3">
        <v>45843.772499999999</v>
      </c>
      <c r="K89" s="3">
        <v>45828.472754629627</v>
      </c>
    </row>
    <row r="90" spans="10:11" x14ac:dyDescent="0.25">
      <c r="J90" s="3">
        <v>45844.403483796297</v>
      </c>
      <c r="K90" s="3">
        <v>45828.496921296297</v>
      </c>
    </row>
    <row r="91" spans="10:11" x14ac:dyDescent="0.25">
      <c r="J91" s="3">
        <v>45844.606215277781</v>
      </c>
      <c r="K91" s="3">
        <v>45828.903993055559</v>
      </c>
    </row>
    <row r="92" spans="10:11" x14ac:dyDescent="0.25">
      <c r="J92" s="3">
        <v>45844.665011574078</v>
      </c>
      <c r="K92" s="3">
        <v>45829.475300925929</v>
      </c>
    </row>
    <row r="93" spans="10:11" x14ac:dyDescent="0.25">
      <c r="J93" s="3">
        <v>45844.793333333335</v>
      </c>
      <c r="K93" s="3">
        <v>45829.4846875</v>
      </c>
    </row>
    <row r="94" spans="10:11" x14ac:dyDescent="0.25">
      <c r="J94" s="3">
        <v>45845.495532407411</v>
      </c>
      <c r="K94" s="3">
        <v>45829.495625000003</v>
      </c>
    </row>
    <row r="95" spans="10:11" x14ac:dyDescent="0.25">
      <c r="J95" s="3">
        <v>45845.509282407409</v>
      </c>
      <c r="K95" s="3">
        <v>45829.500659722224</v>
      </c>
    </row>
    <row r="96" spans="10:11" x14ac:dyDescent="0.25">
      <c r="J96" s="3">
        <v>45846.437731481485</v>
      </c>
      <c r="K96" s="3">
        <v>45829.507592592592</v>
      </c>
    </row>
    <row r="97" spans="10:11" x14ac:dyDescent="0.25">
      <c r="J97" s="3">
        <v>45846.816122685188</v>
      </c>
      <c r="K97" s="3">
        <v>45829.510428240741</v>
      </c>
    </row>
    <row r="98" spans="10:11" x14ac:dyDescent="0.25">
      <c r="J98" s="3">
        <v>45847.496377314812</v>
      </c>
      <c r="K98" s="3">
        <v>45829.781666666669</v>
      </c>
    </row>
    <row r="99" spans="10:11" x14ac:dyDescent="0.25">
      <c r="J99" s="3">
        <v>45847.659236111111</v>
      </c>
      <c r="K99" s="3">
        <v>45829.804328703707</v>
      </c>
    </row>
    <row r="100" spans="10:11" x14ac:dyDescent="0.25">
      <c r="J100" s="3">
        <v>45847.745266203703</v>
      </c>
      <c r="K100" s="3">
        <v>45829.810879629629</v>
      </c>
    </row>
    <row r="101" spans="10:11" x14ac:dyDescent="0.25">
      <c r="J101" s="3">
        <v>45847.791851851849</v>
      </c>
      <c r="K101" s="3">
        <v>45829.823460648149</v>
      </c>
    </row>
    <row r="102" spans="10:11" x14ac:dyDescent="0.25">
      <c r="J102" s="3">
        <v>45848.498055555552</v>
      </c>
      <c r="K102" s="3">
        <v>45829.901921296296</v>
      </c>
    </row>
    <row r="103" spans="10:11" x14ac:dyDescent="0.25">
      <c r="J103" s="3">
        <v>45848.824108796296</v>
      </c>
      <c r="K103" s="3">
        <v>45830.519166666665</v>
      </c>
    </row>
    <row r="104" spans="10:11" x14ac:dyDescent="0.25">
      <c r="J104" s="3">
        <v>45849.422453703701</v>
      </c>
      <c r="K104" s="3">
        <v>45830.685706018521</v>
      </c>
    </row>
    <row r="105" spans="10:11" x14ac:dyDescent="0.25">
      <c r="J105" s="3">
        <v>45849.874432870369</v>
      </c>
      <c r="K105" s="3">
        <v>45830.730798611112</v>
      </c>
    </row>
    <row r="106" spans="10:11" x14ac:dyDescent="0.25">
      <c r="J106" s="3">
        <v>45850.440243055556</v>
      </c>
      <c r="K106" s="3">
        <v>45830.761331018519</v>
      </c>
    </row>
    <row r="107" spans="10:11" x14ac:dyDescent="0.25">
      <c r="J107" s="3">
        <v>45850.477476851855</v>
      </c>
      <c r="K107" s="3">
        <v>45830.763333333336</v>
      </c>
    </row>
    <row r="108" spans="10:11" x14ac:dyDescent="0.25">
      <c r="J108" s="3">
        <v>45850.691342592596</v>
      </c>
      <c r="K108" s="3">
        <v>45830.773692129631</v>
      </c>
    </row>
    <row r="109" spans="10:11" x14ac:dyDescent="0.25">
      <c r="J109" s="3">
        <v>45850.719236111108</v>
      </c>
      <c r="K109" s="3">
        <v>45830.797812500001</v>
      </c>
    </row>
    <row r="110" spans="10:11" x14ac:dyDescent="0.25">
      <c r="J110" s="3">
        <v>45850.775717592594</v>
      </c>
      <c r="K110" s="3">
        <v>45830.904097222221</v>
      </c>
    </row>
    <row r="111" spans="10:11" x14ac:dyDescent="0.25">
      <c r="J111" s="3">
        <v>45850.811851851853</v>
      </c>
      <c r="K111" s="3">
        <v>45830.905810185184</v>
      </c>
    </row>
    <row r="112" spans="10:11" x14ac:dyDescent="0.25">
      <c r="J112" s="3">
        <v>45851.486527777779</v>
      </c>
      <c r="K112" s="3">
        <v>45830.907071759262</v>
      </c>
    </row>
    <row r="113" spans="10:11" x14ac:dyDescent="0.25">
      <c r="J113" s="3">
        <v>45851.667094907411</v>
      </c>
      <c r="K113" s="3">
        <v>45831.647916666669</v>
      </c>
    </row>
    <row r="114" spans="10:11" x14ac:dyDescent="0.25">
      <c r="J114" s="3">
        <v>45851.672905092593</v>
      </c>
      <c r="K114" s="3">
        <v>45831.65792824074</v>
      </c>
    </row>
    <row r="115" spans="10:11" x14ac:dyDescent="0.25">
      <c r="J115" s="3">
        <v>45851.682060185187</v>
      </c>
      <c r="K115" s="3">
        <v>45831.663182870368</v>
      </c>
    </row>
    <row r="116" spans="10:11" x14ac:dyDescent="0.25">
      <c r="J116" s="3">
        <v>45851.823009259257</v>
      </c>
      <c r="K116" s="3">
        <v>45831.667013888888</v>
      </c>
    </row>
    <row r="117" spans="10:11" x14ac:dyDescent="0.25">
      <c r="J117" s="3">
        <v>45852.467175925929</v>
      </c>
      <c r="K117" s="3">
        <v>45831.756828703707</v>
      </c>
    </row>
    <row r="118" spans="10:11" x14ac:dyDescent="0.25">
      <c r="J118" s="3">
        <v>45852.674027777779</v>
      </c>
      <c r="K118" s="3">
        <v>45831.838425925926</v>
      </c>
    </row>
    <row r="119" spans="10:11" x14ac:dyDescent="0.25">
      <c r="J119" s="3">
        <v>45852.687141203707</v>
      </c>
      <c r="K119" s="3">
        <v>45831.852372685185</v>
      </c>
    </row>
    <row r="120" spans="10:11" x14ac:dyDescent="0.25">
      <c r="J120" s="3">
        <v>45853.390208333331</v>
      </c>
      <c r="K120" s="3">
        <v>45831.855231481481</v>
      </c>
    </row>
    <row r="121" spans="10:11" x14ac:dyDescent="0.25">
      <c r="J121" s="3">
        <v>45853.498576388891</v>
      </c>
      <c r="K121" s="3">
        <v>45831.85659722222</v>
      </c>
    </row>
    <row r="122" spans="10:11" x14ac:dyDescent="0.25">
      <c r="J122" s="3">
        <v>45853.698009259257</v>
      </c>
      <c r="K122" s="3">
        <v>45832.529409722221</v>
      </c>
    </row>
    <row r="123" spans="10:11" x14ac:dyDescent="0.25">
      <c r="J123" s="3">
        <v>45853.72384259259</v>
      </c>
      <c r="K123" s="3">
        <v>45832.545081018521</v>
      </c>
    </row>
    <row r="124" spans="10:11" x14ac:dyDescent="0.25">
      <c r="J124" s="3">
        <v>45853.806030092594</v>
      </c>
      <c r="K124" s="3">
        <v>45832.571562500001</v>
      </c>
    </row>
    <row r="125" spans="10:11" x14ac:dyDescent="0.25">
      <c r="J125" s="3">
        <v>45854.466828703706</v>
      </c>
      <c r="K125" s="3">
        <v>45832.839201388888</v>
      </c>
    </row>
    <row r="126" spans="10:11" x14ac:dyDescent="0.25">
      <c r="J126" s="3">
        <v>45854.674108796295</v>
      </c>
      <c r="K126" s="3">
        <v>45832.842222222222</v>
      </c>
    </row>
    <row r="127" spans="10:11" x14ac:dyDescent="0.25">
      <c r="J127" s="3">
        <v>45854.707083333335</v>
      </c>
      <c r="K127" s="3">
        <v>45832.900729166664</v>
      </c>
    </row>
    <row r="128" spans="10:11" x14ac:dyDescent="0.25">
      <c r="J128" s="3">
        <v>45854.90253472222</v>
      </c>
      <c r="K128" s="3">
        <v>45832.906793981485</v>
      </c>
    </row>
    <row r="129" spans="10:11" x14ac:dyDescent="0.25">
      <c r="J129" s="3">
        <v>45855.418333333335</v>
      </c>
      <c r="K129" s="3">
        <v>45833.915092592593</v>
      </c>
    </row>
    <row r="130" spans="10:11" x14ac:dyDescent="0.25">
      <c r="J130" s="3">
        <v>45855.537395833337</v>
      </c>
      <c r="K130" s="3">
        <v>45834.468043981484</v>
      </c>
    </row>
    <row r="131" spans="10:11" x14ac:dyDescent="0.25">
      <c r="J131" s="3">
        <v>45855.809942129628</v>
      </c>
      <c r="K131" s="3">
        <v>45834.472581018519</v>
      </c>
    </row>
    <row r="132" spans="10:11" x14ac:dyDescent="0.25">
      <c r="J132" s="3">
        <v>45857.460555555554</v>
      </c>
      <c r="K132" s="3">
        <v>45834.512152777781</v>
      </c>
    </row>
    <row r="133" spans="10:11" x14ac:dyDescent="0.25">
      <c r="J133" s="3">
        <v>45857.490810185183</v>
      </c>
      <c r="K133" s="3">
        <v>45834.584872685184</v>
      </c>
    </row>
    <row r="134" spans="10:11" x14ac:dyDescent="0.25">
      <c r="J134" s="3">
        <v>45857.813738425924</v>
      </c>
      <c r="K134" s="3">
        <v>45834.681134259263</v>
      </c>
    </row>
    <row r="135" spans="10:11" x14ac:dyDescent="0.25">
      <c r="J135" s="3">
        <v>45859.709409722222</v>
      </c>
      <c r="K135" s="3">
        <v>45834.723136574074</v>
      </c>
    </row>
    <row r="136" spans="10:11" x14ac:dyDescent="0.25">
      <c r="J136" s="3">
        <v>45859.729907407411</v>
      </c>
      <c r="K136" s="3">
        <v>45834.727731481478</v>
      </c>
    </row>
    <row r="137" spans="10:11" x14ac:dyDescent="0.25">
      <c r="J137" s="3">
        <v>45859.818553240744</v>
      </c>
      <c r="K137" s="3">
        <v>45834.737141203703</v>
      </c>
    </row>
    <row r="138" spans="10:11" x14ac:dyDescent="0.25">
      <c r="J138" s="3">
        <v>45860.332708333335</v>
      </c>
      <c r="K138" s="3">
        <v>45835.440682870372</v>
      </c>
    </row>
    <row r="139" spans="10:11" x14ac:dyDescent="0.25">
      <c r="J139" s="3">
        <v>45861.460798611108</v>
      </c>
      <c r="K139" s="3">
        <v>45835.441574074073</v>
      </c>
    </row>
    <row r="140" spans="10:11" x14ac:dyDescent="0.25">
      <c r="J140" s="3">
        <v>45861.709074074075</v>
      </c>
      <c r="K140" s="3">
        <v>45835.444074074076</v>
      </c>
    </row>
    <row r="141" spans="10:11" x14ac:dyDescent="0.25">
      <c r="J141" s="3">
        <v>45861.834421296298</v>
      </c>
      <c r="K141" s="3">
        <v>45835.461631944447</v>
      </c>
    </row>
    <row r="142" spans="10:11" x14ac:dyDescent="0.25">
      <c r="J142" s="3">
        <v>45863.437534722223</v>
      </c>
      <c r="K142" s="3">
        <v>45836.3749537037</v>
      </c>
    </row>
    <row r="143" spans="10:11" x14ac:dyDescent="0.25">
      <c r="J143" s="3">
        <v>45863.759270833332</v>
      </c>
      <c r="K143" s="3">
        <v>45836.514421296299</v>
      </c>
    </row>
    <row r="144" spans="10:11" x14ac:dyDescent="0.25">
      <c r="J144" s="3">
        <v>45863.776354166665</v>
      </c>
      <c r="K144" s="3">
        <v>45837.512511574074</v>
      </c>
    </row>
    <row r="145" spans="10:11" x14ac:dyDescent="0.25">
      <c r="J145" s="3">
        <v>45864.452662037038</v>
      </c>
      <c r="K145" s="3">
        <v>45837.557986111111</v>
      </c>
    </row>
    <row r="146" spans="10:11" x14ac:dyDescent="0.25">
      <c r="J146" s="3">
        <v>45864.479467592595</v>
      </c>
      <c r="K146" s="3">
        <v>45837.666134259256</v>
      </c>
    </row>
    <row r="147" spans="10:11" x14ac:dyDescent="0.25">
      <c r="J147" s="3">
        <v>45865.442835648151</v>
      </c>
      <c r="K147" s="3">
        <v>45837.672395833331</v>
      </c>
    </row>
    <row r="148" spans="10:11" x14ac:dyDescent="0.25">
      <c r="J148" s="3">
        <v>45865.500196759262</v>
      </c>
      <c r="K148" s="3">
        <v>45837.681111111109</v>
      </c>
    </row>
    <row r="149" spans="10:11" x14ac:dyDescent="0.25">
      <c r="J149" s="3">
        <v>45865.650729166664</v>
      </c>
      <c r="K149" s="3">
        <v>45837.829398148147</v>
      </c>
    </row>
    <row r="150" spans="10:11" x14ac:dyDescent="0.25">
      <c r="J150" s="3">
        <v>45865.673090277778</v>
      </c>
      <c r="K150" s="3">
        <v>45837.839780092596</v>
      </c>
    </row>
    <row r="151" spans="10:11" x14ac:dyDescent="0.25">
      <c r="J151" s="3">
        <v>45865.689166666663</v>
      </c>
      <c r="K151" s="3">
        <v>45837.931377314817</v>
      </c>
    </row>
    <row r="152" spans="10:11" x14ac:dyDescent="0.25">
      <c r="J152" s="3">
        <v>45865.710659722223</v>
      </c>
      <c r="K152" s="3">
        <v>45838.769606481481</v>
      </c>
    </row>
    <row r="153" spans="10:11" x14ac:dyDescent="0.25">
      <c r="J153" s="3">
        <v>45865.721875000003</v>
      </c>
      <c r="K153" s="3">
        <v>45838.920925925922</v>
      </c>
    </row>
    <row r="154" spans="10:11" x14ac:dyDescent="0.25">
      <c r="J154" s="3">
        <v>45865.749120370368</v>
      </c>
      <c r="K154" s="3">
        <v>45838.921064814815</v>
      </c>
    </row>
    <row r="155" spans="10:11" x14ac:dyDescent="0.25">
      <c r="J155" s="3">
        <v>45865.776666666665</v>
      </c>
      <c r="K155" s="3">
        <v>45841.879780092589</v>
      </c>
    </row>
    <row r="156" spans="10:11" x14ac:dyDescent="0.25">
      <c r="J156" s="3">
        <v>45866.470914351848</v>
      </c>
      <c r="K156" s="3">
        <v>45841.879953703705</v>
      </c>
    </row>
    <row r="157" spans="10:11" x14ac:dyDescent="0.25">
      <c r="J157" s="3">
        <v>45866.876805555556</v>
      </c>
      <c r="K157" s="3">
        <v>45842.473807870374</v>
      </c>
    </row>
    <row r="158" spans="10:11" x14ac:dyDescent="0.25">
      <c r="J158" s="3">
        <v>45867.402395833335</v>
      </c>
      <c r="K158" s="3">
        <v>45842.513055555559</v>
      </c>
    </row>
    <row r="159" spans="10:11" x14ac:dyDescent="0.25">
      <c r="J159" s="3">
        <v>45869.476423611108</v>
      </c>
      <c r="K159" s="3">
        <v>45842.575416666667</v>
      </c>
    </row>
    <row r="160" spans="10:11" x14ac:dyDescent="0.25">
      <c r="J160" s="3">
        <v>45869.485381944447</v>
      </c>
      <c r="K160" s="3">
        <v>45842.683749999997</v>
      </c>
    </row>
    <row r="161" spans="10:11" x14ac:dyDescent="0.25">
      <c r="J161" s="3">
        <v>45871.472199074073</v>
      </c>
      <c r="K161" s="3">
        <v>45842.703680555554</v>
      </c>
    </row>
    <row r="162" spans="10:11" x14ac:dyDescent="0.25">
      <c r="J162" s="3">
        <v>45871.77175925926</v>
      </c>
      <c r="K162" s="3">
        <v>45842.721041666664</v>
      </c>
    </row>
    <row r="163" spans="10:11" x14ac:dyDescent="0.25">
      <c r="J163" s="3">
        <v>45871.790752314817</v>
      </c>
      <c r="K163" s="3">
        <v>45842.903263888889</v>
      </c>
    </row>
    <row r="164" spans="10:11" x14ac:dyDescent="0.25">
      <c r="J164" s="3">
        <v>45871.8</v>
      </c>
      <c r="K164" s="3">
        <v>45843.506469907406</v>
      </c>
    </row>
    <row r="165" spans="10:11" x14ac:dyDescent="0.25">
      <c r="J165" s="3">
        <v>45871.830567129633</v>
      </c>
      <c r="K165" s="3">
        <v>45843.662662037037</v>
      </c>
    </row>
    <row r="166" spans="10:11" x14ac:dyDescent="0.25">
      <c r="J166" s="3">
        <v>45872.495729166665</v>
      </c>
      <c r="K166" s="3">
        <v>45843.680833333332</v>
      </c>
    </row>
    <row r="167" spans="10:11" x14ac:dyDescent="0.25">
      <c r="J167" s="3">
        <v>45872.558541666665</v>
      </c>
      <c r="K167" s="3">
        <v>45843.751168981478</v>
      </c>
    </row>
    <row r="168" spans="10:11" x14ac:dyDescent="0.25">
      <c r="J168" s="3">
        <v>45872.631319444445</v>
      </c>
      <c r="K168" s="3">
        <v>45843.826782407406</v>
      </c>
    </row>
    <row r="169" spans="10:11" x14ac:dyDescent="0.25">
      <c r="J169" s="3">
        <v>45872.684398148151</v>
      </c>
      <c r="K169" s="3">
        <v>45844.432812500003</v>
      </c>
    </row>
    <row r="170" spans="10:11" x14ac:dyDescent="0.25">
      <c r="J170" s="3">
        <v>45872.700509259259</v>
      </c>
      <c r="K170" s="3">
        <v>45844.656851851854</v>
      </c>
    </row>
    <row r="171" spans="10:11" x14ac:dyDescent="0.25">
      <c r="J171" s="3">
        <v>45872.795925925922</v>
      </c>
      <c r="K171" s="3">
        <v>45844.686608796299</v>
      </c>
    </row>
    <row r="172" spans="10:11" x14ac:dyDescent="0.25">
      <c r="J172" s="3">
        <v>45873.693356481483</v>
      </c>
      <c r="K172" s="3">
        <v>45844.92664351852</v>
      </c>
    </row>
    <row r="173" spans="10:11" x14ac:dyDescent="0.25">
      <c r="J173" s="3">
        <v>45873.731527777774</v>
      </c>
      <c r="K173" s="3">
        <v>45845.505439814813</v>
      </c>
    </row>
    <row r="174" spans="10:11" x14ac:dyDescent="0.25">
      <c r="J174" s="3">
        <v>45873.739837962959</v>
      </c>
      <c r="K174" s="3">
        <v>45845.539733796293</v>
      </c>
    </row>
    <row r="175" spans="10:11" x14ac:dyDescent="0.25">
      <c r="J175" s="3">
        <v>45873.77480324074</v>
      </c>
      <c r="K175" s="3">
        <v>45846.454074074078</v>
      </c>
    </row>
    <row r="176" spans="10:11" x14ac:dyDescent="0.25">
      <c r="J176" s="3">
        <v>45873.857488425929</v>
      </c>
      <c r="K176" s="3">
        <v>45846.816354166665</v>
      </c>
    </row>
    <row r="177" spans="10:11" x14ac:dyDescent="0.25">
      <c r="J177" s="3">
        <v>45873.942094907405</v>
      </c>
      <c r="K177" s="3">
        <v>45847.567025462966</v>
      </c>
    </row>
    <row r="178" spans="10:11" x14ac:dyDescent="0.25">
      <c r="J178" s="3">
        <v>45874.512557870374</v>
      </c>
      <c r="K178" s="3">
        <v>45847.704259259262</v>
      </c>
    </row>
    <row r="179" spans="10:11" x14ac:dyDescent="0.25">
      <c r="J179" s="3">
        <v>45875.715844907405</v>
      </c>
      <c r="K179" s="3">
        <v>45847.706342592595</v>
      </c>
    </row>
    <row r="180" spans="10:11" x14ac:dyDescent="0.25">
      <c r="J180" s="3">
        <v>45875.759664351855</v>
      </c>
      <c r="K180" s="3">
        <v>45847.707349537035</v>
      </c>
    </row>
    <row r="181" spans="10:11" x14ac:dyDescent="0.25">
      <c r="J181" s="3">
        <v>45875.894328703704</v>
      </c>
      <c r="K181" s="3">
        <v>45847.731249999997</v>
      </c>
    </row>
    <row r="182" spans="10:11" x14ac:dyDescent="0.25">
      <c r="J182" s="3">
        <v>45876.632615740738</v>
      </c>
      <c r="K182" s="3">
        <v>45847.75545138889</v>
      </c>
    </row>
    <row r="183" spans="10:11" x14ac:dyDescent="0.25">
      <c r="J183" s="3">
        <v>45876.691666666666</v>
      </c>
      <c r="K183" s="3">
        <v>45847.757777777777</v>
      </c>
    </row>
    <row r="184" spans="10:11" x14ac:dyDescent="0.25">
      <c r="J184" s="3">
        <v>45876.756041666667</v>
      </c>
      <c r="K184" s="3">
        <v>45847.796111111114</v>
      </c>
    </row>
    <row r="185" spans="10:11" x14ac:dyDescent="0.25">
      <c r="J185" s="3">
        <v>45876.776620370372</v>
      </c>
      <c r="K185" s="3">
        <v>45847.907754629632</v>
      </c>
    </row>
    <row r="186" spans="10:11" x14ac:dyDescent="0.25">
      <c r="J186" s="3">
        <v>45876.905416666668</v>
      </c>
      <c r="K186" s="3">
        <v>45848.501898148148</v>
      </c>
    </row>
    <row r="187" spans="10:11" x14ac:dyDescent="0.25">
      <c r="J187" s="3">
        <v>45877.500671296293</v>
      </c>
      <c r="K187" s="3">
        <v>45848.846446759257</v>
      </c>
    </row>
    <row r="188" spans="10:11" x14ac:dyDescent="0.25">
      <c r="J188" s="3">
        <v>45877.544421296298</v>
      </c>
      <c r="K188" s="3">
        <v>45848.95040509259</v>
      </c>
    </row>
    <row r="189" spans="10:11" x14ac:dyDescent="0.25">
      <c r="J189" s="3">
        <v>45878.503113425926</v>
      </c>
      <c r="K189" s="3">
        <v>45849.424768518518</v>
      </c>
    </row>
    <row r="190" spans="10:11" x14ac:dyDescent="0.25">
      <c r="J190" s="3">
        <v>45878.514768518522</v>
      </c>
      <c r="K190" s="3">
        <v>45849.425462962965</v>
      </c>
    </row>
    <row r="191" spans="10:11" x14ac:dyDescent="0.25">
      <c r="J191" s="3">
        <v>45878.722557870373</v>
      </c>
      <c r="K191" s="3">
        <v>45849.428090277775</v>
      </c>
    </row>
    <row r="192" spans="10:11" x14ac:dyDescent="0.25">
      <c r="J192" s="3">
        <v>45878.831805555557</v>
      </c>
      <c r="K192" s="3">
        <v>45849.429467592592</v>
      </c>
    </row>
    <row r="193" spans="10:11" x14ac:dyDescent="0.25">
      <c r="J193" s="3">
        <v>45879.478587962964</v>
      </c>
      <c r="K193" s="3">
        <v>45849.443043981482</v>
      </c>
    </row>
    <row r="194" spans="10:11" x14ac:dyDescent="0.25">
      <c r="J194" s="3">
        <v>45879.658530092594</v>
      </c>
      <c r="K194" s="3">
        <v>45849.444155092591</v>
      </c>
    </row>
    <row r="195" spans="10:11" x14ac:dyDescent="0.25">
      <c r="J195" s="3">
        <v>45879.733078703706</v>
      </c>
      <c r="K195" s="3">
        <v>45849.453182870369</v>
      </c>
    </row>
    <row r="196" spans="10:11" x14ac:dyDescent="0.25">
      <c r="J196" s="3">
        <v>45879.810243055559</v>
      </c>
      <c r="K196" s="3">
        <v>45849.455983796295</v>
      </c>
    </row>
    <row r="197" spans="10:11" x14ac:dyDescent="0.25">
      <c r="J197" s="3">
        <v>45880.691041666665</v>
      </c>
      <c r="K197" s="3">
        <v>45849.477812500001</v>
      </c>
    </row>
    <row r="198" spans="10:11" x14ac:dyDescent="0.25">
      <c r="J198" s="3">
        <v>45881.393553240741</v>
      </c>
      <c r="K198" s="3">
        <v>45849.8746875</v>
      </c>
    </row>
    <row r="199" spans="10:11" x14ac:dyDescent="0.25">
      <c r="J199" s="3">
        <v>45881.437511574077</v>
      </c>
      <c r="K199" s="3">
        <v>45850.459918981483</v>
      </c>
    </row>
    <row r="200" spans="10:11" x14ac:dyDescent="0.25">
      <c r="J200" s="3">
        <v>45881.536504629628</v>
      </c>
      <c r="K200" s="3">
        <v>45850.475706018522</v>
      </c>
    </row>
    <row r="201" spans="10:11" x14ac:dyDescent="0.25">
      <c r="J201" s="3">
        <v>45881.658993055556</v>
      </c>
      <c r="K201" s="3">
        <v>45850.493078703701</v>
      </c>
    </row>
    <row r="202" spans="10:11" x14ac:dyDescent="0.25">
      <c r="K202" s="3">
        <v>45850.7187962963</v>
      </c>
    </row>
    <row r="203" spans="10:11" x14ac:dyDescent="0.25">
      <c r="K203" s="3">
        <v>45850.735324074078</v>
      </c>
    </row>
    <row r="204" spans="10:11" x14ac:dyDescent="0.25">
      <c r="K204" s="3">
        <v>45850.789687500001</v>
      </c>
    </row>
    <row r="205" spans="10:11" x14ac:dyDescent="0.25">
      <c r="K205" s="3">
        <v>45850.895983796298</v>
      </c>
    </row>
    <row r="206" spans="10:11" x14ac:dyDescent="0.25">
      <c r="K206" s="3">
        <v>45851.51630787037</v>
      </c>
    </row>
    <row r="207" spans="10:11" x14ac:dyDescent="0.25">
      <c r="K207" s="3">
        <v>45851.666689814818</v>
      </c>
    </row>
    <row r="208" spans="10:11" x14ac:dyDescent="0.25">
      <c r="K208" s="3">
        <v>45851.672418981485</v>
      </c>
    </row>
    <row r="209" spans="11:11" x14ac:dyDescent="0.25">
      <c r="K209" s="3">
        <v>45851.674224537041</v>
      </c>
    </row>
    <row r="210" spans="11:11" x14ac:dyDescent="0.25">
      <c r="K210" s="3">
        <v>45851.688842592594</v>
      </c>
    </row>
    <row r="211" spans="11:11" x14ac:dyDescent="0.25">
      <c r="K211" s="3">
        <v>45851.84679398148</v>
      </c>
    </row>
    <row r="212" spans="11:11" x14ac:dyDescent="0.25">
      <c r="K212" s="3">
        <v>45851.861608796295</v>
      </c>
    </row>
    <row r="213" spans="11:11" x14ac:dyDescent="0.25">
      <c r="K213" s="3">
        <v>45852.538912037038</v>
      </c>
    </row>
    <row r="214" spans="11:11" x14ac:dyDescent="0.25">
      <c r="K214" s="3">
        <v>45852.682013888887</v>
      </c>
    </row>
    <row r="215" spans="11:11" x14ac:dyDescent="0.25">
      <c r="K215" s="3">
        <v>45852.684490740743</v>
      </c>
    </row>
    <row r="216" spans="11:11" x14ac:dyDescent="0.25">
      <c r="K216" s="3">
        <v>45852.705300925925</v>
      </c>
    </row>
    <row r="217" spans="11:11" x14ac:dyDescent="0.25">
      <c r="K217" s="3">
        <v>45852.716967592591</v>
      </c>
    </row>
    <row r="218" spans="11:11" x14ac:dyDescent="0.25">
      <c r="K218" s="3">
        <v>45853.396828703706</v>
      </c>
    </row>
    <row r="219" spans="11:11" x14ac:dyDescent="0.25">
      <c r="K219" s="3">
        <v>45853.400324074071</v>
      </c>
    </row>
    <row r="220" spans="11:11" x14ac:dyDescent="0.25">
      <c r="K220" s="3">
        <v>45853.411192129628</v>
      </c>
    </row>
    <row r="221" spans="11:11" x14ac:dyDescent="0.25">
      <c r="K221" s="3">
        <v>45853.414340277777</v>
      </c>
    </row>
    <row r="222" spans="11:11" x14ac:dyDescent="0.25">
      <c r="K222" s="3">
        <v>45853.41851851852</v>
      </c>
    </row>
    <row r="223" spans="11:11" x14ac:dyDescent="0.25">
      <c r="K223" s="3">
        <v>45853.502650462964</v>
      </c>
    </row>
    <row r="224" spans="11:11" x14ac:dyDescent="0.25">
      <c r="K224" s="3">
        <v>45853.707233796296</v>
      </c>
    </row>
    <row r="225" spans="11:11" x14ac:dyDescent="0.25">
      <c r="K225" s="3">
        <v>45853.734432870369</v>
      </c>
    </row>
    <row r="226" spans="11:11" x14ac:dyDescent="0.25">
      <c r="K226" s="3">
        <v>45853.810046296298</v>
      </c>
    </row>
    <row r="227" spans="11:11" x14ac:dyDescent="0.25">
      <c r="K227" s="3">
        <v>45853.810520833336</v>
      </c>
    </row>
    <row r="228" spans="11:11" x14ac:dyDescent="0.25">
      <c r="K228" s="3">
        <v>45853.816168981481</v>
      </c>
    </row>
    <row r="229" spans="11:11" x14ac:dyDescent="0.25">
      <c r="K229" s="3">
        <v>45853.916539351849</v>
      </c>
    </row>
    <row r="230" spans="11:11" x14ac:dyDescent="0.25">
      <c r="K230" s="3">
        <v>45854.485127314816</v>
      </c>
    </row>
    <row r="231" spans="11:11" x14ac:dyDescent="0.25">
      <c r="K231" s="3">
        <v>45854.532002314816</v>
      </c>
    </row>
    <row r="232" spans="11:11" x14ac:dyDescent="0.25">
      <c r="K232" s="3">
        <v>45854.535081018519</v>
      </c>
    </row>
    <row r="233" spans="11:11" x14ac:dyDescent="0.25">
      <c r="K233" s="3">
        <v>45854.536076388889</v>
      </c>
    </row>
    <row r="234" spans="11:11" x14ac:dyDescent="0.25">
      <c r="K234" s="3">
        <v>45854.695208333331</v>
      </c>
    </row>
    <row r="235" spans="11:11" x14ac:dyDescent="0.25">
      <c r="K235" s="3">
        <v>45854.73778935185</v>
      </c>
    </row>
    <row r="236" spans="11:11" x14ac:dyDescent="0.25">
      <c r="K236" s="3">
        <v>45854.737928240742</v>
      </c>
    </row>
    <row r="237" spans="11:11" x14ac:dyDescent="0.25">
      <c r="K237" s="3">
        <v>45854.917037037034</v>
      </c>
    </row>
    <row r="238" spans="11:11" x14ac:dyDescent="0.25">
      <c r="K238" s="3">
        <v>45855.419861111113</v>
      </c>
    </row>
    <row r="239" spans="11:11" x14ac:dyDescent="0.25">
      <c r="K239" s="3">
        <v>45855.420335648145</v>
      </c>
    </row>
    <row r="240" spans="11:11" x14ac:dyDescent="0.25">
      <c r="K240" s="3">
        <v>45855.457361111112</v>
      </c>
    </row>
    <row r="241" spans="11:11" x14ac:dyDescent="0.25">
      <c r="K241" s="3">
        <v>45855.537789351853</v>
      </c>
    </row>
    <row r="242" spans="11:11" x14ac:dyDescent="0.25">
      <c r="K242" s="3">
        <v>45855.810787037037</v>
      </c>
    </row>
    <row r="243" spans="11:11" x14ac:dyDescent="0.25">
      <c r="K243" s="3">
        <v>45855.812534722223</v>
      </c>
    </row>
    <row r="244" spans="11:11" x14ac:dyDescent="0.25">
      <c r="K244" s="3">
        <v>45855.84480324074</v>
      </c>
    </row>
    <row r="245" spans="11:11" x14ac:dyDescent="0.25">
      <c r="K245" s="3">
        <v>45857.484664351854</v>
      </c>
    </row>
    <row r="246" spans="11:11" x14ac:dyDescent="0.25">
      <c r="K246" s="3">
        <v>45857.495856481481</v>
      </c>
    </row>
    <row r="247" spans="11:11" x14ac:dyDescent="0.25">
      <c r="K247" s="3">
        <v>45857.897129629629</v>
      </c>
    </row>
    <row r="248" spans="11:11" x14ac:dyDescent="0.25">
      <c r="K248" s="3">
        <v>45859.722430555557</v>
      </c>
    </row>
    <row r="249" spans="11:11" x14ac:dyDescent="0.25">
      <c r="K249" s="3">
        <v>45859.780613425923</v>
      </c>
    </row>
    <row r="250" spans="11:11" x14ac:dyDescent="0.25">
      <c r="K250" s="3">
        <v>45859.881041666667</v>
      </c>
    </row>
    <row r="251" spans="11:11" x14ac:dyDescent="0.25">
      <c r="K251" s="3">
        <v>45859.891770833332</v>
      </c>
    </row>
    <row r="252" spans="11:11" x14ac:dyDescent="0.25">
      <c r="K252" s="3">
        <v>45859.898634259262</v>
      </c>
    </row>
    <row r="253" spans="11:11" x14ac:dyDescent="0.25">
      <c r="K253" s="3">
        <v>45859.907592592594</v>
      </c>
    </row>
    <row r="254" spans="11:11" x14ac:dyDescent="0.25">
      <c r="K254" s="3">
        <v>45860.34443287037</v>
      </c>
    </row>
    <row r="255" spans="11:11" x14ac:dyDescent="0.25">
      <c r="K255" s="3">
        <v>45861.468043981484</v>
      </c>
    </row>
    <row r="256" spans="11:11" x14ac:dyDescent="0.25">
      <c r="K256" s="3">
        <v>45861.501400462963</v>
      </c>
    </row>
    <row r="257" spans="11:11" x14ac:dyDescent="0.25">
      <c r="K257" s="3">
        <v>45861.510335648149</v>
      </c>
    </row>
    <row r="258" spans="11:11" x14ac:dyDescent="0.25">
      <c r="K258" s="3">
        <v>45861.724606481483</v>
      </c>
    </row>
    <row r="259" spans="11:11" x14ac:dyDescent="0.25">
      <c r="K259" s="3">
        <v>45861.834467592591</v>
      </c>
    </row>
    <row r="260" spans="11:11" x14ac:dyDescent="0.25">
      <c r="K260" s="3">
        <v>45863.437731481485</v>
      </c>
    </row>
    <row r="261" spans="11:11" x14ac:dyDescent="0.25">
      <c r="K261" s="3">
        <v>45863.760844907411</v>
      </c>
    </row>
    <row r="262" spans="11:11" x14ac:dyDescent="0.25">
      <c r="K262" s="3">
        <v>45863.762025462966</v>
      </c>
    </row>
    <row r="263" spans="11:11" x14ac:dyDescent="0.25">
      <c r="K263" s="3">
        <v>45863.776712962965</v>
      </c>
    </row>
    <row r="264" spans="11:11" x14ac:dyDescent="0.25">
      <c r="K264" s="3">
        <v>45863.915034722224</v>
      </c>
    </row>
    <row r="265" spans="11:11" x14ac:dyDescent="0.25">
      <c r="K265" s="3">
        <v>45863.918796296297</v>
      </c>
    </row>
    <row r="266" spans="11:11" x14ac:dyDescent="0.25">
      <c r="K266" s="3">
        <v>45863.922615740739</v>
      </c>
    </row>
    <row r="267" spans="11:11" x14ac:dyDescent="0.25">
      <c r="K267" s="3">
        <v>45863.927557870367</v>
      </c>
    </row>
    <row r="268" spans="11:11" x14ac:dyDescent="0.25">
      <c r="K268" s="3">
        <v>45863.928391203706</v>
      </c>
    </row>
    <row r="269" spans="11:11" x14ac:dyDescent="0.25">
      <c r="K269" s="3">
        <v>45863.9297337963</v>
      </c>
    </row>
    <row r="270" spans="11:11" x14ac:dyDescent="0.25">
      <c r="K270" s="3">
        <v>45864.477060185185</v>
      </c>
    </row>
    <row r="271" spans="11:11" x14ac:dyDescent="0.25">
      <c r="K271" s="3">
        <v>45864.48128472222</v>
      </c>
    </row>
    <row r="272" spans="11:11" x14ac:dyDescent="0.25">
      <c r="K272" s="3">
        <v>45864.484097222223</v>
      </c>
    </row>
    <row r="273" spans="11:11" x14ac:dyDescent="0.25">
      <c r="K273" s="3">
        <v>45864.485914351855</v>
      </c>
    </row>
    <row r="274" spans="11:11" x14ac:dyDescent="0.25">
      <c r="K274" s="3">
        <v>45865.498449074075</v>
      </c>
    </row>
    <row r="275" spans="11:11" x14ac:dyDescent="0.25">
      <c r="K275" s="3">
        <v>45865.511481481481</v>
      </c>
    </row>
    <row r="276" spans="11:11" x14ac:dyDescent="0.25">
      <c r="K276" s="3">
        <v>45865.666828703703</v>
      </c>
    </row>
    <row r="277" spans="11:11" x14ac:dyDescent="0.25">
      <c r="K277" s="3">
        <v>45865.673888888887</v>
      </c>
    </row>
    <row r="278" spans="11:11" x14ac:dyDescent="0.25">
      <c r="K278" s="3">
        <v>45865.676689814813</v>
      </c>
    </row>
    <row r="279" spans="11:11" x14ac:dyDescent="0.25">
      <c r="K279" s="3">
        <v>45865.696504629632</v>
      </c>
    </row>
    <row r="280" spans="11:11" x14ac:dyDescent="0.25">
      <c r="K280" s="3">
        <v>45865.700879629629</v>
      </c>
    </row>
    <row r="281" spans="11:11" x14ac:dyDescent="0.25">
      <c r="K281" s="3">
        <v>45865.718854166669</v>
      </c>
    </row>
    <row r="282" spans="11:11" x14ac:dyDescent="0.25">
      <c r="K282" s="3">
        <v>45865.746053240742</v>
      </c>
    </row>
    <row r="283" spans="11:11" x14ac:dyDescent="0.25">
      <c r="K283" s="3">
        <v>45865.775717592594</v>
      </c>
    </row>
    <row r="284" spans="11:11" x14ac:dyDescent="0.25">
      <c r="K284" s="3">
        <v>45865.821550925924</v>
      </c>
    </row>
    <row r="285" spans="11:11" x14ac:dyDescent="0.25">
      <c r="K285" s="3">
        <v>45865.826874999999</v>
      </c>
    </row>
    <row r="286" spans="11:11" x14ac:dyDescent="0.25">
      <c r="K286" s="3">
        <v>45866.474756944444</v>
      </c>
    </row>
    <row r="287" spans="11:11" x14ac:dyDescent="0.25">
      <c r="K287" s="3">
        <v>45866.89203703704</v>
      </c>
    </row>
    <row r="288" spans="11:11" x14ac:dyDescent="0.25">
      <c r="K288" s="3">
        <v>45867.404548611114</v>
      </c>
    </row>
    <row r="289" spans="11:11" x14ac:dyDescent="0.25">
      <c r="K289" s="3">
        <v>45869.476875</v>
      </c>
    </row>
    <row r="290" spans="11:11" x14ac:dyDescent="0.25">
      <c r="K290" s="3">
        <v>45869.497662037036</v>
      </c>
    </row>
    <row r="291" spans="11:11" x14ac:dyDescent="0.25">
      <c r="K291" s="3">
        <v>45871.473298611112</v>
      </c>
    </row>
    <row r="292" spans="11:11" x14ac:dyDescent="0.25">
      <c r="K292" s="3">
        <v>45871.515138888892</v>
      </c>
    </row>
    <row r="293" spans="11:11" x14ac:dyDescent="0.25">
      <c r="K293" s="3">
        <v>45871.78229166667</v>
      </c>
    </row>
    <row r="294" spans="11:11" x14ac:dyDescent="0.25">
      <c r="K294" s="3">
        <v>45871.795555555553</v>
      </c>
    </row>
    <row r="295" spans="11:11" x14ac:dyDescent="0.25">
      <c r="K295" s="3">
        <v>45871.811863425923</v>
      </c>
    </row>
    <row r="296" spans="11:11" x14ac:dyDescent="0.25">
      <c r="K296" s="3">
        <v>45871.833958333336</v>
      </c>
    </row>
    <row r="297" spans="11:11" x14ac:dyDescent="0.25">
      <c r="K297" s="3">
        <v>45871.898842592593</v>
      </c>
    </row>
    <row r="298" spans="11:11" x14ac:dyDescent="0.25">
      <c r="K298" s="3">
        <v>45872.522777777776</v>
      </c>
    </row>
    <row r="299" spans="11:11" x14ac:dyDescent="0.25">
      <c r="K299" s="3">
        <v>45872.559942129628</v>
      </c>
    </row>
    <row r="300" spans="11:11" x14ac:dyDescent="0.25">
      <c r="K300" s="3">
        <v>45872.657824074071</v>
      </c>
    </row>
    <row r="301" spans="11:11" x14ac:dyDescent="0.25">
      <c r="K301" s="3">
        <v>45872.694988425923</v>
      </c>
    </row>
    <row r="302" spans="11:11" x14ac:dyDescent="0.25">
      <c r="K302" s="3">
        <v>45872.701817129629</v>
      </c>
    </row>
    <row r="303" spans="11:11" x14ac:dyDescent="0.25">
      <c r="K303" s="3">
        <v>45872.703773148147</v>
      </c>
    </row>
    <row r="304" spans="11:11" x14ac:dyDescent="0.25">
      <c r="K304" s="3">
        <v>45872.711365740739</v>
      </c>
    </row>
    <row r="305" spans="11:11" x14ac:dyDescent="0.25">
      <c r="K305" s="3">
        <v>45872.810034722221</v>
      </c>
    </row>
    <row r="306" spans="11:11" x14ac:dyDescent="0.25">
      <c r="K306" s="3">
        <v>45873.714594907404</v>
      </c>
    </row>
    <row r="307" spans="11:11" x14ac:dyDescent="0.25">
      <c r="K307" s="3">
        <v>45873.732916666668</v>
      </c>
    </row>
    <row r="308" spans="11:11" x14ac:dyDescent="0.25">
      <c r="K308" s="3">
        <v>45873.740520833337</v>
      </c>
    </row>
    <row r="309" spans="11:11" x14ac:dyDescent="0.25">
      <c r="K309" s="3">
        <v>45873.777384259258</v>
      </c>
    </row>
    <row r="310" spans="11:11" x14ac:dyDescent="0.25">
      <c r="K310" s="3">
        <v>45873.866446759261</v>
      </c>
    </row>
    <row r="311" spans="11:11" x14ac:dyDescent="0.25">
      <c r="K311" s="3">
        <v>45873.930636574078</v>
      </c>
    </row>
    <row r="312" spans="11:11" x14ac:dyDescent="0.25">
      <c r="K312" s="3">
        <v>45873.938796296294</v>
      </c>
    </row>
    <row r="313" spans="11:11" x14ac:dyDescent="0.25">
      <c r="K313" s="3">
        <v>45873.943391203706</v>
      </c>
    </row>
    <row r="314" spans="11:11" x14ac:dyDescent="0.25">
      <c r="K314" s="3">
        <v>45873.946250000001</v>
      </c>
    </row>
    <row r="315" spans="11:11" x14ac:dyDescent="0.25">
      <c r="K315" s="3">
        <v>45874.514351851853</v>
      </c>
    </row>
    <row r="316" spans="11:11" x14ac:dyDescent="0.25">
      <c r="K316" s="3">
        <v>45875.727037037039</v>
      </c>
    </row>
    <row r="317" spans="11:11" x14ac:dyDescent="0.25">
      <c r="K317" s="3">
        <v>45875.764525462961</v>
      </c>
    </row>
    <row r="318" spans="11:11" x14ac:dyDescent="0.25">
      <c r="K318" s="3">
        <v>45875.896053240744</v>
      </c>
    </row>
    <row r="319" spans="11:11" x14ac:dyDescent="0.25">
      <c r="K319" s="3">
        <v>45876.658680555556</v>
      </c>
    </row>
    <row r="320" spans="11:11" x14ac:dyDescent="0.25">
      <c r="K320" s="3">
        <v>45876.726006944446</v>
      </c>
    </row>
    <row r="321" spans="11:11" x14ac:dyDescent="0.25">
      <c r="K321" s="3">
        <v>45876.771585648145</v>
      </c>
    </row>
    <row r="322" spans="11:11" x14ac:dyDescent="0.25">
      <c r="K322" s="3">
        <v>45876.780763888892</v>
      </c>
    </row>
    <row r="323" spans="11:11" x14ac:dyDescent="0.25">
      <c r="K323" s="3">
        <v>45876.809791666667</v>
      </c>
    </row>
    <row r="324" spans="11:11" x14ac:dyDescent="0.25">
      <c r="K324" s="3">
        <v>45876.890497685185</v>
      </c>
    </row>
    <row r="325" spans="11:11" x14ac:dyDescent="0.25">
      <c r="K325" s="3">
        <v>45876.900347222225</v>
      </c>
    </row>
    <row r="326" spans="11:11" x14ac:dyDescent="0.25">
      <c r="K326" s="3">
        <v>45876.905474537038</v>
      </c>
    </row>
    <row r="327" spans="11:11" x14ac:dyDescent="0.25">
      <c r="K327" s="3">
        <v>45877.530011574076</v>
      </c>
    </row>
    <row r="328" spans="11:11" x14ac:dyDescent="0.25">
      <c r="K328" s="3">
        <v>45877.536249999997</v>
      </c>
    </row>
    <row r="329" spans="11:11" x14ac:dyDescent="0.25">
      <c r="K329" s="3">
        <v>45877.539027777777</v>
      </c>
    </row>
    <row r="330" spans="11:11" x14ac:dyDescent="0.25">
      <c r="K330" s="3">
        <v>45877.557928240742</v>
      </c>
    </row>
    <row r="331" spans="11:11" x14ac:dyDescent="0.25">
      <c r="K331" s="3">
        <v>45878.508425925924</v>
      </c>
    </row>
    <row r="332" spans="11:11" x14ac:dyDescent="0.25">
      <c r="K332" s="3">
        <v>45878.517916666664</v>
      </c>
    </row>
    <row r="333" spans="11:11" x14ac:dyDescent="0.25">
      <c r="K333" s="3">
        <v>45878.725104166668</v>
      </c>
    </row>
    <row r="334" spans="11:11" x14ac:dyDescent="0.25">
      <c r="K334" s="3">
        <v>45878.842569444445</v>
      </c>
    </row>
    <row r="335" spans="11:11" x14ac:dyDescent="0.25">
      <c r="K335" s="3">
        <v>45879.566180555557</v>
      </c>
    </row>
    <row r="336" spans="11:11" x14ac:dyDescent="0.25">
      <c r="K336" s="3">
        <v>45879.689027777778</v>
      </c>
    </row>
    <row r="337" spans="11:11" x14ac:dyDescent="0.25">
      <c r="K337" s="3">
        <v>45879.703865740739</v>
      </c>
    </row>
    <row r="338" spans="11:11" x14ac:dyDescent="0.25">
      <c r="K338" s="3">
        <v>45879.719895833332</v>
      </c>
    </row>
    <row r="339" spans="11:11" x14ac:dyDescent="0.25">
      <c r="K339" s="3">
        <v>45879.732418981483</v>
      </c>
    </row>
    <row r="340" spans="11:11" x14ac:dyDescent="0.25">
      <c r="K340" s="3">
        <v>45879.738182870373</v>
      </c>
    </row>
    <row r="341" spans="11:11" x14ac:dyDescent="0.25">
      <c r="K341" s="3">
        <v>45879.73878472222</v>
      </c>
    </row>
    <row r="342" spans="11:11" x14ac:dyDescent="0.25">
      <c r="K342" s="3">
        <v>45879.823159722226</v>
      </c>
    </row>
    <row r="343" spans="11:11" x14ac:dyDescent="0.25">
      <c r="K343" s="3">
        <v>45880.694861111115</v>
      </c>
    </row>
    <row r="344" spans="11:11" x14ac:dyDescent="0.25">
      <c r="K344" s="3">
        <v>45880.708472222221</v>
      </c>
    </row>
    <row r="345" spans="11:11" x14ac:dyDescent="0.25">
      <c r="K345" s="3">
        <v>45880.725659722222</v>
      </c>
    </row>
    <row r="346" spans="11:11" x14ac:dyDescent="0.25">
      <c r="K346" s="3">
        <v>45881.406226851854</v>
      </c>
    </row>
    <row r="347" spans="11:11" x14ac:dyDescent="0.25">
      <c r="K347" s="3">
        <v>45881.415231481478</v>
      </c>
    </row>
    <row r="348" spans="11:11" x14ac:dyDescent="0.25">
      <c r="K348" s="3">
        <v>45881.441886574074</v>
      </c>
    </row>
    <row r="349" spans="11:11" x14ac:dyDescent="0.25">
      <c r="K349" s="3">
        <v>45881.441967592589</v>
      </c>
    </row>
    <row r="350" spans="11:11" x14ac:dyDescent="0.25">
      <c r="K350" s="3">
        <v>45881.442337962966</v>
      </c>
    </row>
    <row r="351" spans="11:11" x14ac:dyDescent="0.25">
      <c r="K351" s="3">
        <v>45881.562685185185</v>
      </c>
    </row>
    <row r="352" spans="11:11" x14ac:dyDescent="0.25">
      <c r="K352" s="3">
        <v>45881.675254629627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114300</xdr:colOff>
                    <xdr:row>3</xdr:row>
                    <xdr:rowOff>19050</xdr:rowOff>
                  </from>
                  <to>
                    <xdr:col>6</xdr:col>
                    <xdr:colOff>733425</xdr:colOff>
                    <xdr:row>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114300</xdr:colOff>
                    <xdr:row>5</xdr:row>
                    <xdr:rowOff>19050</xdr:rowOff>
                  </from>
                  <to>
                    <xdr:col>6</xdr:col>
                    <xdr:colOff>733425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123825</xdr:colOff>
                    <xdr:row>7</xdr:row>
                    <xdr:rowOff>9525</xdr:rowOff>
                  </from>
                  <to>
                    <xdr:col>6</xdr:col>
                    <xdr:colOff>742950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104775</xdr:colOff>
                    <xdr:row>9</xdr:row>
                    <xdr:rowOff>57150</xdr:rowOff>
                  </from>
                  <to>
                    <xdr:col>6</xdr:col>
                    <xdr:colOff>723900</xdr:colOff>
                    <xdr:row>10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02"/>
  <dimension ref="A1:XEE123"/>
  <sheetViews>
    <sheetView topLeftCell="Q56" zoomScaleNormal="100" workbookViewId="0">
      <selection activeCell="U61" sqref="U61"/>
    </sheetView>
  </sheetViews>
  <sheetFormatPr baseColWidth="10" defaultColWidth="27" defaultRowHeight="18" x14ac:dyDescent="0.25"/>
  <cols>
    <col min="1" max="1" width="39.5703125" style="1" bestFit="1" customWidth="1"/>
    <col min="2" max="2" width="42.5703125" style="1" bestFit="1" customWidth="1"/>
    <col min="3" max="3" width="2.85546875" style="1" customWidth="1"/>
    <col min="4" max="4" width="38.7109375" style="1" bestFit="1" customWidth="1"/>
    <col min="5" max="5" width="29.7109375" style="1" bestFit="1" customWidth="1"/>
    <col min="6" max="6" width="2.85546875" style="1" customWidth="1"/>
    <col min="7" max="7" width="45.7109375" style="1" bestFit="1" customWidth="1"/>
    <col min="8" max="8" width="40.42578125" style="1" bestFit="1" customWidth="1"/>
    <col min="9" max="9" width="9.5703125" style="1" customWidth="1"/>
    <col min="10" max="10" width="249" style="1" bestFit="1" customWidth="1"/>
    <col min="11" max="11" width="52.7109375" style="1" bestFit="1" customWidth="1"/>
    <col min="12" max="12" width="2.85546875" style="1" customWidth="1"/>
    <col min="13" max="13" width="27.7109375" style="1" bestFit="1" customWidth="1"/>
    <col min="14" max="14" width="33" style="1" bestFit="1" customWidth="1"/>
    <col min="15" max="15" width="7" style="1" bestFit="1" customWidth="1"/>
    <col min="16" max="16" width="39.5703125" style="1" bestFit="1" customWidth="1"/>
    <col min="17" max="17" width="42.5703125" style="1" bestFit="1" customWidth="1"/>
    <col min="18" max="18" width="38.7109375" style="1" bestFit="1" customWidth="1"/>
    <col min="19" max="19" width="29.7109375" style="1" bestFit="1" customWidth="1"/>
    <col min="20" max="20" width="45.7109375" style="1" bestFit="1" customWidth="1"/>
    <col min="21" max="21" width="40.42578125" style="1" bestFit="1" customWidth="1"/>
    <col min="22" max="22" width="249" style="1" bestFit="1" customWidth="1"/>
    <col min="23" max="23" width="52.7109375" style="1" bestFit="1" customWidth="1"/>
    <col min="24" max="24" width="2.85546875" style="1" customWidth="1"/>
    <col min="25" max="25" width="21.7109375" style="1" bestFit="1" customWidth="1"/>
    <col min="26" max="26" width="2.85546875" style="1" customWidth="1"/>
    <col min="27" max="27" width="37.28515625" style="1" bestFit="1" customWidth="1"/>
    <col min="28" max="28" width="27.140625" style="1" bestFit="1" customWidth="1"/>
    <col min="29" max="29" width="2.85546875" style="1" customWidth="1"/>
    <col min="30" max="30" width="37.28515625" style="1" bestFit="1" customWidth="1"/>
    <col min="31" max="31" width="27.140625" style="1" bestFit="1" customWidth="1"/>
    <col min="32" max="32" width="40" style="1" bestFit="1" customWidth="1"/>
    <col min="33" max="33" width="46.140625" style="1" bestFit="1" customWidth="1"/>
    <col min="34" max="34" width="49.28515625" style="1" bestFit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.85546875" style="1" customWidth="1"/>
    <col min="39" max="39" width="43.42578125" style="1" bestFit="1" customWidth="1"/>
    <col min="40" max="40" width="50.7109375" style="1" bestFit="1" customWidth="1"/>
    <col min="41" max="41" width="2.85546875" style="1" customWidth="1"/>
    <col min="42" max="42" width="36.7109375" style="1" bestFit="1" customWidth="1"/>
    <col min="43" max="43" width="37.140625" style="1" bestFit="1" customWidth="1"/>
    <col min="44" max="16358" width="27" style="1"/>
    <col min="16359" max="16359" width="3.7109375" style="1" bestFit="1" customWidth="1"/>
    <col min="16360" max="16384" width="3.7109375" style="1" customWidth="1"/>
  </cols>
  <sheetData>
    <row r="1" spans="1:43" x14ac:dyDescent="0.25">
      <c r="O1" s="1">
        <v>2025</v>
      </c>
    </row>
    <row r="3" spans="1:43" x14ac:dyDescent="0.2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M3" s="1" t="s">
        <v>548</v>
      </c>
      <c r="AN3" s="1" t="s">
        <v>549</v>
      </c>
      <c r="AP3" s="1" t="s">
        <v>596</v>
      </c>
      <c r="AQ3" s="1" t="s">
        <v>598</v>
      </c>
    </row>
    <row r="4" spans="1:43" x14ac:dyDescent="0.25">
      <c r="A4" s="1" t="s">
        <v>360</v>
      </c>
      <c r="B4" s="1" t="s">
        <v>361</v>
      </c>
      <c r="D4" s="19" t="s">
        <v>181</v>
      </c>
      <c r="E4" s="17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M4" s="1" t="s">
        <v>110</v>
      </c>
      <c r="AN4" s="1" t="s">
        <v>552</v>
      </c>
      <c r="AP4" s="1" t="s">
        <v>599</v>
      </c>
      <c r="AQ4" s="1" t="s">
        <v>93</v>
      </c>
    </row>
    <row r="5" spans="1:43" x14ac:dyDescent="0.25">
      <c r="A5" s="1" t="s">
        <v>362</v>
      </c>
      <c r="B5" s="1" t="s">
        <v>363</v>
      </c>
      <c r="D5" s="16" t="s">
        <v>110</v>
      </c>
      <c r="E5" s="14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M5" s="1" t="s">
        <v>323</v>
      </c>
      <c r="AN5" s="1" t="s">
        <v>553</v>
      </c>
      <c r="AP5" s="1" t="s">
        <v>600</v>
      </c>
      <c r="AQ5" s="21" t="s">
        <v>597</v>
      </c>
    </row>
    <row r="6" spans="1:43" x14ac:dyDescent="0.25">
      <c r="A6" s="1" t="s">
        <v>359</v>
      </c>
      <c r="B6" s="1" t="s">
        <v>358</v>
      </c>
      <c r="D6" s="16" t="s">
        <v>323</v>
      </c>
      <c r="E6" s="17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1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M6" s="1" t="s">
        <v>111</v>
      </c>
      <c r="AN6" s="1" t="s">
        <v>554</v>
      </c>
      <c r="AP6" s="1" t="s">
        <v>558</v>
      </c>
      <c r="AQ6" s="21" t="s">
        <v>559</v>
      </c>
    </row>
    <row r="7" spans="1:43" x14ac:dyDescent="0.25">
      <c r="A7" s="1" t="s">
        <v>367</v>
      </c>
      <c r="B7" s="1" t="s">
        <v>364</v>
      </c>
      <c r="D7" s="16" t="s">
        <v>111</v>
      </c>
      <c r="E7" s="14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6" t="s">
        <v>112</v>
      </c>
      <c r="AG7" s="1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M7" s="16" t="s">
        <v>112</v>
      </c>
      <c r="AN7" s="1" t="s">
        <v>561</v>
      </c>
    </row>
    <row r="8" spans="1:43" x14ac:dyDescent="0.25">
      <c r="A8" s="1" t="s">
        <v>366</v>
      </c>
      <c r="B8" s="1" t="s">
        <v>365</v>
      </c>
      <c r="D8" s="16" t="s">
        <v>112</v>
      </c>
      <c r="E8" s="17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6" t="s">
        <v>113</v>
      </c>
      <c r="AG8" s="1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M8" s="16" t="s">
        <v>113</v>
      </c>
      <c r="AN8" s="1" t="s">
        <v>562</v>
      </c>
    </row>
    <row r="9" spans="1:43" x14ac:dyDescent="0.25">
      <c r="A9" s="1" t="s">
        <v>380</v>
      </c>
      <c r="B9" s="1" t="s">
        <v>368</v>
      </c>
      <c r="D9" s="16" t="s">
        <v>113</v>
      </c>
      <c r="E9" s="14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6" t="s">
        <v>120</v>
      </c>
      <c r="AG9" s="1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M9" s="16" t="s">
        <v>120</v>
      </c>
      <c r="AN9" s="1" t="s">
        <v>563</v>
      </c>
    </row>
    <row r="10" spans="1:43" x14ac:dyDescent="0.25">
      <c r="A10" s="1" t="s">
        <v>369</v>
      </c>
      <c r="B10" s="1" t="s">
        <v>370</v>
      </c>
      <c r="D10" s="16" t="s">
        <v>120</v>
      </c>
      <c r="E10" s="17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0" t="str">
        <f>VLOOKUP(Listes!$T10,TabPériodeArticlesMenus[],2,FALSE)</f>
        <v>PAM05</v>
      </c>
      <c r="V10" s="10" t="s">
        <v>43</v>
      </c>
      <c r="W10" s="10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6" t="s">
        <v>326</v>
      </c>
      <c r="AG10" s="1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M10" s="16" t="s">
        <v>326</v>
      </c>
      <c r="AN10" s="1" t="s">
        <v>564</v>
      </c>
    </row>
    <row r="11" spans="1:43" x14ac:dyDescent="0.25">
      <c r="A11" s="1" t="s">
        <v>371</v>
      </c>
      <c r="B11" s="1" t="s">
        <v>372</v>
      </c>
      <c r="D11" s="16" t="s">
        <v>326</v>
      </c>
      <c r="E11" s="14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0" t="str">
        <f>VLOOKUP(Listes!$T11,TabPériodeArticlesMenus[],2,FALSE)</f>
        <v>PAM05</v>
      </c>
      <c r="V11" s="10" t="s">
        <v>60</v>
      </c>
      <c r="W11" s="10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6" t="s">
        <v>139</v>
      </c>
      <c r="AG11" s="1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M11" s="16" t="s">
        <v>139</v>
      </c>
      <c r="AN11" s="1" t="s">
        <v>565</v>
      </c>
    </row>
    <row r="12" spans="1:43" x14ac:dyDescent="0.25">
      <c r="A12" s="1" t="s">
        <v>373</v>
      </c>
      <c r="B12" s="1" t="s">
        <v>374</v>
      </c>
      <c r="D12" s="16" t="s">
        <v>139</v>
      </c>
      <c r="E12" s="17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0" t="str">
        <f>VLOOKUP(Listes!$T12,TabPériodeArticlesMenus[],2,FALSE)</f>
        <v>PAM05</v>
      </c>
      <c r="V12" s="10" t="s">
        <v>46</v>
      </c>
      <c r="W12" s="10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6" t="s">
        <v>145</v>
      </c>
      <c r="AG12" s="1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M12" s="16" t="s">
        <v>145</v>
      </c>
      <c r="AN12" s="1" t="s">
        <v>566</v>
      </c>
    </row>
    <row r="13" spans="1:43" x14ac:dyDescent="0.25">
      <c r="A13" s="1" t="s">
        <v>381</v>
      </c>
      <c r="B13" s="1" t="s">
        <v>375</v>
      </c>
      <c r="D13" s="16" t="s">
        <v>145</v>
      </c>
      <c r="E13" s="14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0" t="str">
        <f>VLOOKUP(Listes!$T13,TabPériodeArticlesMenus[],2,FALSE)</f>
        <v>PAM05</v>
      </c>
      <c r="V13" s="6" t="s">
        <v>46</v>
      </c>
      <c r="W13" s="10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6" t="s">
        <v>146</v>
      </c>
      <c r="AG13" s="1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M13" s="16" t="s">
        <v>146</v>
      </c>
      <c r="AN13" s="1" t="s">
        <v>567</v>
      </c>
    </row>
    <row r="14" spans="1:43" x14ac:dyDescent="0.25">
      <c r="A14" s="1" t="s">
        <v>376</v>
      </c>
      <c r="B14" s="1" t="s">
        <v>377</v>
      </c>
      <c r="D14" s="16" t="s">
        <v>146</v>
      </c>
      <c r="E14" s="17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0" t="str">
        <f>VLOOKUP(Listes!$T14,TabPériodeArticlesMenus[],2,FALSE)</f>
        <v>PAM05</v>
      </c>
      <c r="V14" s="6" t="s">
        <v>353</v>
      </c>
      <c r="W14" s="10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6" t="s">
        <v>151</v>
      </c>
      <c r="AG14" s="1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M14" s="16" t="s">
        <v>151</v>
      </c>
      <c r="AN14" s="1" t="s">
        <v>568</v>
      </c>
    </row>
    <row r="15" spans="1:43" x14ac:dyDescent="0.25">
      <c r="A15" s="1" t="s">
        <v>378</v>
      </c>
      <c r="B15" s="1" t="s">
        <v>379</v>
      </c>
      <c r="D15" s="16" t="s">
        <v>151</v>
      </c>
      <c r="E15" s="14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0" t="str">
        <f>VLOOKUP(Listes!$T15,TabPériodeArticlesMenus[],2,FALSE)</f>
        <v>PAM05</v>
      </c>
      <c r="V15" s="6" t="s">
        <v>353</v>
      </c>
      <c r="W15" s="10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6" t="s">
        <v>153</v>
      </c>
      <c r="AG15" s="1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M15" s="16" t="s">
        <v>153</v>
      </c>
      <c r="AN15" s="1" t="s">
        <v>569</v>
      </c>
    </row>
    <row r="16" spans="1:43" x14ac:dyDescent="0.25">
      <c r="D16" s="16" t="s">
        <v>153</v>
      </c>
      <c r="E16" s="17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0" t="str">
        <f>VLOOKUP(Listes!$T16,TabPériodeArticlesMenus[],2,FALSE)</f>
        <v>PAM05</v>
      </c>
      <c r="V16" s="6" t="s">
        <v>43</v>
      </c>
      <c r="W16" s="10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6" t="s">
        <v>156</v>
      </c>
      <c r="AG16" s="1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M16" s="16" t="s">
        <v>156</v>
      </c>
      <c r="AN16" s="1" t="s">
        <v>570</v>
      </c>
    </row>
    <row r="17" spans="4:40 16359:16359" x14ac:dyDescent="0.25">
      <c r="D17" s="16" t="s">
        <v>156</v>
      </c>
      <c r="E17" s="14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6" t="str">
        <f>VLOOKUP(Listes!$T17,TabPériodeArticlesMenus[],2,FALSE)</f>
        <v>PAM05</v>
      </c>
      <c r="V17" s="6" t="s">
        <v>47</v>
      </c>
      <c r="W17" s="6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6" t="s">
        <v>325</v>
      </c>
      <c r="AG17" s="1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M17" s="16" t="s">
        <v>325</v>
      </c>
      <c r="AN17" s="1" t="s">
        <v>571</v>
      </c>
    </row>
    <row r="18" spans="4:40 16359:16359" x14ac:dyDescent="0.25">
      <c r="D18" s="16" t="s">
        <v>325</v>
      </c>
      <c r="E18" s="17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6" t="str">
        <f>VLOOKUP(Listes!$T18,TabPériodeArticlesMenus[],2,FALSE)</f>
        <v>PAM05</v>
      </c>
      <c r="V18" s="6" t="s">
        <v>43</v>
      </c>
      <c r="W18" s="6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6" t="s">
        <v>183</v>
      </c>
      <c r="AG18" s="1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M18" s="16" t="s">
        <v>183</v>
      </c>
      <c r="AN18" s="1" t="s">
        <v>572</v>
      </c>
    </row>
    <row r="19" spans="4:40 16359:16359" x14ac:dyDescent="0.25">
      <c r="D19" s="16" t="s">
        <v>183</v>
      </c>
      <c r="E19" s="14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6" t="str">
        <f>VLOOKUP(Listes!$T19,TabPériodeArticlesMenus[],2,FALSE)</f>
        <v>PAM05</v>
      </c>
      <c r="V19" s="6" t="s">
        <v>48</v>
      </c>
      <c r="W19" s="6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6" t="s">
        <v>167</v>
      </c>
      <c r="AG19" s="1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M19" s="16" t="s">
        <v>167</v>
      </c>
      <c r="AN19" s="1" t="s">
        <v>573</v>
      </c>
    </row>
    <row r="20" spans="4:40 16359:16359" x14ac:dyDescent="0.25">
      <c r="D20" s="16" t="s">
        <v>167</v>
      </c>
      <c r="E20" s="17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6" t="str">
        <f>VLOOKUP(Listes!$T20,TabPériodeArticlesMenus[],2,FALSE)</f>
        <v>PAM05</v>
      </c>
      <c r="V20" s="6" t="s">
        <v>44</v>
      </c>
      <c r="W20" s="6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6" t="s">
        <v>176</v>
      </c>
      <c r="AG20" s="1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M20" s="16" t="s">
        <v>176</v>
      </c>
      <c r="AN20" s="1" t="s">
        <v>574</v>
      </c>
    </row>
    <row r="21" spans="4:40 16359:16359" x14ac:dyDescent="0.25">
      <c r="D21" s="16" t="s">
        <v>176</v>
      </c>
      <c r="E21" s="14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6" t="str">
        <f>VLOOKUP(Listes!$T21,TabPériodeArticlesMenus[],2,FALSE)</f>
        <v>PAM05</v>
      </c>
      <c r="V21" s="6" t="s">
        <v>52</v>
      </c>
      <c r="W21" s="6" t="str">
        <f>VLOOKUP(Listes!$V21,TabConditionnementArticlesMenus[],2,FALSE)</f>
        <v>CAM13</v>
      </c>
      <c r="AD21" s="1" t="s">
        <v>555</v>
      </c>
      <c r="AE21" s="20" t="s">
        <v>556</v>
      </c>
      <c r="AF21" s="1" t="s">
        <v>161</v>
      </c>
      <c r="AG21" s="1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M21" s="9" t="s">
        <v>161</v>
      </c>
      <c r="AN21" s="1" t="s">
        <v>557</v>
      </c>
    </row>
    <row r="22" spans="4:40 16359:16359" x14ac:dyDescent="0.25">
      <c r="D22" s="19" t="s">
        <v>161</v>
      </c>
      <c r="E22" s="17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6" t="str">
        <f>VLOOKUP(Listes!$T22,TabPériodeArticlesMenus[],2,FALSE)</f>
        <v>PAM05</v>
      </c>
      <c r="V22" s="6" t="s">
        <v>52</v>
      </c>
      <c r="W22" s="6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1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M22" s="9" t="s">
        <v>162</v>
      </c>
      <c r="AN22" s="1" t="s">
        <v>576</v>
      </c>
    </row>
    <row r="23" spans="4:40 16359:16359" x14ac:dyDescent="0.25">
      <c r="D23" s="13" t="s">
        <v>162</v>
      </c>
      <c r="E23" s="14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6" t="str">
        <f>VLOOKUP(Listes!$T23,TabPériodeArticlesMenus[],2,FALSE)</f>
        <v>PAM05</v>
      </c>
      <c r="V23" s="6" t="s">
        <v>52</v>
      </c>
      <c r="W23" s="6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1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M23" s="9" t="s">
        <v>163</v>
      </c>
      <c r="AN23" s="1" t="s">
        <v>577</v>
      </c>
    </row>
    <row r="24" spans="4:40 16359:16359" x14ac:dyDescent="0.25">
      <c r="D24" s="19" t="s">
        <v>163</v>
      </c>
      <c r="E24" s="17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6" t="str">
        <f>VLOOKUP(Listes!$T24,TabPériodeArticlesMenus[],2,FALSE)</f>
        <v>PAM05</v>
      </c>
      <c r="V24" s="6" t="s">
        <v>52</v>
      </c>
      <c r="W24" s="6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1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M24" s="9" t="s">
        <v>164</v>
      </c>
      <c r="AN24" s="1" t="s">
        <v>578</v>
      </c>
    </row>
    <row r="25" spans="4:40 16359:16359" x14ac:dyDescent="0.25">
      <c r="D25" s="13" t="s">
        <v>164</v>
      </c>
      <c r="E25" s="14" t="s">
        <v>203</v>
      </c>
      <c r="J25" s="11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6" t="str">
        <f>VLOOKUP(Listes!$T25,TabPériodeArticlesMenus[],2,FALSE)</f>
        <v>PAM05</v>
      </c>
      <c r="V25" s="6" t="s">
        <v>52</v>
      </c>
      <c r="W25" s="6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1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M25" s="9" t="s">
        <v>165</v>
      </c>
      <c r="AN25" s="1" t="s">
        <v>579</v>
      </c>
    </row>
    <row r="26" spans="4:40 16359:16359" x14ac:dyDescent="0.25">
      <c r="D26" s="19" t="s">
        <v>165</v>
      </c>
      <c r="E26" s="17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6" t="str">
        <f>VLOOKUP(Listes!$T26,TabPériodeArticlesMenus[],2,FALSE)</f>
        <v>PAM05</v>
      </c>
      <c r="V26" s="6" t="s">
        <v>37</v>
      </c>
      <c r="W26" s="6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1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M26" s="9" t="s">
        <v>181</v>
      </c>
      <c r="AN26" s="1" t="s">
        <v>580</v>
      </c>
    </row>
    <row r="27" spans="4:40 16359:16359" x14ac:dyDescent="0.25">
      <c r="D27" s="13" t="s">
        <v>205</v>
      </c>
      <c r="E27" s="14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6" t="str">
        <f>VLOOKUP(Listes!$T27,TabPériodeArticlesMenus[],2,FALSE)</f>
        <v>PAM07</v>
      </c>
      <c r="V27" s="6" t="s">
        <v>60</v>
      </c>
      <c r="W27" s="6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1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M27" s="9" t="s">
        <v>205</v>
      </c>
      <c r="AN27" s="1" t="s">
        <v>206</v>
      </c>
      <c r="XEE27" s="1" t="s">
        <v>53</v>
      </c>
    </row>
    <row r="28" spans="4:40 16359:16359" x14ac:dyDescent="0.25">
      <c r="D28" s="19" t="s">
        <v>115</v>
      </c>
      <c r="E28" s="17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6" t="str">
        <f>VLOOKUP(Listes!$T28,TabPériodeArticlesMenus[],2,FALSE)</f>
        <v>PAM07</v>
      </c>
      <c r="V28" s="6" t="s">
        <v>60</v>
      </c>
      <c r="W28" s="6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1" t="str">
        <f>VLOOKUP(TabLégumesViandesDesserts[[#This Row],[Légumes, Viandes, Desserts]],TabCréationMenusArticlesMenus[],2,FALSE)</f>
        <v>LSLM02</v>
      </c>
      <c r="AH28" s="1" t="s">
        <v>16</v>
      </c>
      <c r="AI28" s="1" t="str">
        <f>VLOOKUP(TabLégumesViandesDesserts[[#This Row],[Période légumes, viandes, desserts]],TabPériodeArticlesMenus[],2,FALSE)</f>
        <v>PAM07</v>
      </c>
      <c r="AJ28" s="1" t="s">
        <v>60</v>
      </c>
      <c r="AK28" s="1" t="str">
        <f>VLOOKUP(TabLégumesViandesDesserts[[#This Row],[Conditionnement légumes, viandes, desserts]],TabConditionnementArticlesMenus[],2,FALSE)</f>
        <v>CAM05</v>
      </c>
      <c r="AM28" s="9" t="s">
        <v>115</v>
      </c>
      <c r="AN28" s="1" t="s">
        <v>207</v>
      </c>
    </row>
    <row r="29" spans="4:40 16359:16359" x14ac:dyDescent="0.25">
      <c r="D29" s="13" t="s">
        <v>116</v>
      </c>
      <c r="E29" s="14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6" t="str">
        <f>VLOOKUP(Listes!$T29,TabPériodeArticlesMenus[],2,FALSE)</f>
        <v>PAM07</v>
      </c>
      <c r="V29" s="6" t="s">
        <v>49</v>
      </c>
      <c r="W29" s="6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1" t="str">
        <f>VLOOKUP(TabLégumesViandesDesserts[[#This Row],[Légumes, Viandes, Desserts]],TabCréationMenusArticlesMenus[],2,FALSE)</f>
        <v>LSLM03</v>
      </c>
      <c r="AH29" s="1" t="s">
        <v>16</v>
      </c>
      <c r="AI29" s="1" t="str">
        <f>VLOOKUP(TabLégumesViandesDesserts[[#This Row],[Période légumes, viandes, desserts]],TabPériodeArticlesMenus[],2,FALSE)</f>
        <v>PAM07</v>
      </c>
      <c r="AJ29" s="1" t="s">
        <v>49</v>
      </c>
      <c r="AK29" s="1" t="str">
        <f>VLOOKUP(TabLégumesViandesDesserts[[#This Row],[Conditionnement légumes, viandes, desserts]],TabConditionnementArticlesMenus[],2,FALSE)</f>
        <v>CAM29</v>
      </c>
      <c r="AM29" s="9" t="s">
        <v>116</v>
      </c>
      <c r="AN29" s="1" t="s">
        <v>208</v>
      </c>
    </row>
    <row r="30" spans="4:40 16359:16359" x14ac:dyDescent="0.25">
      <c r="D30" s="19" t="s">
        <v>117</v>
      </c>
      <c r="E30" s="17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6" t="str">
        <f>VLOOKUP(Listes!$T30,TabPériodeArticlesMenus[],2,FALSE)</f>
        <v>PAM07</v>
      </c>
      <c r="V30" s="6" t="s">
        <v>60</v>
      </c>
      <c r="W30" s="6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1" t="str">
        <f>VLOOKUP(TabLégumesViandesDesserts[[#This Row],[Légumes, Viandes, Desserts]],TabCréationMenusArticlesMenus[],2,FALSE)</f>
        <v>LSLM04</v>
      </c>
      <c r="AH30" s="1" t="s">
        <v>16</v>
      </c>
      <c r="AI30" s="1" t="str">
        <f>VLOOKUP(TabLégumesViandesDesserts[[#This Row],[Période légumes, viandes, desserts]],TabPériodeArticlesMenus[],2,FALSE)</f>
        <v>PAM07</v>
      </c>
      <c r="AJ30" s="1" t="s">
        <v>60</v>
      </c>
      <c r="AK30" s="1" t="str">
        <f>VLOOKUP(TabLégumesViandesDesserts[[#This Row],[Conditionnement légumes, viandes, desserts]],TabConditionnementArticlesMenus[],2,FALSE)</f>
        <v>CAM05</v>
      </c>
      <c r="AM30" s="9" t="s">
        <v>117</v>
      </c>
      <c r="AN30" s="1" t="s">
        <v>209</v>
      </c>
    </row>
    <row r="31" spans="4:40 16359:16359" x14ac:dyDescent="0.25">
      <c r="D31" s="13" t="s">
        <v>327</v>
      </c>
      <c r="E31" s="14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6" t="str">
        <f>VLOOKUP(Listes!$T31,TabPériodeArticlesMenus[],2,FALSE)</f>
        <v>PAM07</v>
      </c>
      <c r="V31" s="6" t="s">
        <v>43</v>
      </c>
      <c r="W31" s="6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1" t="str">
        <f>VLOOKUP(TabLégumesViandesDesserts[[#This Row],[Légumes, Viandes, Desserts]],TabCréationMenusArticlesMenus[],2,FALSE)</f>
        <v>LSLM05</v>
      </c>
      <c r="AH31" s="1" t="s">
        <v>16</v>
      </c>
      <c r="AI31" s="1" t="str">
        <f>VLOOKUP(TabLégumesViandesDesserts[[#This Row],[Période légumes, viandes, desserts]],TabPériodeArticlesMenus[],2,FALSE)</f>
        <v>PAM07</v>
      </c>
      <c r="AJ31" s="1" t="s">
        <v>43</v>
      </c>
      <c r="AK31" s="1" t="str">
        <f>VLOOKUP(TabLégumesViandesDesserts[[#This Row],[Conditionnement légumes, viandes, desserts]],TabConditionnementArticlesMenus[],2,FALSE)</f>
        <v>CAM24</v>
      </c>
      <c r="AM31" s="9" t="s">
        <v>327</v>
      </c>
      <c r="AN31" s="1" t="s">
        <v>210</v>
      </c>
    </row>
    <row r="32" spans="4:40 16359:16359" x14ac:dyDescent="0.25">
      <c r="D32" s="19" t="s">
        <v>125</v>
      </c>
      <c r="E32" s="17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6" t="str">
        <f>VLOOKUP(Listes!$T32,TabPériodeArticlesMenus[],2,FALSE)</f>
        <v>PAM07</v>
      </c>
      <c r="V32" s="6" t="s">
        <v>60</v>
      </c>
      <c r="W32" s="6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1" t="str">
        <f>VLOOKUP(TabLégumesViandesDesserts[[#This Row],[Légumes, Viandes, Desserts]],TabCréationMenusArticlesMenus[],2,FALSE)</f>
        <v>LSLM06</v>
      </c>
      <c r="AH32" s="1" t="s">
        <v>16</v>
      </c>
      <c r="AI32" s="1" t="str">
        <f>VLOOKUP(TabLégumesViandesDesserts[[#This Row],[Période légumes, viandes, desserts]],TabPériodeArticlesMenus[],2,FALSE)</f>
        <v>PAM07</v>
      </c>
      <c r="AJ32" s="1" t="s">
        <v>60</v>
      </c>
      <c r="AK32" s="1" t="str">
        <f>VLOOKUP(TabLégumesViandesDesserts[[#This Row],[Conditionnement légumes, viandes, desserts]],TabConditionnementArticlesMenus[],2,FALSE)</f>
        <v>CAM05</v>
      </c>
      <c r="AM32" s="9" t="s">
        <v>125</v>
      </c>
      <c r="AN32" s="1" t="s">
        <v>211</v>
      </c>
    </row>
    <row r="33" spans="4:40" x14ac:dyDescent="0.25">
      <c r="D33" s="13" t="s">
        <v>135</v>
      </c>
      <c r="E33" s="14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6" t="str">
        <f>VLOOKUP(Listes!$T33,TabPériodeArticlesMenus[],2,FALSE)</f>
        <v>PAM07</v>
      </c>
      <c r="V33" s="6" t="s">
        <v>60</v>
      </c>
      <c r="W33" s="6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1" t="str">
        <f>VLOOKUP(TabLégumesViandesDesserts[[#This Row],[Légumes, Viandes, Desserts]],TabCréationMenusArticlesMenus[],2,FALSE)</f>
        <v>LSLM07</v>
      </c>
      <c r="AH33" s="1" t="s">
        <v>16</v>
      </c>
      <c r="AI33" s="1" t="str">
        <f>VLOOKUP(TabLégumesViandesDesserts[[#This Row],[Période légumes, viandes, desserts]],TabPériodeArticlesMenus[],2,FALSE)</f>
        <v>PAM07</v>
      </c>
      <c r="AJ33" s="1" t="s">
        <v>60</v>
      </c>
      <c r="AK33" s="1" t="str">
        <f>VLOOKUP(TabLégumesViandesDesserts[[#This Row],[Conditionnement légumes, viandes, desserts]],TabConditionnementArticlesMenus[],2,FALSE)</f>
        <v>CAM05</v>
      </c>
      <c r="AM33" s="9" t="s">
        <v>135</v>
      </c>
      <c r="AN33" s="1" t="s">
        <v>212</v>
      </c>
    </row>
    <row r="34" spans="4:40" x14ac:dyDescent="0.25">
      <c r="D34" s="19" t="s">
        <v>328</v>
      </c>
      <c r="E34" s="17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6" t="str">
        <f>VLOOKUP(Listes!$T34,TabPériodeArticlesMenus[],2,FALSE)</f>
        <v>PAM07</v>
      </c>
      <c r="V34" s="6" t="s">
        <v>60</v>
      </c>
      <c r="W34" s="6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1" t="str">
        <f>VLOOKUP(TabLégumesViandesDesserts[[#This Row],[Légumes, Viandes, Desserts]],TabCréationMenusArticlesMenus[],2,FALSE)</f>
        <v>LSLM08</v>
      </c>
      <c r="AH34" s="1" t="s">
        <v>16</v>
      </c>
      <c r="AI34" s="1" t="str">
        <f>VLOOKUP(TabLégumesViandesDesserts[[#This Row],[Période légumes, viandes, desserts]],TabPériodeArticlesMenus[],2,FALSE)</f>
        <v>PAM07</v>
      </c>
      <c r="AJ34" s="1" t="s">
        <v>60</v>
      </c>
      <c r="AK34" s="1" t="str">
        <f>VLOOKUP(TabLégumesViandesDesserts[[#This Row],[Conditionnement légumes, viandes, desserts]],TabConditionnementArticlesMenus[],2,FALSE)</f>
        <v>CAM05</v>
      </c>
      <c r="AM34" s="9" t="s">
        <v>328</v>
      </c>
      <c r="AN34" s="1" t="s">
        <v>213</v>
      </c>
    </row>
    <row r="35" spans="4:40" x14ac:dyDescent="0.25">
      <c r="D35" s="13" t="s">
        <v>144</v>
      </c>
      <c r="E35" s="14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6" t="str">
        <f>VLOOKUP(Listes!$T35,TabPériodeArticlesMenus[],2,FALSE)</f>
        <v>PAM07</v>
      </c>
      <c r="V35" s="6" t="s">
        <v>60</v>
      </c>
      <c r="W35" s="6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1" t="str">
        <f>VLOOKUP(TabLégumesViandesDesserts[[#This Row],[Légumes, Viandes, Desserts]],TabCréationMenusArticlesMenus[],2,FALSE)</f>
        <v>LSLM09</v>
      </c>
      <c r="AH35" s="1" t="s">
        <v>16</v>
      </c>
      <c r="AI35" s="1" t="str">
        <f>VLOOKUP(TabLégumesViandesDesserts[[#This Row],[Période légumes, viandes, desserts]],TabPériodeArticlesMenus[],2,FALSE)</f>
        <v>PAM07</v>
      </c>
      <c r="AJ35" s="1" t="s">
        <v>60</v>
      </c>
      <c r="AK35" s="1" t="str">
        <f>VLOOKUP(TabLégumesViandesDesserts[[#This Row],[Conditionnement légumes, viandes, desserts]],TabConditionnementArticlesMenus[],2,FALSE)</f>
        <v>CAM05</v>
      </c>
      <c r="AM35" s="9" t="s">
        <v>144</v>
      </c>
      <c r="AN35" s="1" t="s">
        <v>214</v>
      </c>
    </row>
    <row r="36" spans="4:40" x14ac:dyDescent="0.25">
      <c r="D36" s="19" t="s">
        <v>329</v>
      </c>
      <c r="E36" s="17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6" t="str">
        <f>VLOOKUP(Listes!$T36,TabPériodeArticlesMenus[],2,FALSE)</f>
        <v>PAM07</v>
      </c>
      <c r="V36" s="6" t="s">
        <v>353</v>
      </c>
      <c r="W36" s="6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1" t="str">
        <f>VLOOKUP(TabLégumesViandesDesserts[[#This Row],[Légumes, Viandes, Desserts]],TabCréationMenusArticlesMenus[],2,FALSE)</f>
        <v>LSLM10</v>
      </c>
      <c r="AH36" s="1" t="s">
        <v>16</v>
      </c>
      <c r="AI36" s="1" t="str">
        <f>VLOOKUP(TabLégumesViandesDesserts[[#This Row],[Période légumes, viandes, desserts]],TabPériodeArticlesMenus[],2,FALSE)</f>
        <v>PAM07</v>
      </c>
      <c r="AJ36" s="1" t="s">
        <v>353</v>
      </c>
      <c r="AK36" s="1" t="str">
        <f>VLOOKUP(TabLégumesViandesDesserts[[#This Row],[Conditionnement légumes, viandes, desserts]],TabConditionnementArticlesMenus[],2,FALSE)</f>
        <v>CAM28</v>
      </c>
      <c r="AM36" s="9" t="s">
        <v>329</v>
      </c>
      <c r="AN36" s="1" t="s">
        <v>215</v>
      </c>
    </row>
    <row r="37" spans="4:40" x14ac:dyDescent="0.25">
      <c r="D37" s="13" t="s">
        <v>330</v>
      </c>
      <c r="E37" s="14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6" t="str">
        <f>VLOOKUP(Listes!$T37,TabPériodeArticlesMenus[],2,FALSE)</f>
        <v>PAM07</v>
      </c>
      <c r="V37" s="6" t="s">
        <v>353</v>
      </c>
      <c r="W37" s="6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1" t="str">
        <f>VLOOKUP(TabLégumesViandesDesserts[[#This Row],[Légumes, Viandes, Desserts]],TabCréationMenusArticlesMenus[],2,FALSE)</f>
        <v>LSLM11</v>
      </c>
      <c r="AH37" s="1" t="s">
        <v>16</v>
      </c>
      <c r="AI37" s="1" t="str">
        <f>VLOOKUP(TabLégumesViandesDesserts[[#This Row],[Période légumes, viandes, desserts]],TabPériodeArticlesMenus[],2,FALSE)</f>
        <v>PAM07</v>
      </c>
      <c r="AJ37" s="1" t="s">
        <v>353</v>
      </c>
      <c r="AK37" s="1" t="str">
        <f>VLOOKUP(TabLégumesViandesDesserts[[#This Row],[Conditionnement légumes, viandes, desserts]],TabConditionnementArticlesMenus[],2,FALSE)</f>
        <v>CAM28</v>
      </c>
      <c r="AM37" s="9" t="s">
        <v>330</v>
      </c>
      <c r="AN37" s="1" t="s">
        <v>216</v>
      </c>
    </row>
    <row r="38" spans="4:40" x14ac:dyDescent="0.25">
      <c r="D38" s="19" t="s">
        <v>331</v>
      </c>
      <c r="E38" s="17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6" t="str">
        <f>VLOOKUP(Listes!$T38,TabPériodeArticlesMenus[],2,FALSE)</f>
        <v>PAM07</v>
      </c>
      <c r="V38" s="6" t="s">
        <v>43</v>
      </c>
      <c r="W38" s="6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1" t="str">
        <f>VLOOKUP(TabLégumesViandesDesserts[[#This Row],[Légumes, Viandes, Desserts]],TabCréationMenusArticlesMenus[],2,FALSE)</f>
        <v>LSLM12</v>
      </c>
      <c r="AH38" s="1" t="s">
        <v>16</v>
      </c>
      <c r="AI38" s="1" t="str">
        <f>VLOOKUP(TabLégumesViandesDesserts[[#This Row],[Période légumes, viandes, desserts]],TabPériodeArticlesMenus[],2,FALSE)</f>
        <v>PAM07</v>
      </c>
      <c r="AJ38" s="1" t="s">
        <v>43</v>
      </c>
      <c r="AK38" s="1" t="str">
        <f>VLOOKUP(TabLégumesViandesDesserts[[#This Row],[Conditionnement légumes, viandes, desserts]],TabConditionnementArticlesMenus[],2,FALSE)</f>
        <v>CAM24</v>
      </c>
      <c r="AM38" s="9" t="s">
        <v>331</v>
      </c>
      <c r="AN38" s="1" t="s">
        <v>217</v>
      </c>
    </row>
    <row r="39" spans="4:40" x14ac:dyDescent="0.25">
      <c r="D39" s="13" t="s">
        <v>157</v>
      </c>
      <c r="E39" s="14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6" t="str">
        <f>VLOOKUP(Listes!$T39,TabPériodeArticlesMenus[],2,FALSE)</f>
        <v>PAM07</v>
      </c>
      <c r="V39" s="6" t="s">
        <v>92</v>
      </c>
      <c r="W39" s="6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1" t="str">
        <f>VLOOKUP(TabLégumesViandesDesserts[[#This Row],[Légumes, Viandes, Desserts]],TabCréationMenusArticlesMenus[],2,FALSE)</f>
        <v>LSLM13</v>
      </c>
      <c r="AH39" s="1" t="s">
        <v>16</v>
      </c>
      <c r="AI39" s="1" t="str">
        <f>VLOOKUP(TabLégumesViandesDesserts[[#This Row],[Période légumes, viandes, desserts]],TabPériodeArticlesMenus[],2,FALSE)</f>
        <v>PAM07</v>
      </c>
      <c r="AJ39" s="1" t="s">
        <v>92</v>
      </c>
      <c r="AK39" s="1" t="str">
        <f>VLOOKUP(TabLégumesViandesDesserts[[#This Row],[Conditionnement légumes, viandes, desserts]],TabConditionnementArticlesMenus[],2,FALSE)</f>
        <v>CAM06</v>
      </c>
      <c r="AM39" s="9" t="s">
        <v>157</v>
      </c>
      <c r="AN39" s="1" t="s">
        <v>218</v>
      </c>
    </row>
    <row r="40" spans="4:40" x14ac:dyDescent="0.25">
      <c r="D40" s="19" t="s">
        <v>346</v>
      </c>
      <c r="E40" s="17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6" t="str">
        <f>VLOOKUP(Listes!$T40,TabPériodeArticlesMenus[],2,FALSE)</f>
        <v>PAM07</v>
      </c>
      <c r="V40" s="6" t="s">
        <v>43</v>
      </c>
      <c r="W40" s="6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1" t="str">
        <f>VLOOKUP(TabLégumesViandesDesserts[[#This Row],[Légumes, Viandes, Desserts]],TabCréationMenusArticlesMenus[],2,FALSE)</f>
        <v>LSLM14</v>
      </c>
      <c r="AH40" s="1" t="s">
        <v>16</v>
      </c>
      <c r="AI40" s="1" t="str">
        <f>VLOOKUP(TabLégumesViandesDesserts[[#This Row],[Période légumes, viandes, desserts]],TabPériodeArticlesMenus[],2,FALSE)</f>
        <v>PAM07</v>
      </c>
      <c r="AJ40" s="1" t="s">
        <v>43</v>
      </c>
      <c r="AK40" s="1" t="str">
        <f>VLOOKUP(TabLégumesViandesDesserts[[#This Row],[Conditionnement légumes, viandes, desserts]],TabConditionnementArticlesMenus[],2,FALSE)</f>
        <v>CAM24</v>
      </c>
      <c r="AM40" s="9" t="s">
        <v>346</v>
      </c>
      <c r="AN40" s="1" t="s">
        <v>219</v>
      </c>
    </row>
    <row r="41" spans="4:40" x14ac:dyDescent="0.25">
      <c r="D41" s="13" t="s">
        <v>138</v>
      </c>
      <c r="E41" s="14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6" t="str">
        <f>VLOOKUP(Listes!$T41,TabPériodeArticlesMenus[],2,FALSE)</f>
        <v>PAM08</v>
      </c>
      <c r="V41" s="6" t="s">
        <v>60</v>
      </c>
      <c r="W41" s="6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1" t="str">
        <f>VLOOKUP(TabLégumesViandesDesserts[[#This Row],[Légumes, Viandes, Desserts]],TabCréationMenusArticlesMenus[],2,FALSE)</f>
        <v>LSMJ01</v>
      </c>
      <c r="AH41" s="1" t="s">
        <v>17</v>
      </c>
      <c r="AI41" s="1" t="str">
        <f>VLOOKUP(TabLégumesViandesDesserts[[#This Row],[Période légumes, viandes, desserts]],TabPériodeArticlesMenus[],2,FALSE)</f>
        <v>PAM08</v>
      </c>
      <c r="AJ41" s="1" t="s">
        <v>60</v>
      </c>
      <c r="AK41" s="1" t="str">
        <f>VLOOKUP(TabLégumesViandesDesserts[[#This Row],[Conditionnement légumes, viandes, desserts]],TabConditionnementArticlesMenus[],2,FALSE)</f>
        <v>CAM05</v>
      </c>
      <c r="AM41" s="9" t="s">
        <v>138</v>
      </c>
      <c r="AN41" s="1" t="s">
        <v>220</v>
      </c>
    </row>
    <row r="42" spans="4:40" x14ac:dyDescent="0.25">
      <c r="D42" s="19" t="s">
        <v>147</v>
      </c>
      <c r="E42" s="17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6" t="str">
        <f>VLOOKUP(Listes!$T42,TabPériodeArticlesMenus[],2,FALSE)</f>
        <v>PAM08</v>
      </c>
      <c r="V42" s="6" t="s">
        <v>92</v>
      </c>
      <c r="W42" s="6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1" t="str">
        <f>VLOOKUP(TabLégumesViandesDesserts[[#This Row],[Légumes, Viandes, Desserts]],TabCréationMenusArticlesMenus[],2,FALSE)</f>
        <v>LSMJ02</v>
      </c>
      <c r="AH42" s="1" t="s">
        <v>17</v>
      </c>
      <c r="AI42" s="1" t="str">
        <f>VLOOKUP(TabLégumesViandesDesserts[[#This Row],[Période légumes, viandes, desserts]],TabPériodeArticlesMenus[],2,FALSE)</f>
        <v>PAM08</v>
      </c>
      <c r="AJ42" s="1" t="s">
        <v>92</v>
      </c>
      <c r="AK42" s="1" t="str">
        <f>VLOOKUP(TabLégumesViandesDesserts[[#This Row],[Conditionnement légumes, viandes, desserts]],TabConditionnementArticlesMenus[],2,FALSE)</f>
        <v>CAM06</v>
      </c>
      <c r="AM42" s="9" t="s">
        <v>147</v>
      </c>
      <c r="AN42" s="1" t="s">
        <v>221</v>
      </c>
    </row>
    <row r="43" spans="4:40" x14ac:dyDescent="0.25">
      <c r="D43" s="13" t="s">
        <v>148</v>
      </c>
      <c r="E43" s="14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6" t="str">
        <f>VLOOKUP(Listes!$T43,TabPériodeArticlesMenus[],2,FALSE)</f>
        <v>PAM08</v>
      </c>
      <c r="V43" s="6" t="s">
        <v>92</v>
      </c>
      <c r="W43" s="6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1" t="str">
        <f>VLOOKUP(TabLégumesViandesDesserts[[#This Row],[Légumes, Viandes, Desserts]],TabCréationMenusArticlesMenus[],2,FALSE)</f>
        <v>LSMJ03</v>
      </c>
      <c r="AH43" s="1" t="s">
        <v>17</v>
      </c>
      <c r="AI43" s="1" t="str">
        <f>VLOOKUP(TabLégumesViandesDesserts[[#This Row],[Période légumes, viandes, desserts]],TabPériodeArticlesMenus[],2,FALSE)</f>
        <v>PAM08</v>
      </c>
      <c r="AJ43" s="1" t="s">
        <v>92</v>
      </c>
      <c r="AK43" s="1" t="str">
        <f>VLOOKUP(TabLégumesViandesDesserts[[#This Row],[Conditionnement légumes, viandes, desserts]],TabConditionnementArticlesMenus[],2,FALSE)</f>
        <v>CAM06</v>
      </c>
      <c r="AM43" s="9" t="s">
        <v>148</v>
      </c>
      <c r="AN43" s="1" t="s">
        <v>222</v>
      </c>
    </row>
    <row r="44" spans="4:40" x14ac:dyDescent="0.25">
      <c r="D44" s="19" t="s">
        <v>159</v>
      </c>
      <c r="E44" s="17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6" t="str">
        <f>VLOOKUP(Listes!$T44,TabPériodeArticlesMenus[],2,FALSE)</f>
        <v>PAM08</v>
      </c>
      <c r="V44" s="6" t="s">
        <v>92</v>
      </c>
      <c r="W44" s="6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1" t="str">
        <f>VLOOKUP(TabLégumesViandesDesserts[[#This Row],[Légumes, Viandes, Desserts]],TabCréationMenusArticlesMenus[],2,FALSE)</f>
        <v>LSMJ04</v>
      </c>
      <c r="AH44" s="1" t="s">
        <v>17</v>
      </c>
      <c r="AI44" s="1" t="str">
        <f>VLOOKUP(TabLégumesViandesDesserts[[#This Row],[Période légumes, viandes, desserts]],TabPériodeArticlesMenus[],2,FALSE)</f>
        <v>PAM08</v>
      </c>
      <c r="AJ44" s="1" t="s">
        <v>92</v>
      </c>
      <c r="AK44" s="1" t="str">
        <f>VLOOKUP(TabLégumesViandesDesserts[[#This Row],[Conditionnement légumes, viandes, desserts]],TabConditionnementArticlesMenus[],2,FALSE)</f>
        <v>CAM06</v>
      </c>
      <c r="AM44" s="9" t="s">
        <v>159</v>
      </c>
      <c r="AN44" s="1" t="s">
        <v>223</v>
      </c>
    </row>
    <row r="45" spans="4:40" x14ac:dyDescent="0.25">
      <c r="D45" s="13" t="s">
        <v>160</v>
      </c>
      <c r="E45" s="14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6" t="str">
        <f>VLOOKUP(Listes!$T45,TabPériodeArticlesMenus[],2,FALSE)</f>
        <v>PAM08</v>
      </c>
      <c r="V45" s="6" t="s">
        <v>92</v>
      </c>
      <c r="W45" s="6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1" t="str">
        <f>VLOOKUP(TabLégumesViandesDesserts[[#This Row],[Légumes, Viandes, Desserts]],TabCréationMenusArticlesMenus[],2,FALSE)</f>
        <v>LSMJ05</v>
      </c>
      <c r="AH45" s="1" t="s">
        <v>17</v>
      </c>
      <c r="AI45" s="1" t="str">
        <f>VLOOKUP(TabLégumesViandesDesserts[[#This Row],[Période légumes, viandes, desserts]],TabPériodeArticlesMenus[],2,FALSE)</f>
        <v>PAM08</v>
      </c>
      <c r="AJ45" s="1" t="s">
        <v>92</v>
      </c>
      <c r="AK45" s="1" t="str">
        <f>VLOOKUP(TabLégumesViandesDesserts[[#This Row],[Conditionnement légumes, viandes, desserts]],TabConditionnementArticlesMenus[],2,FALSE)</f>
        <v>CAM06</v>
      </c>
      <c r="AM45" s="9" t="s">
        <v>160</v>
      </c>
      <c r="AN45" s="1" t="s">
        <v>224</v>
      </c>
    </row>
    <row r="46" spans="4:40" x14ac:dyDescent="0.25">
      <c r="D46" s="19" t="s">
        <v>177</v>
      </c>
      <c r="E46" s="17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6" t="str">
        <f>VLOOKUP(Listes!$T46,TabPériodeArticlesMenus[],2,FALSE)</f>
        <v>PAM08</v>
      </c>
      <c r="V46" s="6" t="s">
        <v>92</v>
      </c>
      <c r="W46" s="6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1" t="str">
        <f>VLOOKUP(TabLégumesViandesDesserts[[#This Row],[Légumes, Viandes, Desserts]],TabCréationMenusArticlesMenus[],2,FALSE)</f>
        <v>LSMJ06</v>
      </c>
      <c r="AH46" s="1" t="s">
        <v>17</v>
      </c>
      <c r="AI46" s="1" t="str">
        <f>VLOOKUP(TabLégumesViandesDesserts[[#This Row],[Période légumes, viandes, desserts]],TabPériodeArticlesMenus[],2,FALSE)</f>
        <v>PAM08</v>
      </c>
      <c r="AJ46" s="1" t="s">
        <v>92</v>
      </c>
      <c r="AK46" s="1" t="str">
        <f>VLOOKUP(TabLégumesViandesDesserts[[#This Row],[Conditionnement légumes, viandes, desserts]],TabConditionnementArticlesMenus[],2,FALSE)</f>
        <v>CAM06</v>
      </c>
      <c r="AM46" s="9" t="s">
        <v>177</v>
      </c>
      <c r="AN46" s="1" t="s">
        <v>225</v>
      </c>
    </row>
    <row r="47" spans="4:40" x14ac:dyDescent="0.25">
      <c r="D47" s="13" t="s">
        <v>332</v>
      </c>
      <c r="E47" s="14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6" t="str">
        <f>VLOOKUP(Listes!$T47,TabPériodeArticlesMenus[],2,FALSE)</f>
        <v>PAM12</v>
      </c>
      <c r="V47" s="6" t="s">
        <v>35</v>
      </c>
      <c r="W47" s="6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1" t="str">
        <f>VLOOKUP(TabLégumesViandesDesserts[[#This Row],[Légumes, Viandes, Desserts]],TabCréationMenusArticlesMenus[],2,FALSE)</f>
        <v>LSV01</v>
      </c>
      <c r="AH47" s="1" t="s">
        <v>21</v>
      </c>
      <c r="AI47" s="1" t="str">
        <f>VLOOKUP(TabLégumesViandesDesserts[[#This Row],[Période légumes, viandes, desserts]],TabPériodeArticlesMenus[],2,FALSE)</f>
        <v>PAM12</v>
      </c>
      <c r="AJ47" s="1" t="s">
        <v>35</v>
      </c>
      <c r="AK47" s="1" t="str">
        <f>VLOOKUP(TabLégumesViandesDesserts[[#This Row],[Conditionnement légumes, viandes, desserts]],TabConditionnementArticlesMenus[],2,FALSE)</f>
        <v>CAM01</v>
      </c>
      <c r="AM47" s="9" t="s">
        <v>332</v>
      </c>
      <c r="AN47" s="1" t="s">
        <v>227</v>
      </c>
    </row>
    <row r="48" spans="4:40" x14ac:dyDescent="0.25">
      <c r="D48" s="19" t="s">
        <v>333</v>
      </c>
      <c r="E48" s="17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6" t="str">
        <f>VLOOKUP(Listes!$T48,TabPériodeArticlesMenus[],2,FALSE)</f>
        <v>PAM12</v>
      </c>
      <c r="V48" s="6" t="s">
        <v>353</v>
      </c>
      <c r="W48" s="6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1" t="str">
        <f>VLOOKUP(TabLégumesViandesDesserts[[#This Row],[Légumes, Viandes, Desserts]],TabCréationMenusArticlesMenus[],2,FALSE)</f>
        <v>LSV02</v>
      </c>
      <c r="AH48" s="1" t="s">
        <v>21</v>
      </c>
      <c r="AI48" s="1" t="str">
        <f>VLOOKUP(TabLégumesViandesDesserts[[#This Row],[Période légumes, viandes, desserts]],TabPériodeArticlesMenus[],2,FALSE)</f>
        <v>PAM12</v>
      </c>
      <c r="AJ48" s="1" t="s">
        <v>353</v>
      </c>
      <c r="AK48" s="1" t="str">
        <f>VLOOKUP(TabLégumesViandesDesserts[[#This Row],[Conditionnement légumes, viandes, desserts]],TabConditionnementArticlesMenus[],2,FALSE)</f>
        <v>CAM28</v>
      </c>
      <c r="AM48" s="9" t="s">
        <v>333</v>
      </c>
      <c r="AN48" s="1" t="s">
        <v>228</v>
      </c>
    </row>
    <row r="49" spans="4:40" x14ac:dyDescent="0.25">
      <c r="D49" s="13" t="s">
        <v>226</v>
      </c>
      <c r="E49" s="14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6" t="str">
        <f>VLOOKUP(Listes!$T49,TabPériodeArticlesMenus[],2,FALSE)</f>
        <v>PAM12</v>
      </c>
      <c r="V49" s="6" t="s">
        <v>50</v>
      </c>
      <c r="W49" s="6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1" t="str">
        <f>VLOOKUP(TabLégumesViandesDesserts[[#This Row],[Légumes, Viandes, Desserts]],TabCréationMenusArticlesMenus[],2,FALSE)</f>
        <v>LSV03</v>
      </c>
      <c r="AH49" s="1" t="s">
        <v>21</v>
      </c>
      <c r="AI49" s="1" t="str">
        <f>VLOOKUP(TabLégumesViandesDesserts[[#This Row],[Période légumes, viandes, desserts]],TabPériodeArticlesMenus[],2,FALSE)</f>
        <v>PAM12</v>
      </c>
      <c r="AJ49" s="1" t="s">
        <v>50</v>
      </c>
      <c r="AK49" s="1" t="str">
        <f>VLOOKUP(TabLégumesViandesDesserts[[#This Row],[Conditionnement légumes, viandes, desserts]],TabConditionnementArticlesMenus[],2,FALSE)</f>
        <v>CAM16</v>
      </c>
      <c r="AM49" s="9" t="s">
        <v>226</v>
      </c>
      <c r="AN49" s="1" t="s">
        <v>229</v>
      </c>
    </row>
    <row r="50" spans="4:40" x14ac:dyDescent="0.25">
      <c r="D50" s="19" t="s">
        <v>334</v>
      </c>
      <c r="E50" s="17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6" t="str">
        <f>VLOOKUP(Listes!$T50,TabPériodeArticlesMenus[],2,FALSE)</f>
        <v>PAM12</v>
      </c>
      <c r="V50" s="6" t="s">
        <v>44</v>
      </c>
      <c r="W50" s="6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1" t="str">
        <f>VLOOKUP(TabLégumesViandesDesserts[[#This Row],[Légumes, Viandes, Desserts]],TabCréationMenusArticlesMenus[],2,FALSE)</f>
        <v>LSV04</v>
      </c>
      <c r="AH50" s="1" t="s">
        <v>21</v>
      </c>
      <c r="AI50" s="1" t="str">
        <f>VLOOKUP(TabLégumesViandesDesserts[[#This Row],[Période légumes, viandes, desserts]],TabPériodeArticlesMenus[],2,FALSE)</f>
        <v>PAM12</v>
      </c>
      <c r="AJ50" s="1" t="s">
        <v>44</v>
      </c>
      <c r="AK50" s="1" t="str">
        <f>VLOOKUP(TabLégumesViandesDesserts[[#This Row],[Conditionnement légumes, viandes, desserts]],TabConditionnementArticlesMenus[],2,FALSE)</f>
        <v>CAM32</v>
      </c>
      <c r="AM50" s="9" t="s">
        <v>334</v>
      </c>
      <c r="AN50" s="1" t="s">
        <v>230</v>
      </c>
    </row>
    <row r="51" spans="4:40" x14ac:dyDescent="0.25">
      <c r="D51" s="13" t="s">
        <v>335</v>
      </c>
      <c r="E51" s="14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6" t="str">
        <f>VLOOKUP(Listes!$T51,TabPériodeArticlesMenus[],2,FALSE)</f>
        <v>PAM12</v>
      </c>
      <c r="V51" s="6" t="s">
        <v>45</v>
      </c>
      <c r="W51" s="6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1" t="str">
        <f>VLOOKUP(TabLégumesViandesDesserts[[#This Row],[Légumes, Viandes, Desserts]],TabCréationMenusArticlesMenus[],2,FALSE)</f>
        <v>LSV05</v>
      </c>
      <c r="AH51" s="1" t="s">
        <v>21</v>
      </c>
      <c r="AI51" s="1" t="str">
        <f>VLOOKUP(TabLégumesViandesDesserts[[#This Row],[Période légumes, viandes, desserts]],TabPériodeArticlesMenus[],2,FALSE)</f>
        <v>PAM12</v>
      </c>
      <c r="AJ51" s="1" t="s">
        <v>45</v>
      </c>
      <c r="AK51" s="1" t="str">
        <f>VLOOKUP(TabLégumesViandesDesserts[[#This Row],[Conditionnement légumes, viandes, desserts]],TabConditionnementArticlesMenus[],2,FALSE)</f>
        <v>CAM27</v>
      </c>
      <c r="AM51" s="9" t="s">
        <v>335</v>
      </c>
      <c r="AN51" s="1" t="s">
        <v>231</v>
      </c>
    </row>
    <row r="52" spans="4:40" x14ac:dyDescent="0.25">
      <c r="D52" s="19" t="s">
        <v>336</v>
      </c>
      <c r="E52" s="17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6" t="str">
        <f>VLOOKUP(Listes!$T52,TabPériodeArticlesMenus[],2,FALSE)</f>
        <v>PAM12</v>
      </c>
      <c r="V52" s="6" t="s">
        <v>351</v>
      </c>
      <c r="W52" s="6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1" t="str">
        <f>VLOOKUP(TabLégumesViandesDesserts[[#This Row],[Légumes, Viandes, Desserts]],TabCréationMenusArticlesMenus[],2,FALSE)</f>
        <v>LSV06</v>
      </c>
      <c r="AH52" s="1" t="s">
        <v>21</v>
      </c>
      <c r="AI52" s="1" t="str">
        <f>VLOOKUP(TabLégumesViandesDesserts[[#This Row],[Période légumes, viandes, desserts]],TabPériodeArticlesMenus[],2,FALSE)</f>
        <v>PAM12</v>
      </c>
      <c r="AJ52" s="1" t="s">
        <v>351</v>
      </c>
      <c r="AK52" s="1" t="str">
        <f>VLOOKUP(TabLégumesViandesDesserts[[#This Row],[Conditionnement légumes, viandes, desserts]],TabConditionnementArticlesMenus[],2,FALSE)</f>
        <v>CAM04</v>
      </c>
      <c r="AM52" s="9" t="s">
        <v>336</v>
      </c>
      <c r="AN52" s="1" t="s">
        <v>232</v>
      </c>
    </row>
    <row r="53" spans="4:40" x14ac:dyDescent="0.25">
      <c r="D53" s="13" t="s">
        <v>337</v>
      </c>
      <c r="E53" s="14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6" t="str">
        <f>VLOOKUP(Listes!$T53,TabPériodeArticlesMenus[],2,FALSE)</f>
        <v>PAM12</v>
      </c>
      <c r="V53" s="6" t="s">
        <v>353</v>
      </c>
      <c r="W53" s="6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1" t="str">
        <f>VLOOKUP(TabLégumesViandesDesserts[[#This Row],[Légumes, Viandes, Desserts]],TabCréationMenusArticlesMenus[],2,FALSE)</f>
        <v>LSV07</v>
      </c>
      <c r="AH53" s="1" t="s">
        <v>21</v>
      </c>
      <c r="AI53" s="1" t="str">
        <f>VLOOKUP(TabLégumesViandesDesserts[[#This Row],[Période légumes, viandes, desserts]],TabPériodeArticlesMenus[],2,FALSE)</f>
        <v>PAM12</v>
      </c>
      <c r="AJ53" s="1" t="s">
        <v>353</v>
      </c>
      <c r="AK53" s="1" t="str">
        <f>VLOOKUP(TabLégumesViandesDesserts[[#This Row],[Conditionnement légumes, viandes, desserts]],TabConditionnementArticlesMenus[],2,FALSE)</f>
        <v>CAM28</v>
      </c>
      <c r="AM53" s="9" t="s">
        <v>337</v>
      </c>
      <c r="AN53" s="1" t="s">
        <v>233</v>
      </c>
    </row>
    <row r="54" spans="4:40" x14ac:dyDescent="0.25">
      <c r="D54" s="19" t="s">
        <v>338</v>
      </c>
      <c r="E54" s="17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6" t="str">
        <f>VLOOKUP(Listes!$T54,TabPériodeArticlesMenus[],2,FALSE)</f>
        <v>PAM12</v>
      </c>
      <c r="V54" s="6" t="s">
        <v>48</v>
      </c>
      <c r="W54" s="6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1" t="str">
        <f>VLOOKUP(TabLégumesViandesDesserts[[#This Row],[Légumes, Viandes, Desserts]],TabCréationMenusArticlesMenus[],2,FALSE)</f>
        <v>LSV08</v>
      </c>
      <c r="AH54" s="1" t="s">
        <v>21</v>
      </c>
      <c r="AI54" s="1" t="str">
        <f>VLOOKUP(TabLégumesViandesDesserts[[#This Row],[Période légumes, viandes, desserts]],TabPériodeArticlesMenus[],2,FALSE)</f>
        <v>PAM12</v>
      </c>
      <c r="AJ54" s="1" t="s">
        <v>48</v>
      </c>
      <c r="AK54" s="1" t="str">
        <f>VLOOKUP(TabLégumesViandesDesserts[[#This Row],[Conditionnement légumes, viandes, desserts]],TabConditionnementArticlesMenus[],2,FALSE)</f>
        <v>CAM18</v>
      </c>
      <c r="AM54" s="9" t="s">
        <v>338</v>
      </c>
      <c r="AN54" s="1" t="s">
        <v>234</v>
      </c>
    </row>
    <row r="55" spans="4:40" x14ac:dyDescent="0.25">
      <c r="D55" s="13" t="s">
        <v>339</v>
      </c>
      <c r="E55" s="14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6" t="str">
        <f>VLOOKUP(Listes!$T55,TabPériodeArticlesMenus[],2,FALSE)</f>
        <v>PAM12</v>
      </c>
      <c r="V55" s="6" t="s">
        <v>48</v>
      </c>
      <c r="W55" s="6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1" t="str">
        <f>VLOOKUP(TabLégumesViandesDesserts[[#This Row],[Légumes, Viandes, Desserts]],TabCréationMenusArticlesMenus[],2,FALSE)</f>
        <v>LSV09</v>
      </c>
      <c r="AH55" s="1" t="s">
        <v>21</v>
      </c>
      <c r="AI55" s="1" t="str">
        <f>VLOOKUP(TabLégumesViandesDesserts[[#This Row],[Période légumes, viandes, desserts]],TabPériodeArticlesMenus[],2,FALSE)</f>
        <v>PAM12</v>
      </c>
      <c r="AJ55" s="1" t="s">
        <v>48</v>
      </c>
      <c r="AK55" s="1" t="str">
        <f>VLOOKUP(TabLégumesViandesDesserts[[#This Row],[Conditionnement légumes, viandes, desserts]],TabConditionnementArticlesMenus[],2,FALSE)</f>
        <v>CAM18</v>
      </c>
      <c r="AM55" s="9" t="s">
        <v>339</v>
      </c>
      <c r="AN55" s="1" t="s">
        <v>235</v>
      </c>
    </row>
    <row r="56" spans="4:40" x14ac:dyDescent="0.25">
      <c r="D56" s="19" t="s">
        <v>169</v>
      </c>
      <c r="E56" s="17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6" t="str">
        <f>VLOOKUP(Listes!$T56,TabPériodeArticlesMenus[],2,FALSE)</f>
        <v>PAM12</v>
      </c>
      <c r="V56" s="6" t="s">
        <v>351</v>
      </c>
      <c r="W56" s="6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1" t="str">
        <f>VLOOKUP(TabLégumesViandesDesserts[[#This Row],[Légumes, Viandes, Desserts]],TabCréationMenusArticlesMenus[],2,FALSE)</f>
        <v>LSV10</v>
      </c>
      <c r="AH56" s="1" t="s">
        <v>21</v>
      </c>
      <c r="AI56" s="1" t="str">
        <f>VLOOKUP(TabLégumesViandesDesserts[[#This Row],[Période légumes, viandes, desserts]],TabPériodeArticlesMenus[],2,FALSE)</f>
        <v>PAM12</v>
      </c>
      <c r="AJ56" s="1" t="s">
        <v>351</v>
      </c>
      <c r="AK56" s="1" t="str">
        <f>VLOOKUP(TabLégumesViandesDesserts[[#This Row],[Conditionnement légumes, viandes, desserts]],TabConditionnementArticlesMenus[],2,FALSE)</f>
        <v>CAM04</v>
      </c>
      <c r="AM56" s="9" t="s">
        <v>169</v>
      </c>
      <c r="AN56" s="1" t="s">
        <v>236</v>
      </c>
    </row>
    <row r="57" spans="4:40" x14ac:dyDescent="0.25">
      <c r="D57" s="13" t="s">
        <v>340</v>
      </c>
      <c r="E57" s="14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6" t="str">
        <f>VLOOKUP(Listes!$T57,TabPériodeArticlesMenus[],2,FALSE)</f>
        <v>PAM12</v>
      </c>
      <c r="V57" s="6" t="s">
        <v>44</v>
      </c>
      <c r="W57" s="6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1" t="str">
        <f>VLOOKUP(TabLégumesViandesDesserts[[#This Row],[Légumes, Viandes, Desserts]],TabCréationMenusArticlesMenus[],2,FALSE)</f>
        <v>LSV11</v>
      </c>
      <c r="AH57" s="1" t="s">
        <v>21</v>
      </c>
      <c r="AI57" s="1" t="str">
        <f>VLOOKUP(TabLégumesViandesDesserts[[#This Row],[Période légumes, viandes, desserts]],TabPériodeArticlesMenus[],2,FALSE)</f>
        <v>PAM12</v>
      </c>
      <c r="AJ57" s="1" t="s">
        <v>44</v>
      </c>
      <c r="AK57" s="1" t="str">
        <f>VLOOKUP(TabLégumesViandesDesserts[[#This Row],[Conditionnement légumes, viandes, desserts]],TabConditionnementArticlesMenus[],2,FALSE)</f>
        <v>CAM32</v>
      </c>
      <c r="AM57" s="9" t="s">
        <v>340</v>
      </c>
      <c r="AN57" s="1" t="s">
        <v>237</v>
      </c>
    </row>
    <row r="58" spans="4:40" x14ac:dyDescent="0.25">
      <c r="D58" s="18" t="s">
        <v>343</v>
      </c>
      <c r="E58" s="17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6" t="str">
        <f>VLOOKUP(Listes!$T58,TabPériodeArticlesMenus[],2,FALSE)</f>
        <v>PAM11</v>
      </c>
      <c r="V58" s="6" t="s">
        <v>46</v>
      </c>
      <c r="W58" s="6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1" t="str">
        <f>VLOOKUP(TabLégumesViandesDesserts[[#This Row],[Légumes, Viandes, Desserts]],TabCréationMenusArticlesMenus[],2,FALSE)</f>
        <v>LWES01</v>
      </c>
      <c r="AH58" s="1" t="s">
        <v>20</v>
      </c>
      <c r="AI58" s="1" t="str">
        <f>VLOOKUP(TabLégumesViandesDesserts[[#This Row],[Période légumes, viandes, desserts]],TabPériodeArticlesMenus[],2,FALSE)</f>
        <v>PAM11</v>
      </c>
      <c r="AJ58" s="1" t="s">
        <v>46</v>
      </c>
      <c r="AK58" s="1" t="str">
        <f>VLOOKUP(TabLégumesViandesDesserts[[#This Row],[Conditionnement légumes, viandes, desserts]],TabConditionnementArticlesMenus[],2,FALSE)</f>
        <v>CAM26</v>
      </c>
      <c r="AM58" s="9" t="s">
        <v>343</v>
      </c>
      <c r="AN58" s="1" t="s">
        <v>238</v>
      </c>
    </row>
    <row r="59" spans="4:40" x14ac:dyDescent="0.25">
      <c r="D59" s="15" t="s">
        <v>341</v>
      </c>
      <c r="E59" s="14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6" t="str">
        <f>VLOOKUP(Listes!$T59,TabPériodeArticlesMenus[],2,FALSE)</f>
        <v>PAM11</v>
      </c>
      <c r="V59" s="6" t="s">
        <v>46</v>
      </c>
      <c r="W59" s="6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1" t="str">
        <f>VLOOKUP(TabLégumesViandesDesserts[[#This Row],[Légumes, Viandes, Desserts]],TabCréationMenusArticlesMenus[],2,FALSE)</f>
        <v>LWES02</v>
      </c>
      <c r="AH59" s="1" t="s">
        <v>20</v>
      </c>
      <c r="AI59" s="1" t="str">
        <f>VLOOKUP(TabLégumesViandesDesserts[[#This Row],[Période légumes, viandes, desserts]],TabPériodeArticlesMenus[],2,FALSE)</f>
        <v>PAM11</v>
      </c>
      <c r="AJ59" s="1" t="s">
        <v>46</v>
      </c>
      <c r="AK59" s="1" t="str">
        <f>VLOOKUP(TabLégumesViandesDesserts[[#This Row],[Conditionnement légumes, viandes, desserts]],TabConditionnementArticlesMenus[],2,FALSE)</f>
        <v>CAM26</v>
      </c>
      <c r="AM59" s="9" t="s">
        <v>341</v>
      </c>
      <c r="AN59" s="1" t="s">
        <v>239</v>
      </c>
    </row>
    <row r="60" spans="4:40" x14ac:dyDescent="0.25">
      <c r="D60" s="18" t="s">
        <v>342</v>
      </c>
      <c r="E60" s="17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6" t="str">
        <f>VLOOKUP(Listes!$T60,TabPériodeArticlesMenus[],2,FALSE)</f>
        <v>PAM11</v>
      </c>
      <c r="V60" s="6" t="s">
        <v>46</v>
      </c>
      <c r="W60" s="6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1" t="str">
        <f>VLOOKUP(TabLégumesViandesDesserts[[#This Row],[Légumes, Viandes, Desserts]],TabCréationMenusArticlesMenus[],2,FALSE)</f>
        <v>LWES03</v>
      </c>
      <c r="AH60" s="1" t="s">
        <v>20</v>
      </c>
      <c r="AI60" s="1" t="str">
        <f>VLOOKUP(TabLégumesViandesDesserts[[#This Row],[Période légumes, viandes, desserts]],TabPériodeArticlesMenus[],2,FALSE)</f>
        <v>PAM11</v>
      </c>
      <c r="AJ60" s="1" t="s">
        <v>46</v>
      </c>
      <c r="AK60" s="1" t="str">
        <f>VLOOKUP(TabLégumesViandesDesserts[[#This Row],[Conditionnement légumes, viandes, desserts]],TabConditionnementArticlesMenus[],2,FALSE)</f>
        <v>CAM26</v>
      </c>
      <c r="AM60" s="9" t="s">
        <v>342</v>
      </c>
      <c r="AN60" s="1" t="s">
        <v>240</v>
      </c>
    </row>
    <row r="61" spans="4:40" x14ac:dyDescent="0.25">
      <c r="D61" s="15" t="s">
        <v>344</v>
      </c>
      <c r="E61" s="14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6" t="str">
        <f>VLOOKUP(Listes!$T61,TabPériodeArticlesMenus[],2,FALSE)</f>
        <v>PAM03</v>
      </c>
      <c r="V61" s="6" t="s">
        <v>35</v>
      </c>
      <c r="W61" s="6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1" t="str">
        <f>VLOOKUP(TabLégumesViandesDesserts[[#This Row],[Légumes, Viandes, Desserts]],TabCréationMenusArticlesMenus[],2,FALSE)</f>
        <v>LWED01</v>
      </c>
      <c r="AH61" s="1" t="s">
        <v>12</v>
      </c>
      <c r="AI61" s="1" t="str">
        <f>VLOOKUP(TabLégumesViandesDesserts[[#This Row],[Période légumes, viandes, desserts]],TabPériodeArticlesMenus[],2,FALSE)</f>
        <v>PAM03</v>
      </c>
      <c r="AJ61" s="1" t="s">
        <v>35</v>
      </c>
      <c r="AK61" s="1" t="str">
        <f>VLOOKUP(TabLégumesViandesDesserts[[#This Row],[Conditionnement légumes, viandes, desserts]],TabConditionnementArticlesMenus[],2,FALSE)</f>
        <v>CAM01</v>
      </c>
      <c r="AM61" s="9" t="s">
        <v>344</v>
      </c>
      <c r="AN61" s="1" t="s">
        <v>241</v>
      </c>
    </row>
    <row r="62" spans="4:40" x14ac:dyDescent="0.25">
      <c r="D62" s="18" t="s">
        <v>114</v>
      </c>
      <c r="E62" s="17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6" t="str">
        <f>VLOOKUP(Listes!$T62,TabPériodeArticlesMenus[],2,FALSE)</f>
        <v>PAM02</v>
      </c>
      <c r="V62" s="6" t="s">
        <v>347</v>
      </c>
      <c r="W62" s="6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1" t="str">
        <f>VLOOKUP(TabLégumesViandesDesserts[[#This Row],[Légumes, Viandes, Desserts]],TabCréationMenusArticlesMenus[],2,FALSE)</f>
        <v>LWED02</v>
      </c>
      <c r="AH62" s="1" t="s">
        <v>11</v>
      </c>
      <c r="AI62" s="1" t="str">
        <f>VLOOKUP(TabLégumesViandesDesserts[[#This Row],[Période légumes, viandes, desserts]],TabPériodeArticlesMenus[],2,FALSE)</f>
        <v>PAM02</v>
      </c>
      <c r="AJ62" s="1" t="s">
        <v>347</v>
      </c>
      <c r="AK62" s="1" t="str">
        <f>VLOOKUP(TabLégumesViandesDesserts[[#This Row],[Conditionnement légumes, viandes, desserts]],TabConditionnementArticlesMenus[],2,FALSE)</f>
        <v>CAM11</v>
      </c>
      <c r="AM62" s="9" t="s">
        <v>114</v>
      </c>
      <c r="AN62" s="1" t="s">
        <v>242</v>
      </c>
    </row>
    <row r="63" spans="4:40" x14ac:dyDescent="0.25">
      <c r="D63" s="15" t="s">
        <v>128</v>
      </c>
      <c r="E63" s="14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6" t="str">
        <f>VLOOKUP(Listes!$T63,TabPériodeArticlesMenus[],2,FALSE)</f>
        <v>PAM01</v>
      </c>
      <c r="V63" s="6" t="s">
        <v>51</v>
      </c>
      <c r="W63" s="6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1" t="str">
        <f>VLOOKUP(TabLégumesViandesDesserts[[#This Row],[Légumes, Viandes, Desserts]],TabCréationMenusArticlesMenus[],2,FALSE)</f>
        <v>LWED03</v>
      </c>
      <c r="AH63" s="1" t="s">
        <v>10</v>
      </c>
      <c r="AI63" s="1" t="str">
        <f>VLOOKUP(TabLégumesViandesDesserts[[#This Row],[Période légumes, viandes, desserts]],TabPériodeArticlesMenus[],2,FALSE)</f>
        <v>PAM01</v>
      </c>
      <c r="AJ63" s="1" t="s">
        <v>51</v>
      </c>
      <c r="AK63" s="1" t="str">
        <f>VLOOKUP(TabLégumesViandesDesserts[[#This Row],[Conditionnement légumes, viandes, desserts]],TabConditionnementArticlesMenus[],2,FALSE)</f>
        <v>CAM23</v>
      </c>
      <c r="AM63" s="9" t="s">
        <v>128</v>
      </c>
      <c r="AN63" s="1" t="s">
        <v>243</v>
      </c>
    </row>
    <row r="64" spans="4:40" x14ac:dyDescent="0.25">
      <c r="D64" s="18" t="s">
        <v>345</v>
      </c>
      <c r="E64" s="17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6" t="str">
        <f>VLOOKUP(Listes!$T64,TabPériodeArticlesMenus[],2,FALSE)</f>
        <v>PAM02</v>
      </c>
      <c r="V64" s="6" t="s">
        <v>60</v>
      </c>
      <c r="W64" s="6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1" t="str">
        <f>VLOOKUP(TabLégumesViandesDesserts[[#This Row],[Légumes, Viandes, Desserts]],TabCréationMenusArticlesMenus[],2,FALSE)</f>
        <v>LWED04</v>
      </c>
      <c r="AH64" s="1" t="s">
        <v>11</v>
      </c>
      <c r="AI64" s="1" t="str">
        <f>VLOOKUP(TabLégumesViandesDesserts[[#This Row],[Période légumes, viandes, desserts]],TabPériodeArticlesMenus[],2,FALSE)</f>
        <v>PAM02</v>
      </c>
      <c r="AJ64" s="1" t="s">
        <v>60</v>
      </c>
      <c r="AK64" s="1" t="str">
        <f>VLOOKUP(TabLégumesViandesDesserts[[#This Row],[Conditionnement légumes, viandes, desserts]],TabConditionnementArticlesMenus[],2,FALSE)</f>
        <v>CAM05</v>
      </c>
      <c r="AM64" s="9" t="s">
        <v>345</v>
      </c>
      <c r="AN64" s="1" t="s">
        <v>244</v>
      </c>
    </row>
    <row r="65" spans="4:40" x14ac:dyDescent="0.25">
      <c r="D65" s="13" t="s">
        <v>245</v>
      </c>
      <c r="E65" s="14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6" t="str">
        <f>VLOOKUP(Listes!$T65,TabPériodeArticlesMenus[],2,FALSE)</f>
        <v>PAM04</v>
      </c>
      <c r="V65" s="6" t="s">
        <v>350</v>
      </c>
      <c r="W65" s="6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1" t="str">
        <f>VLOOKUP(TabLégumesViandesDesserts[[#This Row],[Légumes, Viandes, Desserts]],TabCréationMenusArticlesMenus[],2,FALSE)</f>
        <v>VS01</v>
      </c>
      <c r="AH65" s="1" t="s">
        <v>13</v>
      </c>
      <c r="AI65" s="1" t="str">
        <f>VLOOKUP(TabLégumesViandesDesserts[[#This Row],[Période légumes, viandes, desserts]],TabPériodeArticlesMenus[],2,FALSE)</f>
        <v>PAM04</v>
      </c>
      <c r="AJ65" s="1" t="s">
        <v>350</v>
      </c>
      <c r="AK65" s="1" t="str">
        <f>VLOOKUP(TabLégumesViandesDesserts[[#This Row],[Conditionnement légumes, viandes, desserts]],TabConditionnementArticlesMenus[],2,FALSE)</f>
        <v>CAM14</v>
      </c>
      <c r="AM65" s="9" t="s">
        <v>245</v>
      </c>
      <c r="AN65" s="1" t="s">
        <v>256</v>
      </c>
    </row>
    <row r="66" spans="4:40" x14ac:dyDescent="0.25">
      <c r="D66" s="19" t="s">
        <v>246</v>
      </c>
      <c r="E66" s="17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6" t="str">
        <f>VLOOKUP(Listes!$T66,TabPériodeArticlesMenus[],2,FALSE)</f>
        <v>PAM04</v>
      </c>
      <c r="V66" s="6" t="s">
        <v>348</v>
      </c>
      <c r="W66" s="6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1" t="str">
        <f>VLOOKUP(TabLégumesViandesDesserts[[#This Row],[Légumes, Viandes, Desserts]],TabCréationMenusArticlesMenus[],2,FALSE)</f>
        <v>VS02</v>
      </c>
      <c r="AH66" s="1" t="s">
        <v>13</v>
      </c>
      <c r="AI66" s="1" t="str">
        <f>VLOOKUP(TabLégumesViandesDesserts[[#This Row],[Période légumes, viandes, desserts]],TabPériodeArticlesMenus[],2,FALSE)</f>
        <v>PAM04</v>
      </c>
      <c r="AJ66" s="1" t="s">
        <v>348</v>
      </c>
      <c r="AK66" s="1" t="str">
        <f>VLOOKUP(TabLégumesViandesDesserts[[#This Row],[Conditionnement légumes, viandes, desserts]],TabConditionnementArticlesMenus[],2,FALSE)</f>
        <v>CAM22</v>
      </c>
      <c r="AM66" s="9" t="s">
        <v>246</v>
      </c>
      <c r="AN66" s="1" t="s">
        <v>257</v>
      </c>
    </row>
    <row r="67" spans="4:40" x14ac:dyDescent="0.25">
      <c r="D67" s="13" t="s">
        <v>247</v>
      </c>
      <c r="E67" s="14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6" t="str">
        <f>VLOOKUP(Listes!$T67,TabPériodeArticlesMenus[],2,FALSE)</f>
        <v>PAM04</v>
      </c>
      <c r="V67" s="6" t="s">
        <v>350</v>
      </c>
      <c r="W67" s="6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1" t="str">
        <f>VLOOKUP(TabLégumesViandesDesserts[[#This Row],[Légumes, Viandes, Desserts]],TabCréationMenusArticlesMenus[],2,FALSE)</f>
        <v>VS03</v>
      </c>
      <c r="AH67" s="1" t="s">
        <v>13</v>
      </c>
      <c r="AI67" s="1" t="str">
        <f>VLOOKUP(TabLégumesViandesDesserts[[#This Row],[Période légumes, viandes, desserts]],TabPériodeArticlesMenus[],2,FALSE)</f>
        <v>PAM04</v>
      </c>
      <c r="AJ67" s="1" t="s">
        <v>350</v>
      </c>
      <c r="AK67" s="1" t="str">
        <f>VLOOKUP(TabLégumesViandesDesserts[[#This Row],[Conditionnement légumes, viandes, desserts]],TabConditionnementArticlesMenus[],2,FALSE)</f>
        <v>CAM14</v>
      </c>
      <c r="AM67" s="9" t="s">
        <v>247</v>
      </c>
      <c r="AN67" s="1" t="s">
        <v>258</v>
      </c>
    </row>
    <row r="68" spans="4:40" x14ac:dyDescent="0.25">
      <c r="D68" s="19" t="s">
        <v>248</v>
      </c>
      <c r="E68" s="17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6" t="str">
        <f>VLOOKUP(Listes!$T68,TabPériodeArticlesMenus[],2,FALSE)</f>
        <v>PAM04</v>
      </c>
      <c r="V68" s="6" t="s">
        <v>350</v>
      </c>
      <c r="W68" s="6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1" t="str">
        <f>VLOOKUP(TabLégumesViandesDesserts[[#This Row],[Légumes, Viandes, Desserts]],TabCréationMenusArticlesMenus[],2,FALSE)</f>
        <v>VS04</v>
      </c>
      <c r="AH68" s="1" t="s">
        <v>13</v>
      </c>
      <c r="AI68" s="1" t="str">
        <f>VLOOKUP(TabLégumesViandesDesserts[[#This Row],[Période légumes, viandes, desserts]],TabPériodeArticlesMenus[],2,FALSE)</f>
        <v>PAM04</v>
      </c>
      <c r="AJ68" s="1" t="s">
        <v>350</v>
      </c>
      <c r="AK68" s="1" t="str">
        <f>VLOOKUP(TabLégumesViandesDesserts[[#This Row],[Conditionnement légumes, viandes, desserts]],TabConditionnementArticlesMenus[],2,FALSE)</f>
        <v>CAM14</v>
      </c>
      <c r="AM68" s="9" t="s">
        <v>248</v>
      </c>
      <c r="AN68" s="1" t="s">
        <v>259</v>
      </c>
    </row>
    <row r="69" spans="4:40" x14ac:dyDescent="0.25">
      <c r="D69" s="13" t="s">
        <v>249</v>
      </c>
      <c r="E69" s="14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6" t="str">
        <f>VLOOKUP(Listes!$T69,TabPériodeArticlesMenus[],2,FALSE)</f>
        <v>PAM04</v>
      </c>
      <c r="V69" s="6" t="s">
        <v>60</v>
      </c>
      <c r="W69" s="6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1" t="str">
        <f>VLOOKUP(TabLégumesViandesDesserts[[#This Row],[Légumes, Viandes, Desserts]],TabCréationMenusArticlesMenus[],2,FALSE)</f>
        <v>VS05</v>
      </c>
      <c r="AH69" s="1" t="s">
        <v>13</v>
      </c>
      <c r="AI69" s="1" t="str">
        <f>VLOOKUP(TabLégumesViandesDesserts[[#This Row],[Période légumes, viandes, desserts]],TabPériodeArticlesMenus[],2,FALSE)</f>
        <v>PAM04</v>
      </c>
      <c r="AJ69" s="1" t="s">
        <v>60</v>
      </c>
      <c r="AK69" s="1" t="str">
        <f>VLOOKUP(TabLégumesViandesDesserts[[#This Row],[Conditionnement légumes, viandes, desserts]],TabConditionnementArticlesMenus[],2,FALSE)</f>
        <v>CAM05</v>
      </c>
      <c r="AM69" s="9" t="s">
        <v>249</v>
      </c>
      <c r="AN69" s="1" t="s">
        <v>260</v>
      </c>
    </row>
    <row r="70" spans="4:40" x14ac:dyDescent="0.25">
      <c r="D70" s="19" t="s">
        <v>250</v>
      </c>
      <c r="E70" s="17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6" t="str">
        <f>VLOOKUP(Listes!$T70,TabPériodeArticlesMenus[],2,FALSE)</f>
        <v>PAM04</v>
      </c>
      <c r="V70" s="6" t="s">
        <v>54</v>
      </c>
      <c r="W70" s="6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1" t="str">
        <f>VLOOKUP(TabLégumesViandesDesserts[[#This Row],[Légumes, Viandes, Desserts]],TabCréationMenusArticlesMenus[],2,FALSE)</f>
        <v>VS06</v>
      </c>
      <c r="AH70" s="1" t="s">
        <v>13</v>
      </c>
      <c r="AI70" s="1" t="str">
        <f>VLOOKUP(TabLégumesViandesDesserts[[#This Row],[Période légumes, viandes, desserts]],TabPériodeArticlesMenus[],2,FALSE)</f>
        <v>PAM04</v>
      </c>
      <c r="AJ70" s="1" t="s">
        <v>54</v>
      </c>
      <c r="AK70" s="1" t="str">
        <f>VLOOKUP(TabLégumesViandesDesserts[[#This Row],[Conditionnement légumes, viandes, desserts]],TabConditionnementArticlesMenus[],2,FALSE)</f>
        <v>CAM08</v>
      </c>
      <c r="AM70" s="9" t="s">
        <v>250</v>
      </c>
      <c r="AN70" s="1" t="s">
        <v>261</v>
      </c>
    </row>
    <row r="71" spans="4:40" x14ac:dyDescent="0.25">
      <c r="D71" s="13" t="s">
        <v>251</v>
      </c>
      <c r="E71" s="14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6" t="str">
        <f>VLOOKUP(Listes!$T71,TabPériodeArticlesMenus[],2,FALSE)</f>
        <v>PAM04</v>
      </c>
      <c r="V71" s="6" t="s">
        <v>350</v>
      </c>
      <c r="W71" s="6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1" t="str">
        <f>VLOOKUP(TabLégumesViandesDesserts[[#This Row],[Légumes, Viandes, Desserts]],TabCréationMenusArticlesMenus[],2,FALSE)</f>
        <v>VS07</v>
      </c>
      <c r="AH71" s="1" t="s">
        <v>13</v>
      </c>
      <c r="AI71" s="1" t="str">
        <f>VLOOKUP(TabLégumesViandesDesserts[[#This Row],[Période légumes, viandes, desserts]],TabPériodeArticlesMenus[],2,FALSE)</f>
        <v>PAM04</v>
      </c>
      <c r="AJ71" s="1" t="s">
        <v>350</v>
      </c>
      <c r="AK71" s="1" t="str">
        <f>VLOOKUP(TabLégumesViandesDesserts[[#This Row],[Conditionnement légumes, viandes, desserts]],TabConditionnementArticlesMenus[],2,FALSE)</f>
        <v>CAM14</v>
      </c>
      <c r="AM71" s="9" t="s">
        <v>251</v>
      </c>
      <c r="AN71" s="1" t="s">
        <v>262</v>
      </c>
    </row>
    <row r="72" spans="4:40" x14ac:dyDescent="0.25">
      <c r="D72" s="19" t="s">
        <v>119</v>
      </c>
      <c r="E72" s="17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6" t="str">
        <f>VLOOKUP(Listes!$T72,TabPériodeArticlesMenus[],2,FALSE)</f>
        <v>PAM04</v>
      </c>
      <c r="V72" s="6" t="s">
        <v>350</v>
      </c>
      <c r="W72" s="6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1" t="str">
        <f>VLOOKUP(TabLégumesViandesDesserts[[#This Row],[Légumes, Viandes, Desserts]],TabCréationMenusArticlesMenus[],2,FALSE)</f>
        <v>VS08</v>
      </c>
      <c r="AH72" s="1" t="s">
        <v>13</v>
      </c>
      <c r="AI72" s="1" t="str">
        <f>VLOOKUP(TabLégumesViandesDesserts[[#This Row],[Période légumes, viandes, desserts]],TabPériodeArticlesMenus[],2,FALSE)</f>
        <v>PAM04</v>
      </c>
      <c r="AJ72" s="1" t="s">
        <v>350</v>
      </c>
      <c r="AK72" s="1" t="str">
        <f>VLOOKUP(TabLégumesViandesDesserts[[#This Row],[Conditionnement légumes, viandes, desserts]],TabConditionnementArticlesMenus[],2,FALSE)</f>
        <v>CAM14</v>
      </c>
      <c r="AM72" s="9" t="s">
        <v>119</v>
      </c>
      <c r="AN72" s="1" t="s">
        <v>263</v>
      </c>
    </row>
    <row r="73" spans="4:40" x14ac:dyDescent="0.25">
      <c r="D73" s="13" t="s">
        <v>122</v>
      </c>
      <c r="E73" s="14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6" t="str">
        <f>VLOOKUP(Listes!$T73,TabPériodeArticlesMenus[],2,FALSE)</f>
        <v>PAM04</v>
      </c>
      <c r="V73" s="6" t="s">
        <v>350</v>
      </c>
      <c r="W73" s="6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1" t="str">
        <f>VLOOKUP(TabLégumesViandesDesserts[[#This Row],[Légumes, Viandes, Desserts]],TabCréationMenusArticlesMenus[],2,FALSE)</f>
        <v>VS09</v>
      </c>
      <c r="AH73" s="1" t="s">
        <v>13</v>
      </c>
      <c r="AI73" s="1" t="str">
        <f>VLOOKUP(TabLégumesViandesDesserts[[#This Row],[Période légumes, viandes, desserts]],TabPériodeArticlesMenus[],2,FALSE)</f>
        <v>PAM04</v>
      </c>
      <c r="AJ73" s="1" t="s">
        <v>350</v>
      </c>
      <c r="AK73" s="1" t="str">
        <f>VLOOKUP(TabLégumesViandesDesserts[[#This Row],[Conditionnement légumes, viandes, desserts]],TabConditionnementArticlesMenus[],2,FALSE)</f>
        <v>CAM14</v>
      </c>
      <c r="AM73" s="9" t="s">
        <v>122</v>
      </c>
      <c r="AN73" s="1" t="s">
        <v>264</v>
      </c>
    </row>
    <row r="74" spans="4:40" x14ac:dyDescent="0.25">
      <c r="D74" s="19" t="s">
        <v>127</v>
      </c>
      <c r="E74" s="17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6" t="str">
        <f>VLOOKUP(Listes!$T74,TabPériodeArticlesMenus[],2,FALSE)</f>
        <v>PAM04</v>
      </c>
      <c r="V74" s="6" t="s">
        <v>350</v>
      </c>
      <c r="W74" s="6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1" t="str">
        <f>VLOOKUP(TabLégumesViandesDesserts[[#This Row],[Légumes, Viandes, Desserts]],TabCréationMenusArticlesMenus[],2,FALSE)</f>
        <v>VS10</v>
      </c>
      <c r="AH74" s="1" t="s">
        <v>13</v>
      </c>
      <c r="AI74" s="1" t="str">
        <f>VLOOKUP(TabLégumesViandesDesserts[[#This Row],[Période légumes, viandes, desserts]],TabPériodeArticlesMenus[],2,FALSE)</f>
        <v>PAM04</v>
      </c>
      <c r="AJ74" s="1" t="s">
        <v>350</v>
      </c>
      <c r="AK74" s="1" t="str">
        <f>VLOOKUP(TabLégumesViandesDesserts[[#This Row],[Conditionnement légumes, viandes, desserts]],TabConditionnementArticlesMenus[],2,FALSE)</f>
        <v>CAM14</v>
      </c>
      <c r="AM74" s="9" t="s">
        <v>127</v>
      </c>
      <c r="AN74" s="1" t="s">
        <v>265</v>
      </c>
    </row>
    <row r="75" spans="4:40" x14ac:dyDescent="0.25">
      <c r="D75" s="13" t="s">
        <v>130</v>
      </c>
      <c r="E75" s="14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6" t="str">
        <f>VLOOKUP(Listes!$T75,TabPériodeArticlesMenus[],2,FALSE)</f>
        <v>PAM04</v>
      </c>
      <c r="V75" s="6" t="s">
        <v>55</v>
      </c>
      <c r="W75" s="6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1" t="str">
        <f>VLOOKUP(TabLégumesViandesDesserts[[#This Row],[Légumes, Viandes, Desserts]],TabCréationMenusArticlesMenus[],2,FALSE)</f>
        <v>VS11</v>
      </c>
      <c r="AH75" s="1" t="s">
        <v>13</v>
      </c>
      <c r="AI75" s="1" t="str">
        <f>VLOOKUP(TabLégumesViandesDesserts[[#This Row],[Période légumes, viandes, desserts]],TabPériodeArticlesMenus[],2,FALSE)</f>
        <v>PAM04</v>
      </c>
      <c r="AJ75" s="1" t="s">
        <v>55</v>
      </c>
      <c r="AK75" s="1" t="str">
        <f>VLOOKUP(TabLégumesViandesDesserts[[#This Row],[Conditionnement légumes, viandes, desserts]],TabConditionnementArticlesMenus[],2,FALSE)</f>
        <v>CAM21</v>
      </c>
      <c r="AM75" s="9" t="s">
        <v>130</v>
      </c>
      <c r="AN75" s="1" t="s">
        <v>266</v>
      </c>
    </row>
    <row r="76" spans="4:40" x14ac:dyDescent="0.25">
      <c r="D76" s="19" t="s">
        <v>136</v>
      </c>
      <c r="E76" s="17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6" t="str">
        <f>VLOOKUP(Listes!$T76,TabPériodeArticlesMenus[],2,FALSE)</f>
        <v>PAM04</v>
      </c>
      <c r="V76" s="6" t="s">
        <v>350</v>
      </c>
      <c r="W76" s="6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1" t="str">
        <f>VLOOKUP(TabLégumesViandesDesserts[[#This Row],[Légumes, Viandes, Desserts]],TabCréationMenusArticlesMenus[],2,FALSE)</f>
        <v>VS12</v>
      </c>
      <c r="AH76" s="1" t="s">
        <v>13</v>
      </c>
      <c r="AI76" s="1" t="str">
        <f>VLOOKUP(TabLégumesViandesDesserts[[#This Row],[Période légumes, viandes, desserts]],TabPériodeArticlesMenus[],2,FALSE)</f>
        <v>PAM04</v>
      </c>
      <c r="AJ76" s="1" t="s">
        <v>350</v>
      </c>
      <c r="AK76" s="1" t="str">
        <f>VLOOKUP(TabLégumesViandesDesserts[[#This Row],[Conditionnement légumes, viandes, desserts]],TabConditionnementArticlesMenus[],2,FALSE)</f>
        <v>CAM14</v>
      </c>
      <c r="AM76" s="9" t="s">
        <v>136</v>
      </c>
      <c r="AN76" s="1" t="s">
        <v>267</v>
      </c>
    </row>
    <row r="77" spans="4:40" x14ac:dyDescent="0.25">
      <c r="D77" s="13" t="s">
        <v>137</v>
      </c>
      <c r="E77" s="14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6" t="str">
        <f>VLOOKUP(Listes!$T77,TabPériodeArticlesMenus[],2,FALSE)</f>
        <v>PAM04</v>
      </c>
      <c r="V77" s="6" t="s">
        <v>56</v>
      </c>
      <c r="W77" s="6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1" t="str">
        <f>VLOOKUP(TabLégumesViandesDesserts[[#This Row],[Légumes, Viandes, Desserts]],TabCréationMenusArticlesMenus[],2,FALSE)</f>
        <v>VS13</v>
      </c>
      <c r="AH77" s="1" t="s">
        <v>13</v>
      </c>
      <c r="AI77" s="1" t="str">
        <f>VLOOKUP(TabLégumesViandesDesserts[[#This Row],[Période légumes, viandes, desserts]],TabPériodeArticlesMenus[],2,FALSE)</f>
        <v>PAM04</v>
      </c>
      <c r="AJ77" s="1" t="s">
        <v>56</v>
      </c>
      <c r="AK77" s="1" t="str">
        <f>VLOOKUP(TabLégumesViandesDesserts[[#This Row],[Conditionnement légumes, viandes, desserts]],TabConditionnementArticlesMenus[],2,FALSE)</f>
        <v>CAM07</v>
      </c>
      <c r="AM77" s="9" t="s">
        <v>137</v>
      </c>
      <c r="AN77" s="1" t="s">
        <v>268</v>
      </c>
    </row>
    <row r="78" spans="4:40" x14ac:dyDescent="0.25">
      <c r="D78" s="19" t="s">
        <v>140</v>
      </c>
      <c r="E78" s="17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6" t="str">
        <f>VLOOKUP(Listes!$T78,TabPériodeArticlesMenus[],2,FALSE)</f>
        <v>PAM04</v>
      </c>
      <c r="V78" s="6" t="s">
        <v>350</v>
      </c>
      <c r="W78" s="6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1" t="str">
        <f>VLOOKUP(TabLégumesViandesDesserts[[#This Row],[Légumes, Viandes, Desserts]],TabCréationMenusArticlesMenus[],2,FALSE)</f>
        <v>VS14</v>
      </c>
      <c r="AH78" s="1" t="s">
        <v>13</v>
      </c>
      <c r="AI78" s="1" t="str">
        <f>VLOOKUP(TabLégumesViandesDesserts[[#This Row],[Période légumes, viandes, desserts]],TabPériodeArticlesMenus[],2,FALSE)</f>
        <v>PAM04</v>
      </c>
      <c r="AJ78" s="1" t="s">
        <v>350</v>
      </c>
      <c r="AK78" s="1" t="str">
        <f>VLOOKUP(TabLégumesViandesDesserts[[#This Row],[Conditionnement légumes, viandes, desserts]],TabConditionnementArticlesMenus[],2,FALSE)</f>
        <v>CAM14</v>
      </c>
      <c r="AM78" s="9" t="s">
        <v>140</v>
      </c>
      <c r="AN78" s="1" t="s">
        <v>269</v>
      </c>
    </row>
    <row r="79" spans="4:40" x14ac:dyDescent="0.25">
      <c r="D79" s="13" t="s">
        <v>142</v>
      </c>
      <c r="E79" s="14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6" t="str">
        <f>VLOOKUP(Listes!$T79,TabPériodeArticlesMenus[],2,FALSE)</f>
        <v>PAM04</v>
      </c>
      <c r="V79" s="6" t="s">
        <v>34</v>
      </c>
      <c r="W79" s="6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1" t="str">
        <f>VLOOKUP(TabLégumesViandesDesserts[[#This Row],[Légumes, Viandes, Desserts]],TabCréationMenusArticlesMenus[],2,FALSE)</f>
        <v>VS15</v>
      </c>
      <c r="AH79" s="1" t="s">
        <v>13</v>
      </c>
      <c r="AI79" s="1" t="str">
        <f>VLOOKUP(TabLégumesViandesDesserts[[#This Row],[Période légumes, viandes, desserts]],TabPériodeArticlesMenus[],2,FALSE)</f>
        <v>PAM04</v>
      </c>
      <c r="AJ79" s="1" t="s">
        <v>34</v>
      </c>
      <c r="AK79" s="1" t="str">
        <f>VLOOKUP(TabLégumesViandesDesserts[[#This Row],[Conditionnement légumes, viandes, desserts]],TabConditionnementArticlesMenus[],2,FALSE)</f>
        <v>CAM02</v>
      </c>
      <c r="AM79" s="9" t="s">
        <v>142</v>
      </c>
      <c r="AN79" s="1" t="s">
        <v>270</v>
      </c>
    </row>
    <row r="80" spans="4:40" x14ac:dyDescent="0.25">
      <c r="D80" s="19" t="s">
        <v>150</v>
      </c>
      <c r="E80" s="17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6" t="str">
        <f>VLOOKUP(Listes!$T80,TabPériodeArticlesMenus[],2,FALSE)</f>
        <v>PAM04</v>
      </c>
      <c r="V80" s="6" t="s">
        <v>350</v>
      </c>
      <c r="W80" s="6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1" t="str">
        <f>VLOOKUP(TabLégumesViandesDesserts[[#This Row],[Légumes, Viandes, Desserts]],TabCréationMenusArticlesMenus[],2,FALSE)</f>
        <v>VS16</v>
      </c>
      <c r="AH80" s="1" t="s">
        <v>13</v>
      </c>
      <c r="AI80" s="1" t="str">
        <f>VLOOKUP(TabLégumesViandesDesserts[[#This Row],[Période légumes, viandes, desserts]],TabPériodeArticlesMenus[],2,FALSE)</f>
        <v>PAM04</v>
      </c>
      <c r="AJ80" s="1" t="s">
        <v>350</v>
      </c>
      <c r="AK80" s="1" t="str">
        <f>VLOOKUP(TabLégumesViandesDesserts[[#This Row],[Conditionnement légumes, viandes, desserts]],TabConditionnementArticlesMenus[],2,FALSE)</f>
        <v>CAM14</v>
      </c>
      <c r="AM80" s="9" t="s">
        <v>150</v>
      </c>
      <c r="AN80" s="1" t="s">
        <v>271</v>
      </c>
    </row>
    <row r="81" spans="4:40" x14ac:dyDescent="0.25">
      <c r="D81" s="13" t="s">
        <v>152</v>
      </c>
      <c r="E81" s="14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6" t="str">
        <f>VLOOKUP(Listes!$T81,TabPériodeArticlesMenus[],2,FALSE)</f>
        <v>PAM04</v>
      </c>
      <c r="V81" s="6" t="s">
        <v>353</v>
      </c>
      <c r="W81" s="6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1" t="str">
        <f>VLOOKUP(TabLégumesViandesDesserts[[#This Row],[Légumes, Viandes, Desserts]],TabCréationMenusArticlesMenus[],2,FALSE)</f>
        <v>VS17</v>
      </c>
      <c r="AH81" s="1" t="s">
        <v>13</v>
      </c>
      <c r="AI81" s="1" t="str">
        <f>VLOOKUP(TabLégumesViandesDesserts[[#This Row],[Période légumes, viandes, desserts]],TabPériodeArticlesMenus[],2,FALSE)</f>
        <v>PAM04</v>
      </c>
      <c r="AJ81" s="1" t="s">
        <v>353</v>
      </c>
      <c r="AK81" s="1" t="str">
        <f>VLOOKUP(TabLégumesViandesDesserts[[#This Row],[Conditionnement légumes, viandes, desserts]],TabConditionnementArticlesMenus[],2,FALSE)</f>
        <v>CAM28</v>
      </c>
      <c r="AM81" s="9" t="s">
        <v>152</v>
      </c>
      <c r="AN81" s="1" t="s">
        <v>272</v>
      </c>
    </row>
    <row r="82" spans="4:40" x14ac:dyDescent="0.25">
      <c r="D82" s="19" t="s">
        <v>158</v>
      </c>
      <c r="E82" s="17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6" t="str">
        <f>VLOOKUP(Listes!$T82,TabPériodeArticlesMenus[],2,FALSE)</f>
        <v>PAM04</v>
      </c>
      <c r="V82" s="6" t="s">
        <v>36</v>
      </c>
      <c r="W82" s="6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1" t="str">
        <f>VLOOKUP(TabLégumesViandesDesserts[[#This Row],[Légumes, Viandes, Desserts]],TabCréationMenusArticlesMenus[],2,FALSE)</f>
        <v>VS18</v>
      </c>
      <c r="AH82" s="1" t="s">
        <v>13</v>
      </c>
      <c r="AI82" s="1" t="str">
        <f>VLOOKUP(TabLégumesViandesDesserts[[#This Row],[Période légumes, viandes, desserts]],TabPériodeArticlesMenus[],2,FALSE)</f>
        <v>PAM04</v>
      </c>
      <c r="AJ82" s="1" t="s">
        <v>36</v>
      </c>
      <c r="AK82" s="1" t="str">
        <f>VLOOKUP(TabLégumesViandesDesserts[[#This Row],[Conditionnement légumes, viandes, desserts]],TabConditionnementArticlesMenus[],2,FALSE)</f>
        <v>CAM03</v>
      </c>
      <c r="AM82" s="9" t="s">
        <v>158</v>
      </c>
      <c r="AN82" s="1" t="s">
        <v>273</v>
      </c>
    </row>
    <row r="83" spans="4:40" x14ac:dyDescent="0.25">
      <c r="D83" s="13" t="s">
        <v>166</v>
      </c>
      <c r="E83" s="14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6" t="str">
        <f>VLOOKUP(Listes!$T83,TabPériodeArticlesMenus[],2,FALSE)</f>
        <v>PAM04</v>
      </c>
      <c r="V83" s="6" t="s">
        <v>57</v>
      </c>
      <c r="W83" s="6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1" t="str">
        <f>VLOOKUP(TabLégumesViandesDesserts[[#This Row],[Légumes, Viandes, Desserts]],TabCréationMenusArticlesMenus[],2,FALSE)</f>
        <v>VS19</v>
      </c>
      <c r="AH83" s="1" t="s">
        <v>13</v>
      </c>
      <c r="AI83" s="1" t="str">
        <f>VLOOKUP(TabLégumesViandesDesserts[[#This Row],[Période légumes, viandes, desserts]],TabPériodeArticlesMenus[],2,FALSE)</f>
        <v>PAM04</v>
      </c>
      <c r="AJ83" s="1" t="s">
        <v>57</v>
      </c>
      <c r="AK83" s="1" t="str">
        <f>VLOOKUP(TabLégumesViandesDesserts[[#This Row],[Conditionnement légumes, viandes, desserts]],TabConditionnementArticlesMenus[],2,FALSE)</f>
        <v>CAM25</v>
      </c>
      <c r="AM83" s="9" t="s">
        <v>166</v>
      </c>
      <c r="AN83" s="1" t="s">
        <v>274</v>
      </c>
    </row>
    <row r="84" spans="4:40" x14ac:dyDescent="0.25">
      <c r="D84" s="19" t="s">
        <v>252</v>
      </c>
      <c r="E84" s="17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6" t="str">
        <f>VLOOKUP(Listes!$T84,TabPériodeArticlesMenus[],2,FALSE)</f>
        <v>PAM04</v>
      </c>
      <c r="V84" s="6" t="s">
        <v>92</v>
      </c>
      <c r="W84" s="6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1" t="str">
        <f>VLOOKUP(TabLégumesViandesDesserts[[#This Row],[Légumes, Viandes, Desserts]],TabCréationMenusArticlesMenus[],2,FALSE)</f>
        <v>VS20</v>
      </c>
      <c r="AH84" s="1" t="s">
        <v>13</v>
      </c>
      <c r="AI84" s="1" t="str">
        <f>VLOOKUP(TabLégumesViandesDesserts[[#This Row],[Période légumes, viandes, desserts]],TabPériodeArticlesMenus[],2,FALSE)</f>
        <v>PAM04</v>
      </c>
      <c r="AJ84" s="1" t="s">
        <v>92</v>
      </c>
      <c r="AK84" s="1" t="str">
        <f>VLOOKUP(TabLégumesViandesDesserts[[#This Row],[Conditionnement légumes, viandes, desserts]],TabConditionnementArticlesMenus[],2,FALSE)</f>
        <v>CAM06</v>
      </c>
      <c r="AM84" s="9" t="s">
        <v>252</v>
      </c>
      <c r="AN84" s="1" t="s">
        <v>275</v>
      </c>
    </row>
    <row r="85" spans="4:40" x14ac:dyDescent="0.25">
      <c r="D85" s="13" t="s">
        <v>168</v>
      </c>
      <c r="E85" s="14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6" t="str">
        <f>VLOOKUP(Listes!$T85,TabPériodeArticlesMenus[],2,FALSE)</f>
        <v>PAM04</v>
      </c>
      <c r="V85" s="6" t="s">
        <v>350</v>
      </c>
      <c r="W85" s="6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1" t="str">
        <f>VLOOKUP(TabLégumesViandesDesserts[[#This Row],[Légumes, Viandes, Desserts]],TabCréationMenusArticlesMenus[],2,FALSE)</f>
        <v>VS21</v>
      </c>
      <c r="AH85" s="1" t="s">
        <v>13</v>
      </c>
      <c r="AI85" s="1" t="str">
        <f>VLOOKUP(TabLégumesViandesDesserts[[#This Row],[Période légumes, viandes, desserts]],TabPériodeArticlesMenus[],2,FALSE)</f>
        <v>PAM04</v>
      </c>
      <c r="AJ85" s="1" t="s">
        <v>350</v>
      </c>
      <c r="AK85" s="1" t="str">
        <f>VLOOKUP(TabLégumesViandesDesserts[[#This Row],[Conditionnement légumes, viandes, desserts]],TabConditionnementArticlesMenus[],2,FALSE)</f>
        <v>CAM14</v>
      </c>
      <c r="AM85" s="9" t="s">
        <v>168</v>
      </c>
      <c r="AN85" s="1" t="s">
        <v>276</v>
      </c>
    </row>
    <row r="86" spans="4:40" x14ac:dyDescent="0.25">
      <c r="D86" s="19" t="s">
        <v>170</v>
      </c>
      <c r="E86" s="17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6" t="str">
        <f>VLOOKUP(Listes!$T86,TabPériodeArticlesMenus[],2,FALSE)</f>
        <v>PAM04</v>
      </c>
      <c r="V86" s="6" t="s">
        <v>350</v>
      </c>
      <c r="W86" s="6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1" t="str">
        <f>VLOOKUP(TabLégumesViandesDesserts[[#This Row],[Légumes, Viandes, Desserts]],TabCréationMenusArticlesMenus[],2,FALSE)</f>
        <v>VS22</v>
      </c>
      <c r="AH86" s="1" t="s">
        <v>13</v>
      </c>
      <c r="AI86" s="1" t="str">
        <f>VLOOKUP(TabLégumesViandesDesserts[[#This Row],[Période légumes, viandes, desserts]],TabPériodeArticlesMenus[],2,FALSE)</f>
        <v>PAM04</v>
      </c>
      <c r="AJ86" s="1" t="s">
        <v>350</v>
      </c>
      <c r="AK86" s="1" t="str">
        <f>VLOOKUP(TabLégumesViandesDesserts[[#This Row],[Conditionnement légumes, viandes, desserts]],TabConditionnementArticlesMenus[],2,FALSE)</f>
        <v>CAM14</v>
      </c>
      <c r="AM86" s="9" t="s">
        <v>170</v>
      </c>
      <c r="AN86" s="1" t="s">
        <v>277</v>
      </c>
    </row>
    <row r="87" spans="4:40" x14ac:dyDescent="0.25">
      <c r="D87" s="13" t="s">
        <v>171</v>
      </c>
      <c r="E87" s="14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6" t="str">
        <f>VLOOKUP(Listes!$T87,TabPériodeArticlesMenus[],2,FALSE)</f>
        <v>PAM04</v>
      </c>
      <c r="V87" s="6" t="s">
        <v>58</v>
      </c>
      <c r="W87" s="6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1" t="str">
        <f>VLOOKUP(TabLégumesViandesDesserts[[#This Row],[Légumes, Viandes, Desserts]],TabCréationMenusArticlesMenus[],2,FALSE)</f>
        <v>VS23</v>
      </c>
      <c r="AH87" s="1" t="s">
        <v>13</v>
      </c>
      <c r="AI87" s="1" t="str">
        <f>VLOOKUP(TabLégumesViandesDesserts[[#This Row],[Période légumes, viandes, desserts]],TabPériodeArticlesMenus[],2,FALSE)</f>
        <v>PAM04</v>
      </c>
      <c r="AJ87" s="1" t="s">
        <v>58</v>
      </c>
      <c r="AK87" s="1" t="str">
        <f>VLOOKUP(TabLégumesViandesDesserts[[#This Row],[Conditionnement légumes, viandes, desserts]],TabConditionnementArticlesMenus[],2,FALSE)</f>
        <v>CAM12</v>
      </c>
      <c r="AM87" s="9" t="s">
        <v>171</v>
      </c>
      <c r="AN87" s="1" t="s">
        <v>278</v>
      </c>
    </row>
    <row r="88" spans="4:40" x14ac:dyDescent="0.25">
      <c r="D88" s="19" t="s">
        <v>173</v>
      </c>
      <c r="E88" s="17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6" t="str">
        <f>VLOOKUP(Listes!$T88,TabPériodeArticlesMenus[],2,FALSE)</f>
        <v>PAM04</v>
      </c>
      <c r="V88" s="6" t="s">
        <v>55</v>
      </c>
      <c r="W88" s="6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1" t="str">
        <f>VLOOKUP(TabLégumesViandesDesserts[[#This Row],[Légumes, Viandes, Desserts]],TabCréationMenusArticlesMenus[],2,FALSE)</f>
        <v>VS24</v>
      </c>
      <c r="AH88" s="1" t="s">
        <v>13</v>
      </c>
      <c r="AI88" s="1" t="str">
        <f>VLOOKUP(TabLégumesViandesDesserts[[#This Row],[Période légumes, viandes, desserts]],TabPériodeArticlesMenus[],2,FALSE)</f>
        <v>PAM04</v>
      </c>
      <c r="AJ88" s="1" t="s">
        <v>55</v>
      </c>
      <c r="AK88" s="1" t="str">
        <f>VLOOKUP(TabLégumesViandesDesserts[[#This Row],[Conditionnement légumes, viandes, desserts]],TabConditionnementArticlesMenus[],2,FALSE)</f>
        <v>CAM21</v>
      </c>
      <c r="AM88" s="9" t="s">
        <v>173</v>
      </c>
      <c r="AN88" s="1" t="s">
        <v>279</v>
      </c>
    </row>
    <row r="89" spans="4:40" x14ac:dyDescent="0.25">
      <c r="D89" s="13" t="s">
        <v>174</v>
      </c>
      <c r="E89" s="14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6" t="str">
        <f>VLOOKUP(Listes!$T89,TabPériodeArticlesMenus[],2,FALSE)</f>
        <v>PAM04</v>
      </c>
      <c r="V89" s="6" t="s">
        <v>57</v>
      </c>
      <c r="W89" s="6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1" t="str">
        <f>VLOOKUP(TabLégumesViandesDesserts[[#This Row],[Légumes, Viandes, Desserts]],TabCréationMenusArticlesMenus[],2,FALSE)</f>
        <v>VS25</v>
      </c>
      <c r="AH89" s="1" t="s">
        <v>13</v>
      </c>
      <c r="AI89" s="1" t="str">
        <f>VLOOKUP(TabLégumesViandesDesserts[[#This Row],[Période légumes, viandes, desserts]],TabPériodeArticlesMenus[],2,FALSE)</f>
        <v>PAM04</v>
      </c>
      <c r="AJ89" s="1" t="s">
        <v>57</v>
      </c>
      <c r="AK89" s="1" t="str">
        <f>VLOOKUP(TabLégumesViandesDesserts[[#This Row],[Conditionnement légumes, viandes, desserts]],TabConditionnementArticlesMenus[],2,FALSE)</f>
        <v>CAM25</v>
      </c>
      <c r="AM89" s="9" t="s">
        <v>174</v>
      </c>
      <c r="AN89" s="1" t="s">
        <v>280</v>
      </c>
    </row>
    <row r="90" spans="4:40" x14ac:dyDescent="0.25">
      <c r="D90" s="19" t="s">
        <v>175</v>
      </c>
      <c r="E90" s="17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6" t="str">
        <f>VLOOKUP(Listes!$T90,TabPériodeArticlesMenus[],2,FALSE)</f>
        <v>PAM04</v>
      </c>
      <c r="V90" s="6" t="s">
        <v>351</v>
      </c>
      <c r="W90" s="6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1" t="str">
        <f>VLOOKUP(TabLégumesViandesDesserts[[#This Row],[Légumes, Viandes, Desserts]],TabCréationMenusArticlesMenus[],2,FALSE)</f>
        <v>VS26</v>
      </c>
      <c r="AH90" s="1" t="s">
        <v>13</v>
      </c>
      <c r="AI90" s="1" t="str">
        <f>VLOOKUP(TabLégumesViandesDesserts[[#This Row],[Période légumes, viandes, desserts]],TabPériodeArticlesMenus[],2,FALSE)</f>
        <v>PAM04</v>
      </c>
      <c r="AJ90" s="1" t="s">
        <v>351</v>
      </c>
      <c r="AK90" s="1" t="str">
        <f>VLOOKUP(TabLégumesViandesDesserts[[#This Row],[Conditionnement légumes, viandes, desserts]],TabConditionnementArticlesMenus[],2,FALSE)</f>
        <v>CAM04</v>
      </c>
      <c r="AM90" s="9" t="s">
        <v>175</v>
      </c>
      <c r="AN90" s="1" t="s">
        <v>281</v>
      </c>
    </row>
    <row r="91" spans="4:40" x14ac:dyDescent="0.25">
      <c r="D91" s="13" t="s">
        <v>253</v>
      </c>
      <c r="E91" s="14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6" t="str">
        <f>VLOOKUP(Listes!$T91,TabPériodeArticlesMenus[],2,FALSE)</f>
        <v>PAM07</v>
      </c>
      <c r="V91" s="6" t="s">
        <v>60</v>
      </c>
      <c r="W91" s="6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1" t="str">
        <f>VLOOKUP(TabLégumesViandesDesserts[[#This Row],[Légumes, Viandes, Desserts]],TabCréationMenusArticlesMenus[],2,FALSE)</f>
        <v>VS27</v>
      </c>
      <c r="AH91" s="1" t="s">
        <v>16</v>
      </c>
      <c r="AI91" s="1" t="str">
        <f>VLOOKUP(TabLégumesViandesDesserts[[#This Row],[Période légumes, viandes, desserts]],TabPériodeArticlesMenus[],2,FALSE)</f>
        <v>PAM07</v>
      </c>
      <c r="AJ91" s="1" t="s">
        <v>92</v>
      </c>
      <c r="AK91" s="1" t="str">
        <f>VLOOKUP(TabLégumesViandesDesserts[[#This Row],[Conditionnement légumes, viandes, desserts]],TabConditionnementArticlesMenus[],2,FALSE)</f>
        <v>CAM06</v>
      </c>
      <c r="AM91" s="9" t="s">
        <v>253</v>
      </c>
      <c r="AN91" s="1" t="s">
        <v>282</v>
      </c>
    </row>
    <row r="92" spans="4:40" x14ac:dyDescent="0.25">
      <c r="D92" s="19" t="s">
        <v>254</v>
      </c>
      <c r="E92" s="17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6" t="str">
        <f>VLOOKUP(Listes!$T92,TabPériodeArticlesMenus[],2,FALSE)</f>
        <v>PAM07</v>
      </c>
      <c r="V92" s="6" t="s">
        <v>60</v>
      </c>
      <c r="W92" s="6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1" t="str">
        <f>VLOOKUP(TabLégumesViandesDesserts[[#This Row],[Légumes, Viandes, Desserts]],TabCréationMenusArticlesMenus[],2,FALSE)</f>
        <v>VS28</v>
      </c>
      <c r="AH92" s="1" t="s">
        <v>16</v>
      </c>
      <c r="AI92" s="1" t="str">
        <f>VLOOKUP(TabLégumesViandesDesserts[[#This Row],[Période légumes, viandes, desserts]],TabPériodeArticlesMenus[],2,FALSE)</f>
        <v>PAM07</v>
      </c>
      <c r="AJ92" s="1" t="s">
        <v>92</v>
      </c>
      <c r="AK92" s="1" t="str">
        <f>VLOOKUP(TabLégumesViandesDesserts[[#This Row],[Conditionnement légumes, viandes, desserts]],TabConditionnementArticlesMenus[],2,FALSE)</f>
        <v>CAM06</v>
      </c>
      <c r="AM92" s="9" t="s">
        <v>254</v>
      </c>
      <c r="AN92" s="1" t="s">
        <v>283</v>
      </c>
    </row>
    <row r="93" spans="4:40" x14ac:dyDescent="0.25">
      <c r="D93" s="13" t="s">
        <v>255</v>
      </c>
      <c r="E93" s="14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6" t="str">
        <f>VLOOKUP(Listes!$T93,TabPériodeArticlesMenus[],2,FALSE)</f>
        <v>PAM07</v>
      </c>
      <c r="V93" s="6" t="s">
        <v>60</v>
      </c>
      <c r="W93" s="6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1" t="str">
        <f>VLOOKUP(TabLégumesViandesDesserts[[#This Row],[Légumes, Viandes, Desserts]],TabCréationMenusArticlesMenus[],2,FALSE)</f>
        <v>VS29</v>
      </c>
      <c r="AH93" s="1" t="s">
        <v>16</v>
      </c>
      <c r="AI93" s="1" t="str">
        <f>VLOOKUP(TabLégumesViandesDesserts[[#This Row],[Période légumes, viandes, desserts]],TabPériodeArticlesMenus[],2,FALSE)</f>
        <v>PAM07</v>
      </c>
      <c r="AJ93" s="1" t="s">
        <v>92</v>
      </c>
      <c r="AK93" s="1" t="str">
        <f>VLOOKUP(TabLégumesViandesDesserts[[#This Row],[Conditionnement légumes, viandes, desserts]],TabConditionnementArticlesMenus[],2,FALSE)</f>
        <v>CAM06</v>
      </c>
      <c r="AM93" s="9" t="s">
        <v>255</v>
      </c>
      <c r="AN93" s="1" t="s">
        <v>284</v>
      </c>
    </row>
    <row r="94" spans="4:40" x14ac:dyDescent="0.25">
      <c r="D94" s="18" t="s">
        <v>171</v>
      </c>
      <c r="E94" s="17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6" t="str">
        <f>VLOOKUP(Listes!$T94,TabPériodeArticlesMenus[],2,FALSE)</f>
        <v>PAM06</v>
      </c>
      <c r="V94" s="6" t="s">
        <v>37</v>
      </c>
      <c r="W94" s="6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1" t="str">
        <f>VLOOKUP(TabLégumesViandesDesserts[[#This Row],[Légumes, Viandes, Desserts]],TabCréationMenusArticlesMenus[],2,FALSE)</f>
        <v>DS01</v>
      </c>
      <c r="AH94" s="1" t="s">
        <v>15</v>
      </c>
      <c r="AI94" s="1" t="str">
        <f>VLOOKUP(TabLégumesViandesDesserts[[#This Row],[Période légumes, viandes, desserts]],TabPériodeArticlesMenus[],2,FALSE)</f>
        <v>PAM06</v>
      </c>
      <c r="AJ94" s="1" t="s">
        <v>37</v>
      </c>
      <c r="AK94" s="1" t="str">
        <f>VLOOKUP(TabLégumesViandesDesserts[[#This Row],[Conditionnement légumes, viandes, desserts]],TabConditionnementArticlesMenus[],2,FALSE)</f>
        <v>CAM17</v>
      </c>
      <c r="AM94" s="9" t="s">
        <v>286</v>
      </c>
      <c r="AN94" s="1" t="s">
        <v>109</v>
      </c>
    </row>
    <row r="95" spans="4:40" x14ac:dyDescent="0.25">
      <c r="D95" s="15" t="s">
        <v>286</v>
      </c>
      <c r="E95" s="14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6" t="str">
        <f>VLOOKUP(Listes!$T95,TabPériodeArticlesMenus[],2,FALSE)</f>
        <v>PAM10</v>
      </c>
      <c r="V95" s="6" t="s">
        <v>38</v>
      </c>
      <c r="W95" s="6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1" t="str">
        <f>VLOOKUP(TabLégumesViandesDesserts[[#This Row],[Légumes, Viandes, Desserts]],TabCréationMenusArticlesMenus[],2,FALSE)</f>
        <v>DWE01</v>
      </c>
      <c r="AH95" s="1" t="s">
        <v>19</v>
      </c>
      <c r="AI95" s="1" t="str">
        <f>VLOOKUP(TabLégumesViandesDesserts[[#This Row],[Période légumes, viandes, desserts]],TabPériodeArticlesMenus[],2,FALSE)</f>
        <v>PAM10</v>
      </c>
      <c r="AJ95" s="1" t="s">
        <v>38</v>
      </c>
      <c r="AK95" s="1" t="str">
        <f>VLOOKUP(TabLégumesViandesDesserts[[#This Row],[Conditionnement légumes, viandes, desserts]],TabConditionnementArticlesMenus[],2,FALSE)</f>
        <v>CAM30</v>
      </c>
      <c r="AM95" s="9" t="s">
        <v>287</v>
      </c>
      <c r="AN95" s="1" t="s">
        <v>291</v>
      </c>
    </row>
    <row r="96" spans="4:40" x14ac:dyDescent="0.25">
      <c r="D96" s="16" t="s">
        <v>287</v>
      </c>
      <c r="E96" s="17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6" t="str">
        <f>VLOOKUP(Listes!$T96,TabPériodeArticlesMenus[],2,FALSE)</f>
        <v>PAM10</v>
      </c>
      <c r="V96" s="6" t="s">
        <v>39</v>
      </c>
      <c r="W96" s="6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1" t="str">
        <f>VLOOKUP(TabLégumesViandesDesserts[[#This Row],[Légumes, Viandes, Desserts]],TabCréationMenusArticlesMenus[],2,FALSE)</f>
        <v>DWE02</v>
      </c>
      <c r="AH96" s="1" t="s">
        <v>19</v>
      </c>
      <c r="AI96" s="1" t="str">
        <f>VLOOKUP(TabLégumesViandesDesserts[[#This Row],[Période légumes, viandes, desserts]],TabPériodeArticlesMenus[],2,FALSE)</f>
        <v>PAM10</v>
      </c>
      <c r="AJ96" s="1" t="s">
        <v>39</v>
      </c>
      <c r="AK96" s="1" t="str">
        <f>VLOOKUP(TabLégumesViandesDesserts[[#This Row],[Conditionnement légumes, viandes, desserts]],TabConditionnementArticlesMenus[],2,FALSE)</f>
        <v>CAM31</v>
      </c>
      <c r="AM96" s="9" t="s">
        <v>288</v>
      </c>
      <c r="AN96" s="1" t="s">
        <v>292</v>
      </c>
    </row>
    <row r="97" spans="4:40" x14ac:dyDescent="0.25">
      <c r="D97" s="16" t="s">
        <v>288</v>
      </c>
      <c r="E97" s="14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6" t="str">
        <f>VLOOKUP(Listes!$T97,TabPériodeArticlesMenus[],2,FALSE)</f>
        <v>PAM10</v>
      </c>
      <c r="V97" s="6" t="s">
        <v>353</v>
      </c>
      <c r="W97" s="6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1" t="str">
        <f>VLOOKUP(TabLégumesViandesDesserts[[#This Row],[Légumes, Viandes, Desserts]],TabCréationMenusArticlesMenus[],2,FALSE)</f>
        <v>DWE03</v>
      </c>
      <c r="AH97" s="1" t="s">
        <v>19</v>
      </c>
      <c r="AI97" s="1" t="str">
        <f>VLOOKUP(TabLégumesViandesDesserts[[#This Row],[Période légumes, viandes, desserts]],TabPériodeArticlesMenus[],2,FALSE)</f>
        <v>PAM10</v>
      </c>
      <c r="AJ97" s="1" t="s">
        <v>353</v>
      </c>
      <c r="AK97" s="1" t="str">
        <f>VLOOKUP(TabLégumesViandesDesserts[[#This Row],[Conditionnement légumes, viandes, desserts]],TabConditionnementArticlesMenus[],2,FALSE)</f>
        <v>CAM28</v>
      </c>
      <c r="AM97" s="9" t="s">
        <v>324</v>
      </c>
      <c r="AN97" s="1" t="s">
        <v>293</v>
      </c>
    </row>
    <row r="98" spans="4:40" x14ac:dyDescent="0.25">
      <c r="D98" s="16" t="s">
        <v>324</v>
      </c>
      <c r="E98" s="17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6" t="str">
        <f>VLOOKUP(Listes!$T98,TabPériodeArticlesMenus[],2,FALSE)</f>
        <v>PAM10</v>
      </c>
      <c r="V98" s="6" t="s">
        <v>353</v>
      </c>
      <c r="W98" s="6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1" t="str">
        <f>VLOOKUP(TabLégumesViandesDesserts[[#This Row],[Légumes, Viandes, Desserts]],TabCréationMenusArticlesMenus[],2,FALSE)</f>
        <v>DWE04</v>
      </c>
      <c r="AH98" s="1" t="s">
        <v>19</v>
      </c>
      <c r="AI98" s="1" t="str">
        <f>VLOOKUP(TabLégumesViandesDesserts[[#This Row],[Période légumes, viandes, desserts]],TabPériodeArticlesMenus[],2,FALSE)</f>
        <v>PAM10</v>
      </c>
      <c r="AJ98" s="1" t="s">
        <v>353</v>
      </c>
      <c r="AK98" s="1" t="str">
        <f>VLOOKUP(TabLégumesViandesDesserts[[#This Row],[Conditionnement légumes, viandes, desserts]],TabConditionnementArticlesMenus[],2,FALSE)</f>
        <v>CAM28</v>
      </c>
      <c r="AM98" s="9" t="s">
        <v>312</v>
      </c>
      <c r="AN98" s="1" t="s">
        <v>294</v>
      </c>
    </row>
    <row r="99" spans="4:40" x14ac:dyDescent="0.25">
      <c r="D99" s="16" t="s">
        <v>312</v>
      </c>
      <c r="E99" s="14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6" t="str">
        <f>VLOOKUP(Listes!$T99,TabPériodeArticlesMenus[],2,FALSE)</f>
        <v>PAM10</v>
      </c>
      <c r="V99" s="6" t="s">
        <v>39</v>
      </c>
      <c r="W99" s="6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1" t="str">
        <f>VLOOKUP(TabLégumesViandesDesserts[[#This Row],[Légumes, Viandes, Desserts]],TabCréationMenusArticlesMenus[],2,FALSE)</f>
        <v>DWE05</v>
      </c>
      <c r="AH99" s="1" t="s">
        <v>19</v>
      </c>
      <c r="AI99" s="1" t="str">
        <f>VLOOKUP(TabLégumesViandesDesserts[[#This Row],[Période légumes, viandes, desserts]],TabPériodeArticlesMenus[],2,FALSE)</f>
        <v>PAM10</v>
      </c>
      <c r="AJ99" s="1" t="s">
        <v>39</v>
      </c>
      <c r="AK99" s="1" t="str">
        <f>VLOOKUP(TabLégumesViandesDesserts[[#This Row],[Conditionnement légumes, viandes, desserts]],TabConditionnementArticlesMenus[],2,FALSE)</f>
        <v>CAM31</v>
      </c>
      <c r="AM99" s="9" t="s">
        <v>118</v>
      </c>
      <c r="AN99" s="1" t="s">
        <v>295</v>
      </c>
    </row>
    <row r="100" spans="4:40" x14ac:dyDescent="0.25">
      <c r="D100" s="16" t="s">
        <v>118</v>
      </c>
      <c r="E100" s="17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6" t="str">
        <f>VLOOKUP(Listes!$T100,TabPériodeArticlesMenus[],2,FALSE)</f>
        <v>PAM10</v>
      </c>
      <c r="V100" s="6" t="s">
        <v>40</v>
      </c>
      <c r="W100" s="6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1" t="str">
        <f>VLOOKUP(TabLégumesViandesDesserts[[#This Row],[Légumes, Viandes, Desserts]],TabCréationMenusArticlesMenus[],2,FALSE)</f>
        <v>DWE06</v>
      </c>
      <c r="AH100" s="1" t="s">
        <v>19</v>
      </c>
      <c r="AI100" s="1" t="str">
        <f>VLOOKUP(TabLégumesViandesDesserts[[#This Row],[Période légumes, viandes, desserts]],TabPériodeArticlesMenus[],2,FALSE)</f>
        <v>PAM10</v>
      </c>
      <c r="AJ100" s="1" t="s">
        <v>40</v>
      </c>
      <c r="AK100" s="1" t="str">
        <f>VLOOKUP(TabLégumesViandesDesserts[[#This Row],[Conditionnement légumes, viandes, desserts]],TabConditionnementArticlesMenus[],2,FALSE)</f>
        <v>CAM09</v>
      </c>
      <c r="AM100" s="9" t="s">
        <v>121</v>
      </c>
      <c r="AN100" s="1" t="s">
        <v>296</v>
      </c>
    </row>
    <row r="101" spans="4:40" x14ac:dyDescent="0.25">
      <c r="D101" s="16" t="s">
        <v>121</v>
      </c>
      <c r="E101" s="14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6" t="str">
        <f>VLOOKUP(Listes!$T101,TabPériodeArticlesMenus[],2,FALSE)</f>
        <v>PAM10</v>
      </c>
      <c r="V101" s="6" t="s">
        <v>41</v>
      </c>
      <c r="W101" s="6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1" t="str">
        <f>VLOOKUP(TabLégumesViandesDesserts[[#This Row],[Légumes, Viandes, Desserts]],TabCréationMenusArticlesMenus[],2,FALSE)</f>
        <v>DWE07</v>
      </c>
      <c r="AH101" s="1" t="s">
        <v>19</v>
      </c>
      <c r="AI101" s="1" t="str">
        <f>VLOOKUP(TabLégumesViandesDesserts[[#This Row],[Période légumes, viandes, desserts]],TabPériodeArticlesMenus[],2,FALSE)</f>
        <v>PAM10</v>
      </c>
      <c r="AJ101" s="1" t="s">
        <v>41</v>
      </c>
      <c r="AK101" s="1" t="str">
        <f>VLOOKUP(TabLégumesViandesDesserts[[#This Row],[Conditionnement légumes, viandes, desserts]],TabConditionnementArticlesMenus[],2,FALSE)</f>
        <v>CAM15</v>
      </c>
      <c r="AM101" s="9" t="s">
        <v>123</v>
      </c>
      <c r="AN101" s="1" t="s">
        <v>297</v>
      </c>
    </row>
    <row r="102" spans="4:40" x14ac:dyDescent="0.25">
      <c r="D102" s="16" t="s">
        <v>123</v>
      </c>
      <c r="E102" s="17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6" t="str">
        <f>VLOOKUP(Listes!$T102,TabPériodeArticlesMenus[],2,FALSE)</f>
        <v>PAM10</v>
      </c>
      <c r="V102" s="6" t="s">
        <v>41</v>
      </c>
      <c r="W102" s="6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1" t="str">
        <f>VLOOKUP(TabLégumesViandesDesserts[[#This Row],[Légumes, Viandes, Desserts]],TabCréationMenusArticlesMenus[],2,FALSE)</f>
        <v>DWE08</v>
      </c>
      <c r="AH102" s="1" t="s">
        <v>19</v>
      </c>
      <c r="AI102" s="1" t="str">
        <f>VLOOKUP(TabLégumesViandesDesserts[[#This Row],[Période légumes, viandes, desserts]],TabPériodeArticlesMenus[],2,FALSE)</f>
        <v>PAM10</v>
      </c>
      <c r="AJ102" s="1" t="s">
        <v>41</v>
      </c>
      <c r="AK102" s="1" t="str">
        <f>VLOOKUP(TabLégumesViandesDesserts[[#This Row],[Conditionnement légumes, viandes, desserts]],TabConditionnementArticlesMenus[],2,FALSE)</f>
        <v>CAM15</v>
      </c>
      <c r="AM102" s="9" t="s">
        <v>126</v>
      </c>
      <c r="AN102" s="1" t="s">
        <v>298</v>
      </c>
    </row>
    <row r="103" spans="4:40" x14ac:dyDescent="0.25">
      <c r="D103" s="16" t="s">
        <v>126</v>
      </c>
      <c r="E103" s="14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6" t="str">
        <f>VLOOKUP(Listes!$T103,TabPériodeArticlesMenus[],2,FALSE)</f>
        <v>PAM10</v>
      </c>
      <c r="V103" s="6" t="s">
        <v>40</v>
      </c>
      <c r="W103" s="6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1" t="str">
        <f>VLOOKUP(TabLégumesViandesDesserts[[#This Row],[Légumes, Viandes, Desserts]],TabCréationMenusArticlesMenus[],2,FALSE)</f>
        <v>DWE09</v>
      </c>
      <c r="AH103" s="1" t="s">
        <v>19</v>
      </c>
      <c r="AI103" s="1" t="str">
        <f>VLOOKUP(TabLégumesViandesDesserts[[#This Row],[Période légumes, viandes, desserts]],TabPériodeArticlesMenus[],2,FALSE)</f>
        <v>PAM10</v>
      </c>
      <c r="AJ103" s="1" t="s">
        <v>40</v>
      </c>
      <c r="AK103" s="1" t="str">
        <f>VLOOKUP(TabLégumesViandesDesserts[[#This Row],[Conditionnement légumes, viandes, desserts]],TabConditionnementArticlesMenus[],2,FALSE)</f>
        <v>CAM09</v>
      </c>
      <c r="AM103" s="9" t="s">
        <v>129</v>
      </c>
      <c r="AN103" s="1" t="s">
        <v>299</v>
      </c>
    </row>
    <row r="104" spans="4:40" x14ac:dyDescent="0.25">
      <c r="D104" s="16" t="s">
        <v>129</v>
      </c>
      <c r="E104" s="17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6" t="str">
        <f>VLOOKUP(Listes!$T104,TabPériodeArticlesMenus[],2,FALSE)</f>
        <v>PAM10</v>
      </c>
      <c r="V104" s="6" t="s">
        <v>60</v>
      </c>
      <c r="W104" s="6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1" t="str">
        <f>VLOOKUP(TabLégumesViandesDesserts[[#This Row],[Légumes, Viandes, Desserts]],TabCréationMenusArticlesMenus[],2,FALSE)</f>
        <v>DWE10</v>
      </c>
      <c r="AH104" s="1" t="s">
        <v>19</v>
      </c>
      <c r="AI104" s="1" t="str">
        <f>VLOOKUP(TabLégumesViandesDesserts[[#This Row],[Période légumes, viandes, desserts]],TabPériodeArticlesMenus[],2,FALSE)</f>
        <v>PAM10</v>
      </c>
      <c r="AJ104" s="1" t="s">
        <v>60</v>
      </c>
      <c r="AK104" s="1" t="str">
        <f>VLOOKUP(TabLégumesViandesDesserts[[#This Row],[Conditionnement légumes, viandes, desserts]],TabConditionnementArticlesMenus[],2,FALSE)</f>
        <v>CAM05</v>
      </c>
      <c r="AM104" s="9" t="s">
        <v>131</v>
      </c>
      <c r="AN104" s="1" t="s">
        <v>300</v>
      </c>
    </row>
    <row r="105" spans="4:40" x14ac:dyDescent="0.25">
      <c r="D105" s="16" t="s">
        <v>131</v>
      </c>
      <c r="E105" s="14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6" t="str">
        <f>VLOOKUP(Listes!$T105,TabPériodeArticlesMenus[],2,FALSE)</f>
        <v>PAM10</v>
      </c>
      <c r="V105" s="6" t="s">
        <v>39</v>
      </c>
      <c r="W105" s="6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1" t="str">
        <f>VLOOKUP(TabLégumesViandesDesserts[[#This Row],[Légumes, Viandes, Desserts]],TabCréationMenusArticlesMenus[],2,FALSE)</f>
        <v>DWE11</v>
      </c>
      <c r="AH105" s="1" t="s">
        <v>19</v>
      </c>
      <c r="AI105" s="1" t="str">
        <f>VLOOKUP(TabLégumesViandesDesserts[[#This Row],[Période légumes, viandes, desserts]],TabPériodeArticlesMenus[],2,FALSE)</f>
        <v>PAM10</v>
      </c>
      <c r="AJ105" s="1" t="s">
        <v>39</v>
      </c>
      <c r="AK105" s="1" t="str">
        <f>VLOOKUP(TabLégumesViandesDesserts[[#This Row],[Conditionnement légumes, viandes, desserts]],TabConditionnementArticlesMenus[],2,FALSE)</f>
        <v>CAM31</v>
      </c>
      <c r="AM105" s="9" t="s">
        <v>132</v>
      </c>
      <c r="AN105" s="1" t="s">
        <v>301</v>
      </c>
    </row>
    <row r="106" spans="4:40" x14ac:dyDescent="0.25">
      <c r="D106" s="16" t="s">
        <v>132</v>
      </c>
      <c r="E106" s="17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6" t="str">
        <f>VLOOKUP(Listes!$T106,TabPériodeArticlesMenus[],2,FALSE)</f>
        <v>PAM10</v>
      </c>
      <c r="V106" s="6" t="s">
        <v>40</v>
      </c>
      <c r="W106" s="6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1" t="str">
        <f>VLOOKUP(TabLégumesViandesDesserts[[#This Row],[Légumes, Viandes, Desserts]],TabCréationMenusArticlesMenus[],2,FALSE)</f>
        <v>DWE12</v>
      </c>
      <c r="AH106" s="1" t="s">
        <v>19</v>
      </c>
      <c r="AI106" s="1" t="str">
        <f>VLOOKUP(TabLégumesViandesDesserts[[#This Row],[Période légumes, viandes, desserts]],TabPériodeArticlesMenus[],2,FALSE)</f>
        <v>PAM10</v>
      </c>
      <c r="AJ106" s="1" t="s">
        <v>40</v>
      </c>
      <c r="AK106" s="1" t="str">
        <f>VLOOKUP(TabLégumesViandesDesserts[[#This Row],[Conditionnement légumes, viandes, desserts]],TabConditionnementArticlesMenus[],2,FALSE)</f>
        <v>CAM09</v>
      </c>
      <c r="AM106" s="9" t="s">
        <v>133</v>
      </c>
      <c r="AN106" s="1" t="s">
        <v>302</v>
      </c>
    </row>
    <row r="107" spans="4:40" x14ac:dyDescent="0.25">
      <c r="D107" s="16" t="s">
        <v>133</v>
      </c>
      <c r="E107" s="14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6" t="str">
        <f>VLOOKUP(Listes!$T107,TabPériodeArticlesMenus[],2,FALSE)</f>
        <v>PAM10</v>
      </c>
      <c r="V107" s="6" t="s">
        <v>40</v>
      </c>
      <c r="W107" s="6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1" t="str">
        <f>VLOOKUP(TabLégumesViandesDesserts[[#This Row],[Légumes, Viandes, Desserts]],TabCréationMenusArticlesMenus[],2,FALSE)</f>
        <v>DWE13</v>
      </c>
      <c r="AH107" s="1" t="s">
        <v>19</v>
      </c>
      <c r="AI107" s="1" t="str">
        <f>VLOOKUP(TabLégumesViandesDesserts[[#This Row],[Période légumes, viandes, desserts]],TabPériodeArticlesMenus[],2,FALSE)</f>
        <v>PAM10</v>
      </c>
      <c r="AJ107" s="1" t="s">
        <v>40</v>
      </c>
      <c r="AK107" s="1" t="str">
        <f>VLOOKUP(TabLégumesViandesDesserts[[#This Row],[Conditionnement légumes, viandes, desserts]],TabConditionnementArticlesMenus[],2,FALSE)</f>
        <v>CAM09</v>
      </c>
      <c r="AM107" s="9" t="s">
        <v>134</v>
      </c>
      <c r="AN107" s="1" t="s">
        <v>303</v>
      </c>
    </row>
    <row r="108" spans="4:40" x14ac:dyDescent="0.25">
      <c r="D108" s="16" t="s">
        <v>134</v>
      </c>
      <c r="E108" s="17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6" t="str">
        <f>VLOOKUP(Listes!$T108,TabPériodeArticlesMenus[],2,FALSE)</f>
        <v>PAM10</v>
      </c>
      <c r="V108" s="6" t="s">
        <v>60</v>
      </c>
      <c r="W108" s="6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1" t="str">
        <f>VLOOKUP(TabLégumesViandesDesserts[[#This Row],[Légumes, Viandes, Desserts]],TabCréationMenusArticlesMenus[],2,FALSE)</f>
        <v>DWE14</v>
      </c>
      <c r="AH108" s="1" t="s">
        <v>19</v>
      </c>
      <c r="AI108" s="1" t="str">
        <f>VLOOKUP(TabLégumesViandesDesserts[[#This Row],[Période légumes, viandes, desserts]],TabPériodeArticlesMenus[],2,FALSE)</f>
        <v>PAM10</v>
      </c>
      <c r="AJ108" s="1" t="s">
        <v>60</v>
      </c>
      <c r="AK108" s="1" t="str">
        <f>VLOOKUP(TabLégumesViandesDesserts[[#This Row],[Conditionnement légumes, viandes, desserts]],TabConditionnementArticlesMenus[],2,FALSE)</f>
        <v>CAM05</v>
      </c>
      <c r="AM108" s="9" t="s">
        <v>289</v>
      </c>
      <c r="AN108" s="1" t="s">
        <v>304</v>
      </c>
    </row>
    <row r="109" spans="4:40" x14ac:dyDescent="0.25">
      <c r="D109" s="16" t="s">
        <v>289</v>
      </c>
      <c r="E109" s="14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6" t="str">
        <f>VLOOKUP(Listes!$T109,TabPériodeArticlesMenus[],2,FALSE)</f>
        <v>PAM10</v>
      </c>
      <c r="V109" s="6" t="s">
        <v>40</v>
      </c>
      <c r="W109" s="6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1" t="str">
        <f>VLOOKUP(TabLégumesViandesDesserts[[#This Row],[Légumes, Viandes, Desserts]],TabCréationMenusArticlesMenus[],2,FALSE)</f>
        <v>DWE15</v>
      </c>
      <c r="AH109" s="1" t="s">
        <v>19</v>
      </c>
      <c r="AI109" s="1" t="str">
        <f>VLOOKUP(TabLégumesViandesDesserts[[#This Row],[Période légumes, viandes, desserts]],TabPériodeArticlesMenus[],2,FALSE)</f>
        <v>PAM10</v>
      </c>
      <c r="AJ109" s="1" t="s">
        <v>40</v>
      </c>
      <c r="AK109" s="1" t="str">
        <f>VLOOKUP(TabLégumesViandesDesserts[[#This Row],[Conditionnement légumes, viandes, desserts]],TabConditionnementArticlesMenus[],2,FALSE)</f>
        <v>CAM09</v>
      </c>
      <c r="AM109" s="9" t="s">
        <v>141</v>
      </c>
      <c r="AN109" s="1" t="s">
        <v>305</v>
      </c>
    </row>
    <row r="110" spans="4:40" x14ac:dyDescent="0.25">
      <c r="D110" s="16" t="s">
        <v>141</v>
      </c>
      <c r="E110" s="17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6" t="str">
        <f>VLOOKUP(Listes!$T110,TabPériodeArticlesMenus[],2,FALSE)</f>
        <v>PAM10</v>
      </c>
      <c r="V110" s="6" t="s">
        <v>353</v>
      </c>
      <c r="W110" s="6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1" t="str">
        <f>VLOOKUP(TabLégumesViandesDesserts[[#This Row],[Légumes, Viandes, Desserts]],TabCréationMenusArticlesMenus[],2,FALSE)</f>
        <v>DWE16</v>
      </c>
      <c r="AH110" s="1" t="s">
        <v>19</v>
      </c>
      <c r="AI110" s="1" t="str">
        <f>VLOOKUP(TabLégumesViandesDesserts[[#This Row],[Période légumes, viandes, desserts]],TabPériodeArticlesMenus[],2,FALSE)</f>
        <v>PAM10</v>
      </c>
      <c r="AJ110" s="1" t="s">
        <v>353</v>
      </c>
      <c r="AK110" s="1" t="str">
        <f>VLOOKUP(TabLégumesViandesDesserts[[#This Row],[Conditionnement légumes, viandes, desserts]],TabConditionnementArticlesMenus[],2,FALSE)</f>
        <v>CAM28</v>
      </c>
      <c r="AM110" s="9" t="s">
        <v>143</v>
      </c>
      <c r="AN110" s="1" t="s">
        <v>306</v>
      </c>
    </row>
    <row r="111" spans="4:40" x14ac:dyDescent="0.25">
      <c r="D111" s="16" t="s">
        <v>143</v>
      </c>
      <c r="E111" s="14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6" t="str">
        <f>VLOOKUP(Listes!$T111,TabPériodeArticlesMenus[],2,FALSE)</f>
        <v>PAM10</v>
      </c>
      <c r="V111" s="6" t="s">
        <v>42</v>
      </c>
      <c r="W111" s="6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1" t="str">
        <f>VLOOKUP(TabLégumesViandesDesserts[[#This Row],[Légumes, Viandes, Desserts]],TabCréationMenusArticlesMenus[],2,FALSE)</f>
        <v>DWE17</v>
      </c>
      <c r="AH111" s="1" t="s">
        <v>19</v>
      </c>
      <c r="AI111" s="1" t="str">
        <f>VLOOKUP(TabLégumesViandesDesserts[[#This Row],[Période légumes, viandes, desserts]],TabPériodeArticlesMenus[],2,FALSE)</f>
        <v>PAM10</v>
      </c>
      <c r="AJ111" s="1" t="s">
        <v>42</v>
      </c>
      <c r="AK111" s="1" t="str">
        <f>VLOOKUP(TabLégumesViandesDesserts[[#This Row],[Conditionnement légumes, viandes, desserts]],TabConditionnementArticlesMenus[],2,FALSE)</f>
        <v>CAM10</v>
      </c>
      <c r="AM111" s="9" t="s">
        <v>149</v>
      </c>
      <c r="AN111" s="1" t="s">
        <v>307</v>
      </c>
    </row>
    <row r="112" spans="4:40" x14ac:dyDescent="0.25">
      <c r="D112" s="16" t="s">
        <v>149</v>
      </c>
      <c r="E112" s="17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6" t="str">
        <f>VLOOKUP(Listes!$T112,TabPériodeArticlesMenus[],2,FALSE)</f>
        <v>PAM10</v>
      </c>
      <c r="V112" s="6" t="s">
        <v>41</v>
      </c>
      <c r="W112" s="6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1" t="str">
        <f>VLOOKUP(TabLégumesViandesDesserts[[#This Row],[Légumes, Viandes, Desserts]],TabCréationMenusArticlesMenus[],2,FALSE)</f>
        <v>DWE18</v>
      </c>
      <c r="AH112" s="1" t="s">
        <v>19</v>
      </c>
      <c r="AI112" s="1" t="str">
        <f>VLOOKUP(TabLégumesViandesDesserts[[#This Row],[Période légumes, viandes, desserts]],TabPériodeArticlesMenus[],2,FALSE)</f>
        <v>PAM10</v>
      </c>
      <c r="AJ112" s="1" t="s">
        <v>41</v>
      </c>
      <c r="AK112" s="1" t="str">
        <f>VLOOKUP(TabLégumesViandesDesserts[[#This Row],[Conditionnement légumes, viandes, desserts]],TabConditionnementArticlesMenus[],2,FALSE)</f>
        <v>CAM15</v>
      </c>
      <c r="AM112" s="9" t="s">
        <v>155</v>
      </c>
      <c r="AN112" s="1" t="s">
        <v>308</v>
      </c>
    </row>
    <row r="113" spans="4:40" x14ac:dyDescent="0.25">
      <c r="D113" s="16" t="s">
        <v>155</v>
      </c>
      <c r="E113" s="14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6" t="str">
        <f>VLOOKUP(Listes!$T113,TabPériodeArticlesMenus[],2,FALSE)</f>
        <v>PAM10</v>
      </c>
      <c r="V113" s="6" t="s">
        <v>40</v>
      </c>
      <c r="W113" s="6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1" t="str">
        <f>VLOOKUP(TabLégumesViandesDesserts[[#This Row],[Légumes, Viandes, Desserts]],TabCréationMenusArticlesMenus[],2,FALSE)</f>
        <v>DWE19</v>
      </c>
      <c r="AH113" s="1" t="s">
        <v>19</v>
      </c>
      <c r="AI113" s="1" t="str">
        <f>VLOOKUP(TabLégumesViandesDesserts[[#This Row],[Période légumes, viandes, desserts]],TabPériodeArticlesMenus[],2,FALSE)</f>
        <v>PAM10</v>
      </c>
      <c r="AJ113" s="1" t="s">
        <v>40</v>
      </c>
      <c r="AK113" s="1" t="str">
        <f>VLOOKUP(TabLégumesViandesDesserts[[#This Row],[Conditionnement légumes, viandes, desserts]],TabConditionnementArticlesMenus[],2,FALSE)</f>
        <v>CAM09</v>
      </c>
      <c r="AM113" s="9" t="s">
        <v>290</v>
      </c>
      <c r="AN113" s="1" t="s">
        <v>309</v>
      </c>
    </row>
    <row r="114" spans="4:40" x14ac:dyDescent="0.25">
      <c r="D114" s="16" t="s">
        <v>290</v>
      </c>
      <c r="E114" s="17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6" t="str">
        <f>VLOOKUP(Listes!$T114,TabPériodeArticlesMenus[],2,FALSE)</f>
        <v>PAM10</v>
      </c>
      <c r="V114" s="6" t="s">
        <v>43</v>
      </c>
      <c r="W114" s="6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1" t="str">
        <f>VLOOKUP(TabLégumesViandesDesserts[[#This Row],[Légumes, Viandes, Desserts]],TabCréationMenusArticlesMenus[],2,FALSE)</f>
        <v>DWE20</v>
      </c>
      <c r="AH114" s="1" t="s">
        <v>19</v>
      </c>
      <c r="AI114" s="1" t="str">
        <f>VLOOKUP(TabLégumesViandesDesserts[[#This Row],[Période légumes, viandes, desserts]],TabPériodeArticlesMenus[],2,FALSE)</f>
        <v>PAM10</v>
      </c>
      <c r="AJ114" s="1" t="s">
        <v>43</v>
      </c>
      <c r="AK114" s="1" t="str">
        <f>VLOOKUP(TabLégumesViandesDesserts[[#This Row],[Conditionnement légumes, viandes, desserts]],TabConditionnementArticlesMenus[],2,FALSE)</f>
        <v>CAM24</v>
      </c>
      <c r="AM114" s="9" t="s">
        <v>172</v>
      </c>
      <c r="AN114" s="1" t="s">
        <v>310</v>
      </c>
    </row>
    <row r="115" spans="4:40" x14ac:dyDescent="0.25">
      <c r="D115" s="16" t="s">
        <v>172</v>
      </c>
      <c r="E115" s="14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6" t="str">
        <f>VLOOKUP(Listes!$T115,TabPériodeArticlesMenus[],2,FALSE)</f>
        <v>PAM10</v>
      </c>
      <c r="V115" s="6" t="s">
        <v>40</v>
      </c>
      <c r="W115" s="6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1" t="str">
        <f>VLOOKUP(TabLégumesViandesDesserts[[#This Row],[Légumes, Viandes, Desserts]],TabCréationMenusArticlesMenus[],2,FALSE)</f>
        <v>DWE21</v>
      </c>
      <c r="AH115" s="1" t="s">
        <v>19</v>
      </c>
      <c r="AI115" s="1" t="str">
        <f>VLOOKUP(TabLégumesViandesDesserts[[#This Row],[Période légumes, viandes, desserts]],TabPériodeArticlesMenus[],2,FALSE)</f>
        <v>PAM10</v>
      </c>
      <c r="AJ115" s="1" t="s">
        <v>40</v>
      </c>
      <c r="AK115" s="1" t="str">
        <f>VLOOKUP(TabLégumesViandesDesserts[[#This Row],[Conditionnement légumes, viandes, desserts]],TabConditionnementArticlesMenus[],2,FALSE)</f>
        <v>CAM09</v>
      </c>
      <c r="AM115" s="9" t="s">
        <v>179</v>
      </c>
      <c r="AN115" s="1" t="s">
        <v>311</v>
      </c>
    </row>
    <row r="116" spans="4:40" x14ac:dyDescent="0.25">
      <c r="D116" s="16" t="s">
        <v>179</v>
      </c>
      <c r="E116" s="17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6" t="str">
        <f>VLOOKUP(Listes!$T116,TabPériodeArticlesMenus[],2,FALSE)</f>
        <v>PAM09</v>
      </c>
      <c r="V116" s="6" t="s">
        <v>59</v>
      </c>
      <c r="W116" s="6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1" t="str">
        <f>VLOOKUP(TabLégumesViandesDesserts[[#This Row],[Légumes, Viandes, Desserts]],TabCréationMenusArticlesMenus[],2,FALSE)</f>
        <v>VMMWE01</v>
      </c>
      <c r="AH116" s="1" t="s">
        <v>18</v>
      </c>
      <c r="AI116" s="1" t="str">
        <f>VLOOKUP(TabLégumesViandesDesserts[[#This Row],[Période légumes, viandes, desserts]],TabPériodeArticlesMenus[],2,FALSE)</f>
        <v>PAM09</v>
      </c>
      <c r="AJ116" s="1" t="s">
        <v>59</v>
      </c>
      <c r="AK116" s="1" t="str">
        <f>VLOOKUP(TabLégumesViandesDesserts[[#This Row],[Conditionnement légumes, viandes, desserts]],TabConditionnementArticlesMenus[],2,FALSE)</f>
        <v>CAM20</v>
      </c>
      <c r="AM116" s="9" t="s">
        <v>313</v>
      </c>
      <c r="AN116" s="1" t="s">
        <v>589</v>
      </c>
    </row>
    <row r="117" spans="4:40" x14ac:dyDescent="0.25">
      <c r="D117" s="13" t="s">
        <v>313</v>
      </c>
      <c r="E117" s="14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6" t="str">
        <f>VLOOKUP(Listes!$T117,TabPériodeArticlesMenus[],2,FALSE)</f>
        <v>PAM09</v>
      </c>
      <c r="V117" s="6" t="s">
        <v>59</v>
      </c>
      <c r="W117" s="6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1" t="str">
        <f>VLOOKUP(TabLégumesViandesDesserts[[#This Row],[Légumes, Viandes, Desserts]],TabCréationMenusArticlesMenus[],2,FALSE)</f>
        <v>VMMWE02</v>
      </c>
      <c r="AH117" s="1" t="s">
        <v>18</v>
      </c>
      <c r="AI117" s="1" t="str">
        <f>VLOOKUP(TabLégumesViandesDesserts[[#This Row],[Période légumes, viandes, desserts]],TabPériodeArticlesMenus[],2,FALSE)</f>
        <v>PAM09</v>
      </c>
      <c r="AJ117" s="1" t="s">
        <v>59</v>
      </c>
      <c r="AK117" s="1" t="str">
        <f>VLOOKUP(TabLégumesViandesDesserts[[#This Row],[Conditionnement légumes, viandes, desserts]],TabConditionnementArticlesMenus[],2,FALSE)</f>
        <v>CAM20</v>
      </c>
      <c r="AM117" s="9" t="s">
        <v>314</v>
      </c>
      <c r="AN117" s="1" t="s">
        <v>590</v>
      </c>
    </row>
    <row r="118" spans="4:40" x14ac:dyDescent="0.25">
      <c r="D118" s="19" t="s">
        <v>314</v>
      </c>
      <c r="E118" s="17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6" t="str">
        <f>VLOOKUP(Listes!$T118,TabPériodeArticlesMenus[],2,FALSE)</f>
        <v>PAM09</v>
      </c>
      <c r="V118" s="6" t="s">
        <v>59</v>
      </c>
      <c r="W118" s="6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1" t="str">
        <f>VLOOKUP(TabLégumesViandesDesserts[[#This Row],[Légumes, Viandes, Desserts]],TabCréationMenusArticlesMenus[],2,FALSE)</f>
        <v>VMMWE03</v>
      </c>
      <c r="AH118" s="1" t="s">
        <v>18</v>
      </c>
      <c r="AI118" s="1" t="str">
        <f>VLOOKUP(TabLégumesViandesDesserts[[#This Row],[Période légumes, viandes, desserts]],TabPériodeArticlesMenus[],2,FALSE)</f>
        <v>PAM09</v>
      </c>
      <c r="AJ118" s="1" t="s">
        <v>59</v>
      </c>
      <c r="AK118" s="1" t="str">
        <f>VLOOKUP(TabLégumesViandesDesserts[[#This Row],[Conditionnement légumes, viandes, desserts]],TabConditionnementArticlesMenus[],2,FALSE)</f>
        <v>CAM20</v>
      </c>
      <c r="AM118" s="9" t="s">
        <v>315</v>
      </c>
      <c r="AN118" s="1" t="s">
        <v>591</v>
      </c>
    </row>
    <row r="119" spans="4:40" x14ac:dyDescent="0.25">
      <c r="D119" s="13" t="s">
        <v>315</v>
      </c>
      <c r="E119" s="14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6" t="str">
        <f>VLOOKUP(Listes!$T119,TabPériodeArticlesMenus[],2,FALSE)</f>
        <v>PAM09</v>
      </c>
      <c r="V119" s="6" t="s">
        <v>59</v>
      </c>
      <c r="W119" s="6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1" t="str">
        <f>VLOOKUP(TabLégumesViandesDesserts[[#This Row],[Légumes, Viandes, Desserts]],TabCréationMenusArticlesMenus[],2,FALSE)</f>
        <v>VMMWE04</v>
      </c>
      <c r="AH119" s="1" t="s">
        <v>18</v>
      </c>
      <c r="AI119" s="1" t="str">
        <f>VLOOKUP(TabLégumesViandesDesserts[[#This Row],[Période légumes, viandes, desserts]],TabPériodeArticlesMenus[],2,FALSE)</f>
        <v>PAM09</v>
      </c>
      <c r="AJ119" s="1" t="s">
        <v>59</v>
      </c>
      <c r="AK119" s="1" t="str">
        <f>VLOOKUP(TabLégumesViandesDesserts[[#This Row],[Conditionnement légumes, viandes, desserts]],TabConditionnementArticlesMenus[],2,FALSE)</f>
        <v>CAM20</v>
      </c>
      <c r="AM119" s="9" t="s">
        <v>124</v>
      </c>
      <c r="AN119" s="1" t="s">
        <v>592</v>
      </c>
    </row>
    <row r="120" spans="4:40" x14ac:dyDescent="0.25">
      <c r="D120" s="19" t="s">
        <v>124</v>
      </c>
      <c r="E120" s="17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6" t="str">
        <f>VLOOKUP(Listes!$T120,TabPériodeArticlesMenus[],2,FALSE)</f>
        <v>PAM09</v>
      </c>
      <c r="V120" s="6" t="s">
        <v>353</v>
      </c>
      <c r="W120" s="6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1" t="str">
        <f>VLOOKUP(TabLégumesViandesDesserts[[#This Row],[Légumes, Viandes, Desserts]],TabCréationMenusArticlesMenus[],2,FALSE)</f>
        <v>VMMWE05</v>
      </c>
      <c r="AH120" s="1" t="s">
        <v>18</v>
      </c>
      <c r="AI120" s="1" t="str">
        <f>VLOOKUP(TabLégumesViandesDesserts[[#This Row],[Période légumes, viandes, desserts]],TabPériodeArticlesMenus[],2,FALSE)</f>
        <v>PAM09</v>
      </c>
      <c r="AJ120" s="1" t="s">
        <v>353</v>
      </c>
      <c r="AK120" s="1" t="str">
        <f>VLOOKUP(TabLégumesViandesDesserts[[#This Row],[Conditionnement légumes, viandes, desserts]],TabConditionnementArticlesMenus[],2,FALSE)</f>
        <v>CAM28</v>
      </c>
      <c r="AM120" s="9" t="s">
        <v>354</v>
      </c>
      <c r="AN120" s="1" t="s">
        <v>593</v>
      </c>
    </row>
    <row r="121" spans="4:40" x14ac:dyDescent="0.25">
      <c r="D121" s="13" t="s">
        <v>354</v>
      </c>
      <c r="E121" s="14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6" t="str">
        <f>VLOOKUP(Listes!$T121,TabPériodeArticlesMenus[],2,FALSE)</f>
        <v>PAM09</v>
      </c>
      <c r="V121" s="6" t="s">
        <v>59</v>
      </c>
      <c r="W121" s="6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1" t="str">
        <f>VLOOKUP(TabLégumesViandesDesserts[[#This Row],[Légumes, Viandes, Desserts]],TabCréationMenusArticlesMenus[],2,FALSE)</f>
        <v>VMMWE06</v>
      </c>
      <c r="AH121" s="1" t="s">
        <v>18</v>
      </c>
      <c r="AI121" s="1" t="str">
        <f>VLOOKUP(TabLégumesViandesDesserts[[#This Row],[Période légumes, viandes, desserts]],TabPériodeArticlesMenus[],2,FALSE)</f>
        <v>PAM09</v>
      </c>
      <c r="AJ121" s="1" t="s">
        <v>59</v>
      </c>
      <c r="AK121" s="1" t="str">
        <f>VLOOKUP(TabLégumesViandesDesserts[[#This Row],[Conditionnement légumes, viandes, desserts]],TabConditionnementArticlesMenus[],2,FALSE)</f>
        <v>CAM20</v>
      </c>
      <c r="AM121" s="9" t="s">
        <v>154</v>
      </c>
      <c r="AN121" s="1" t="s">
        <v>594</v>
      </c>
    </row>
    <row r="122" spans="4:40" x14ac:dyDescent="0.25">
      <c r="D122" s="19" t="s">
        <v>154</v>
      </c>
      <c r="E122" s="17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6" t="str">
        <f>VLOOKUP(Listes!$T122,TabPériodeArticlesMenus[],2,FALSE)</f>
        <v>PAM09</v>
      </c>
      <c r="V122" s="6" t="s">
        <v>59</v>
      </c>
      <c r="W122" s="6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1" t="str">
        <f>VLOOKUP(TabLégumesViandesDesserts[[#This Row],[Légumes, Viandes, Desserts]],TabCréationMenusArticlesMenus[],2,FALSE)</f>
        <v>VMMWE07</v>
      </c>
      <c r="AH122" s="1" t="s">
        <v>18</v>
      </c>
      <c r="AI122" s="1" t="str">
        <f>VLOOKUP(TabLégumesViandesDesserts[[#This Row],[Période légumes, viandes, desserts]],TabPériodeArticlesMenus[],2,FALSE)</f>
        <v>PAM09</v>
      </c>
      <c r="AJ122" s="1" t="s">
        <v>59</v>
      </c>
      <c r="AK122" s="1" t="str">
        <f>VLOOKUP(TabLégumesViandesDesserts[[#This Row],[Conditionnement légumes, viandes, desserts]],TabConditionnementArticlesMenus[],2,FALSE)</f>
        <v>CAM20</v>
      </c>
      <c r="AM122" s="9" t="s">
        <v>178</v>
      </c>
      <c r="AN122" s="1" t="s">
        <v>595</v>
      </c>
    </row>
    <row r="123" spans="4:40" x14ac:dyDescent="0.25">
      <c r="D123" s="13" t="s">
        <v>178</v>
      </c>
      <c r="E123" s="14" t="s">
        <v>322</v>
      </c>
    </row>
  </sheetData>
  <dataValidations count="6">
    <dataValidation type="list" allowBlank="1" showInputMessage="1" showErrorMessage="1" sqref="P1:P1048576" xr:uid="{00000000-0002-0000-0100-000000000000}">
      <formula1>$A$4:$A$15</formula1>
    </dataValidation>
    <dataValidation type="list" allowBlank="1" showInputMessage="1" showErrorMessage="1" sqref="T1:T1048576 AH4:AH123" xr:uid="{00000000-0002-0000-0100-000001000000}">
      <formula1>$G$4:$G$15</formula1>
    </dataValidation>
    <dataValidation type="list" allowBlank="1" showInputMessage="1" showErrorMessage="1" sqref="V1:V1048576 AJ4:AJ123" xr:uid="{00000000-0002-0000-0100-000002000000}">
      <formula1>$J$4:$J$35</formula1>
    </dataValidation>
    <dataValidation type="list" allowBlank="1" showInputMessage="1" showErrorMessage="1" sqref="R1:R3 R123:R1048576" xr:uid="{00000000-0002-0000-0100-000003000000}">
      <formula1>#REF!</formula1>
    </dataValidation>
    <dataValidation type="list" allowBlank="1" showInputMessage="1" showErrorMessage="1" sqref="R4:R122 AM21:AM122 AF28:AF122" xr:uid="{00000000-0002-0000-0100-000004000000}">
      <formula1>$D$4:$D$123</formula1>
    </dataValidation>
    <dataValidation type="list" allowBlank="1" showInputMessage="1" showErrorMessage="1" sqref="AD1:AD1048576" xr:uid="{00000000-0002-0000-0100-000005000000}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03"/>
  <dimension ref="A1"/>
  <sheetViews>
    <sheetView workbookViewId="0">
      <selection activeCell="A32" sqref="A32"/>
    </sheetView>
  </sheetViews>
  <sheetFormatPr baseColWidth="10" defaultColWidth="11.5703125" defaultRowHeight="12.75" x14ac:dyDescent="0.2"/>
  <cols>
    <col min="1" max="1" width="26.28515625" bestFit="1" customWidth="1"/>
    <col min="2" max="5" width="37.28515625" bestFit="1" customWidth="1"/>
    <col min="6" max="6" width="36.42578125" bestFit="1" customWidth="1"/>
    <col min="7" max="7" width="37.28515625" bestFit="1" customWidth="1"/>
    <col min="8" max="8" width="36.425781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04"/>
  <dimension ref="A1"/>
  <sheetViews>
    <sheetView workbookViewId="0"/>
  </sheetViews>
  <sheetFormatPr baseColWidth="10" defaultColWidth="11.5703125" defaultRowHeight="12.75" x14ac:dyDescent="0.2"/>
  <cols>
    <col min="1" max="1" width="26.5703125" bestFit="1" customWidth="1"/>
    <col min="2" max="2" width="37.28515625" bestFit="1" customWidth="1"/>
    <col min="3" max="3" width="32.28515625" bestFit="1" customWidth="1"/>
    <col min="4" max="4" width="37.28515625" bestFit="1" customWidth="1"/>
    <col min="5" max="5" width="35.140625" bestFit="1" customWidth="1"/>
    <col min="6" max="6" width="38.5703125" bestFit="1" customWidth="1"/>
    <col min="7" max="7" width="32.5703125" bestFit="1" customWidth="1"/>
    <col min="8" max="8" width="33.285156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05"/>
  <dimension ref="A1"/>
  <sheetViews>
    <sheetView workbookViewId="0"/>
  </sheetViews>
  <sheetFormatPr baseColWidth="10" defaultColWidth="11.5703125" defaultRowHeight="12.75" x14ac:dyDescent="0.2"/>
  <cols>
    <col min="1" max="1" width="26.28515625" bestFit="1" customWidth="1"/>
    <col min="2" max="3" width="38.5703125" bestFit="1" customWidth="1"/>
    <col min="4" max="4" width="37.85546875" bestFit="1" customWidth="1"/>
    <col min="5" max="5" width="38.5703125" bestFit="1" customWidth="1"/>
    <col min="6" max="6" width="37.85546875" bestFit="1" customWidth="1"/>
    <col min="7" max="7" width="38.5703125" bestFit="1" customWidth="1"/>
    <col min="8" max="8" width="37.710937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06"/>
  <dimension ref="A1:J114"/>
  <sheetViews>
    <sheetView workbookViewId="0">
      <selection sqref="A1:J1"/>
    </sheetView>
  </sheetViews>
  <sheetFormatPr baseColWidth="10" defaultColWidth="11.5703125" defaultRowHeight="18" x14ac:dyDescent="0.25"/>
  <cols>
    <col min="1" max="1" width="39.5703125" style="2" bestFit="1" customWidth="1"/>
    <col min="2" max="2" width="42.5703125" style="2" customWidth="1"/>
    <col min="3" max="3" width="38.7109375" style="2" bestFit="1" customWidth="1"/>
    <col min="4" max="4" width="29.7109375" style="2" customWidth="1"/>
    <col min="5" max="5" width="45.7109375" style="2" bestFit="1" customWidth="1"/>
    <col min="6" max="6" width="40.42578125" style="2" customWidth="1"/>
    <col min="7" max="7" width="249" style="2" bestFit="1" customWidth="1"/>
    <col min="8" max="8" width="52.7109375" style="2" customWidth="1"/>
    <col min="9" max="9" width="40.140625" style="2" bestFit="1" customWidth="1"/>
    <col min="10" max="10" width="44.5703125" style="2" bestFit="1" customWidth="1"/>
    <col min="11" max="16384" width="11.5703125" style="2"/>
  </cols>
  <sheetData>
    <row r="1" spans="1:10" x14ac:dyDescent="0.25">
      <c r="A1" s="24" t="s">
        <v>355</v>
      </c>
      <c r="B1" s="24"/>
      <c r="C1" s="24"/>
      <c r="D1" s="24"/>
      <c r="E1" s="24"/>
      <c r="F1" s="24"/>
      <c r="G1" s="24"/>
      <c r="H1" s="24"/>
      <c r="I1" s="24"/>
      <c r="J1" s="24"/>
    </row>
    <row r="3" spans="1:10" x14ac:dyDescent="0.25">
      <c r="A3" s="12" t="s">
        <v>6</v>
      </c>
      <c r="B3" s="12" t="s">
        <v>7</v>
      </c>
      <c r="C3" s="12" t="s">
        <v>8</v>
      </c>
      <c r="D3" s="12" t="s">
        <v>9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356</v>
      </c>
      <c r="J3" s="12" t="s">
        <v>357</v>
      </c>
    </row>
    <row r="4" spans="1:10" x14ac:dyDescent="0.2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2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2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2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2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2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2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2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2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2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2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2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2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2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2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2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2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2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2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2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2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2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2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2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2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2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2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2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2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2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2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2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2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2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2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2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2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2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2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2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2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2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2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2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2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2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2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2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2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2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2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2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2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2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2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2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2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2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2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2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2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2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2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2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2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2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2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2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2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2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2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2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2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2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2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2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2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2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2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2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2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2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2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2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2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2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2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2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2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2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2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2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2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2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2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2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2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2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2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2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2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2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2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2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2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2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2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2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2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2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2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xmlns:xlrd2="http://schemas.microsoft.com/office/spreadsheetml/2017/richdata2"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07"/>
  <dimension ref="A1:AQ22"/>
  <sheetViews>
    <sheetView tabSelected="1" workbookViewId="0">
      <selection activeCell="I15" sqref="I15"/>
    </sheetView>
  </sheetViews>
  <sheetFormatPr baseColWidth="10" defaultColWidth="11.5703125" defaultRowHeight="18" x14ac:dyDescent="0.25"/>
  <cols>
    <col min="1" max="1" width="36.7109375" style="2" bestFit="1" customWidth="1"/>
    <col min="2" max="2" width="27.140625" style="2" bestFit="1" customWidth="1"/>
    <col min="3" max="3" width="41.85546875" style="26" customWidth="1"/>
    <col min="4" max="4" width="29.28515625" style="2" bestFit="1" customWidth="1"/>
    <col min="5" max="5" width="14.28515625" style="2" bestFit="1" customWidth="1"/>
    <col min="6" max="6" width="20.28515625" style="2" bestFit="1" customWidth="1"/>
    <col min="7" max="7" width="29.28515625" style="2" bestFit="1" customWidth="1"/>
    <col min="8" max="8" width="31" style="2" bestFit="1" customWidth="1"/>
    <col min="9" max="9" width="249" style="2" bestFit="1" customWidth="1"/>
    <col min="10" max="10" width="43.28515625" style="2" bestFit="1" customWidth="1"/>
    <col min="11" max="11" width="20.7109375" style="2" bestFit="1" customWidth="1"/>
    <col min="12" max="12" width="27.42578125" style="2" bestFit="1" customWidth="1"/>
    <col min="13" max="13" width="30.7109375" style="2" bestFit="1" customWidth="1"/>
    <col min="14" max="14" width="38.140625" style="2" bestFit="1" customWidth="1"/>
    <col min="15" max="15" width="43.28515625" style="2" customWidth="1"/>
    <col min="16" max="16" width="50.42578125" style="2" customWidth="1"/>
    <col min="17" max="17" width="24.5703125" style="23" customWidth="1"/>
    <col min="18" max="18" width="31.7109375" style="23" customWidth="1"/>
    <col min="19" max="19" width="28.85546875" style="2" bestFit="1" customWidth="1"/>
    <col min="20" max="20" width="19.42578125" style="2" customWidth="1"/>
    <col min="21" max="21" width="35.28515625" style="2" bestFit="1" customWidth="1"/>
    <col min="22" max="22" width="30.140625" style="2" customWidth="1"/>
    <col min="23" max="23" width="118.28515625" style="2" bestFit="1" customWidth="1"/>
    <col min="24" max="24" width="42.28515625" style="2" customWidth="1"/>
    <col min="25" max="25" width="23.7109375" style="23" customWidth="1"/>
    <col min="26" max="26" width="58.28515625" style="2" customWidth="1"/>
    <col min="27" max="27" width="17.140625" style="2" bestFit="1" customWidth="1"/>
    <col min="28" max="28" width="20.28515625" style="2" customWidth="1"/>
    <col min="29" max="29" width="45.7109375" style="2" bestFit="1" customWidth="1"/>
    <col min="30" max="30" width="31" style="2" customWidth="1"/>
    <col min="31" max="31" width="92.28515625" style="2" bestFit="1" customWidth="1"/>
    <col min="32" max="32" width="43.28515625" style="2" customWidth="1"/>
    <col min="33" max="33" width="24.5703125" style="23" customWidth="1"/>
    <col min="34" max="34" width="32.7109375" style="2" customWidth="1"/>
    <col min="35" max="35" width="21.7109375" style="2" customWidth="1"/>
    <col min="36" max="36" width="17.5703125" style="2" bestFit="1" customWidth="1"/>
    <col min="37" max="37" width="24.42578125" style="2" bestFit="1" customWidth="1"/>
    <col min="38" max="38" width="21.5703125" style="2" bestFit="1" customWidth="1"/>
    <col min="39" max="39" width="36.7109375" style="2" bestFit="1" customWidth="1"/>
    <col min="40" max="40" width="37.140625" style="2" bestFit="1" customWidth="1"/>
    <col min="41" max="16384" width="11.5703125" style="2"/>
  </cols>
  <sheetData>
    <row r="1" spans="1:43" x14ac:dyDescent="0.25">
      <c r="A1" s="24" t="str">
        <f>"Base des données des menus de l'année "&amp;Année_en_Cours &amp;"."</f>
        <v>Base des données des menus de l'année 2025.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</row>
    <row r="3" spans="1:43" s="12" customFormat="1" x14ac:dyDescent="0.25">
      <c r="A3" s="12" t="s">
        <v>495</v>
      </c>
      <c r="B3" s="12" t="s">
        <v>496</v>
      </c>
      <c r="C3" s="25" t="s">
        <v>497</v>
      </c>
      <c r="D3" s="12" t="s">
        <v>498</v>
      </c>
      <c r="E3" s="12" t="s">
        <v>499</v>
      </c>
      <c r="F3" s="12" t="s">
        <v>500</v>
      </c>
      <c r="G3" s="12" t="s">
        <v>501</v>
      </c>
      <c r="H3" s="12" t="s">
        <v>502</v>
      </c>
      <c r="I3" s="12" t="s">
        <v>503</v>
      </c>
      <c r="J3" s="12" t="s">
        <v>504</v>
      </c>
      <c r="K3" s="12" t="s">
        <v>505</v>
      </c>
      <c r="L3" s="12" t="s">
        <v>602</v>
      </c>
      <c r="M3" s="12" t="s">
        <v>527</v>
      </c>
      <c r="N3" s="12" t="s">
        <v>506</v>
      </c>
      <c r="O3" s="12" t="s">
        <v>507</v>
      </c>
      <c r="P3" s="12" t="s">
        <v>508</v>
      </c>
      <c r="Q3" s="22" t="s">
        <v>509</v>
      </c>
      <c r="R3" s="22" t="s">
        <v>510</v>
      </c>
      <c r="S3" s="12" t="s">
        <v>511</v>
      </c>
      <c r="T3" s="12" t="s">
        <v>512</v>
      </c>
      <c r="U3" s="12" t="s">
        <v>513</v>
      </c>
      <c r="V3" s="12" t="s">
        <v>514</v>
      </c>
      <c r="W3" s="12" t="s">
        <v>515</v>
      </c>
      <c r="X3" s="12" t="s">
        <v>516</v>
      </c>
      <c r="Y3" s="22" t="s">
        <v>517</v>
      </c>
      <c r="Z3" s="12" t="s">
        <v>601</v>
      </c>
      <c r="AA3" s="12" t="s">
        <v>518</v>
      </c>
      <c r="AB3" s="12" t="s">
        <v>519</v>
      </c>
      <c r="AC3" s="12" t="s">
        <v>520</v>
      </c>
      <c r="AD3" s="12" t="s">
        <v>521</v>
      </c>
      <c r="AE3" s="12" t="s">
        <v>522</v>
      </c>
      <c r="AF3" s="12" t="s">
        <v>523</v>
      </c>
      <c r="AG3" s="22" t="s">
        <v>524</v>
      </c>
      <c r="AH3" s="12" t="s">
        <v>525</v>
      </c>
      <c r="AI3" s="12" t="s">
        <v>94</v>
      </c>
      <c r="AJ3" s="12" t="s">
        <v>526</v>
      </c>
      <c r="AK3" s="12" t="s">
        <v>539</v>
      </c>
      <c r="AL3" s="12" t="s">
        <v>540</v>
      </c>
      <c r="AM3" s="12" t="s">
        <v>596</v>
      </c>
      <c r="AN3" s="12" t="s">
        <v>598</v>
      </c>
    </row>
    <row r="4" spans="1:43" x14ac:dyDescent="0.25">
      <c r="A4" s="2" t="s">
        <v>600</v>
      </c>
      <c r="B4" s="2" t="s">
        <v>597</v>
      </c>
      <c r="C4" s="26">
        <v>45879</v>
      </c>
      <c r="D4" s="2" t="s">
        <v>603</v>
      </c>
      <c r="E4" s="2" t="s">
        <v>114</v>
      </c>
      <c r="F4" s="2" t="s">
        <v>242</v>
      </c>
      <c r="G4" s="2" t="s">
        <v>11</v>
      </c>
      <c r="H4" s="2" t="s">
        <v>23</v>
      </c>
      <c r="I4" s="2" t="s">
        <v>347</v>
      </c>
      <c r="J4" s="2" t="s">
        <v>71</v>
      </c>
      <c r="K4" s="2" t="s">
        <v>110</v>
      </c>
      <c r="L4" s="2" t="s">
        <v>241</v>
      </c>
      <c r="M4" s="2" t="s">
        <v>12</v>
      </c>
      <c r="N4" s="2" t="s">
        <v>24</v>
      </c>
      <c r="O4" s="2" t="s">
        <v>35</v>
      </c>
      <c r="P4" s="2" t="s">
        <v>61</v>
      </c>
      <c r="R4" s="23">
        <v>1</v>
      </c>
      <c r="AH4" s="2" t="s">
        <v>605</v>
      </c>
      <c r="AJ4" s="2" t="s">
        <v>604</v>
      </c>
      <c r="AM4" s="2" t="s">
        <v>600</v>
      </c>
      <c r="AN4" s="2" t="s">
        <v>597</v>
      </c>
      <c r="AQ4" s="26"/>
    </row>
    <row r="5" spans="1:43" x14ac:dyDescent="0.25">
      <c r="A5" s="2" t="s">
        <v>599</v>
      </c>
      <c r="B5" s="2" t="s">
        <v>93</v>
      </c>
      <c r="C5" s="26">
        <v>45880</v>
      </c>
      <c r="D5" s="2" t="s">
        <v>603</v>
      </c>
      <c r="E5" s="2" t="s">
        <v>110</v>
      </c>
      <c r="F5" s="2" t="s">
        <v>552</v>
      </c>
      <c r="G5" s="2" t="s">
        <v>14</v>
      </c>
      <c r="H5" s="2" t="s">
        <v>26</v>
      </c>
      <c r="I5" s="2" t="s">
        <v>35</v>
      </c>
      <c r="J5" s="2" t="s">
        <v>61</v>
      </c>
      <c r="K5" s="2" t="s">
        <v>110</v>
      </c>
      <c r="L5" s="2" t="s">
        <v>241</v>
      </c>
      <c r="M5" s="2" t="s">
        <v>12</v>
      </c>
      <c r="N5" s="2" t="s">
        <v>24</v>
      </c>
      <c r="O5" s="2" t="s">
        <v>35</v>
      </c>
      <c r="P5" s="2" t="s">
        <v>61</v>
      </c>
      <c r="R5" s="23">
        <v>1</v>
      </c>
      <c r="AA5" s="2" t="s">
        <v>181</v>
      </c>
      <c r="AB5" s="2" t="s">
        <v>580</v>
      </c>
      <c r="AC5" s="2" t="s">
        <v>14</v>
      </c>
      <c r="AD5" s="2" t="s">
        <v>26</v>
      </c>
      <c r="AE5" s="2" t="s">
        <v>37</v>
      </c>
      <c r="AF5" s="2" t="s">
        <v>77</v>
      </c>
      <c r="AH5" s="2" t="s">
        <v>606</v>
      </c>
      <c r="AJ5" s="2" t="s">
        <v>604</v>
      </c>
      <c r="AM5" s="2" t="s">
        <v>599</v>
      </c>
      <c r="AN5" s="2" t="s">
        <v>93</v>
      </c>
    </row>
    <row r="22" ht="17.850000000000001" customHeight="1" x14ac:dyDescent="0.25"/>
  </sheetData>
  <sortState xmlns:xlrd2="http://schemas.microsoft.com/office/spreadsheetml/2017/richdata2" ref="A4:AN5">
    <sortCondition ref="B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08"/>
  <dimension ref="A1:J4"/>
  <sheetViews>
    <sheetView workbookViewId="0"/>
  </sheetViews>
  <sheetFormatPr baseColWidth="10" defaultColWidth="11.5703125" defaultRowHeight="18" x14ac:dyDescent="0.25"/>
  <cols>
    <col min="1" max="9" width="15.140625" style="2" customWidth="1"/>
    <col min="10" max="10" width="16.5703125" style="2" customWidth="1"/>
    <col min="11" max="11" width="2.85546875" style="2" customWidth="1"/>
    <col min="12" max="16384" width="11.5703125" style="2"/>
  </cols>
  <sheetData>
    <row r="1" spans="1:10" x14ac:dyDescent="0.25">
      <c r="A1" s="2" t="str">
        <f>"Tables menus midi retraite de l'année "&amp; Année_en_Cours &amp;"."</f>
        <v>Tables menus midi retraite de l'année 2025.</v>
      </c>
    </row>
    <row r="3" spans="1:10" x14ac:dyDescent="0.25">
      <c r="A3" s="2" t="s">
        <v>528</v>
      </c>
    </row>
    <row r="4" spans="1:10" x14ac:dyDescent="0.2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09"/>
  <dimension ref="A1"/>
  <sheetViews>
    <sheetView workbookViewId="0">
      <selection activeCell="A13" sqref="A13"/>
    </sheetView>
  </sheetViews>
  <sheetFormatPr baseColWidth="10" defaultColWidth="11.5703125" defaultRowHeight="18" x14ac:dyDescent="0.25"/>
  <cols>
    <col min="1" max="16384" width="11.570312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10"/>
  <dimension ref="A1"/>
  <sheetViews>
    <sheetView workbookViewId="0">
      <selection sqref="A1:XFD1048576"/>
    </sheetView>
  </sheetViews>
  <sheetFormatPr baseColWidth="10" defaultColWidth="11.5703125" defaultRowHeight="18" x14ac:dyDescent="0.25"/>
  <cols>
    <col min="1" max="16384" width="11.570312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11"/>
  <dimension ref="A1"/>
  <sheetViews>
    <sheetView workbookViewId="0"/>
  </sheetViews>
  <sheetFormatPr baseColWidth="10" defaultColWidth="11.5703125" defaultRowHeight="18" x14ac:dyDescent="0.25"/>
  <cols>
    <col min="1" max="16384" width="11.570312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francis henniaux</cp:lastModifiedBy>
  <dcterms:created xsi:type="dcterms:W3CDTF">2025-06-06T09:10:46Z</dcterms:created>
  <dcterms:modified xsi:type="dcterms:W3CDTF">2025-08-12T14:12:31Z</dcterms:modified>
</cp:coreProperties>
</file>