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13_ncr:1_{4AFB91A7-B15A-4376-8FB3-4743307225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Feuil1" sheetId="25" r:id="rId3"/>
    <sheet name="juin" sheetId="23" r:id="rId4"/>
    <sheet name="mai" sheetId="22" r:id="rId5"/>
    <sheet name="avril" sheetId="21" r:id="rId6"/>
    <sheet name="janvier" sheetId="10" r:id="rId7"/>
    <sheet name="février" sheetId="13" r:id="rId8"/>
    <sheet name="mars" sheetId="20" r:id="rId9"/>
    <sheet name="MoisVierge" sheetId="18" r:id="rId10"/>
    <sheet name="Data" sheetId="14" r:id="rId11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H7" i="1" s="1"/>
  <c r="F8" i="1"/>
  <c r="H8" i="1" s="1"/>
  <c r="L32" i="24"/>
  <c r="L29" i="24"/>
  <c r="F6" i="1"/>
  <c r="H6" i="1" s="1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<sst xmlns="http://schemas.openxmlformats.org/spreadsheetml/2006/main" count="981" uniqueCount="710">
  <si>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</si>
  <si>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</si>
  <si>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</si>
  <si>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</si>
  <si>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</si>
  <si>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</si>
  <si>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</si>
  <si>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</si>
  <si>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</si>
  <si>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</si>
  <si>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</si>
  <si>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</si>
  <si>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</si>
  <si>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</si>
  <si>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</si>
  <si>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</si>
  <si>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</si>
  <si>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</si>
  <si>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</si>
  <si>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</si>
  <si>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</si>
  <si>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</si>
  <si>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</si>
  <si>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</si>
  <si>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</si>
  <si>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</si>
  <si>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</si>
  <si>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</si>
  <si>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</si>
  <si>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</si>
  <si>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</si>
  <si>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</si>
  <si>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</si>
  <si>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</si>
  <si>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</si>
  <si>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</si>
  <si>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</si>
  <si>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</si>
  <si>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</si>
  <si>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</si>
  <si>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</si>
  <si>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</si>
  <si>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</si>
  <si>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</si>
  <si>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</si>
  <si>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</si>
  <si>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</si>
  <si>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</si>
  <si>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</si>
  <si>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</si>
  <si>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</si>
  <si>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</si>
  <si>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</si>
  <si>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</si>
  <si>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</si>
  <si>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</si>
  <si>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</si>
  <si>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</si>
  <si>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</si>
  <si>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</si>
  <si>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</si>
  <si>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</si>
  <si>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</si>
  <si>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</si>
  <si>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</si>
  <si>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</si>
  <si>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</si>
  <si>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</si>
  <si>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</si>
  <si>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</si>
  <si>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</si>
  <si>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</si>
  <si>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</si>
  <si>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</si>
  <si>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</si>
  <si>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</si>
  <si>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</si>
  <si>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</si>
  <si>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</si>
  <si>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</si>
  <si>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</si>
  <si>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</si>
  <si>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</si>
  <si>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</si>
  <si>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</si>
  <si>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</si>
  <si>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</si>
  <si>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</si>
  <si>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</si>
  <si>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</si>
  <si>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</si>
  <si>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</si>
  <si>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</si>
  <si>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</si>
  <si>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</si>
  <si>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</si>
  <si>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</si>
  <si>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</si>
  <si>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</si>
  <si>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</si>
  <si>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</si>
  <si>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</si>
  <si>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</si>
  <si>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</si>
  <si>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</si>
  <si>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</si>
  <si>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</si>
  <si>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</si>
  <si>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</si>
  <si>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</si>
  <si>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</si>
  <si>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</si>
  <si>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</si>
  <si>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</si>
  <si>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</si>
  <si>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</si>
  <si>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</si>
  <si>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</si>
  <si>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</si>
  <si>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</si>
  <si>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</si>
  <si>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</si>
  <si>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</si>
  <si>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</si>
  <si>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</si>
  <si>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</si>
  <si>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</si>
  <si>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</si>
  <si>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</si>
  <si>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</si>
  <si>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</si>
  <si>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</si>
  <si>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</si>
  <si>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</si>
  <si>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</si>
  <si>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</si>
  <si>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</si>
  <si>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</si>
  <si>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</si>
  <si>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</si>
  <si>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</si>
  <si>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</si>
  <si>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</si>
  <si>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</si>
  <si>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</si>
  <si>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</si>
  <si>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</si>
  <si>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</si>
  <si>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</si>
  <si>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</si>
  <si>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</si>
  <si>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</si>
  <si>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</si>
  <si>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</si>
  <si>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</si>
  <si>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</si>
  <si>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</si>
  <si>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</si>
  <si>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</si>
  <si>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</si>
  <si>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</si>
  <si>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</si>
  <si>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</si>
  <si>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</si>
  <si>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</si>
  <si>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</si>
  <si>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</si>
  <si>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</si>
  <si>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</si>
  <si>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</si>
  <si>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</si>
  <si>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</si>
  <si>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</si>
  <si>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</si>
  <si>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</si>
  <si>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</si>
  <si>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</si>
  <si>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</si>
  <si>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</si>
  <si>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</si>
  <si>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</si>
  <si>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</si>
  <si>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</si>
  <si>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</si>
  <si>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</si>
  <si>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</si>
  <si>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</si>
  <si>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</si>
  <si>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</si>
  <si>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</si>
  <si>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</si>
  <si>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</si>
  <si>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</si>
  <si>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</si>
  <si>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</si>
  <si>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</si>
  <si>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</si>
  <si>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</si>
  <si>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</si>
  <si>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</si>
  <si>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</si>
  <si>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</si>
  <si>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</si>
  <si>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</si>
  <si>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</si>
  <si>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</si>
  <si>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</si>
  <si>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</si>
  <si>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</si>
  <si>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</si>
  <si>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</si>
  <si>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</si>
  <si>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</si>
  <si>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</si>
  <si>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</si>
  <si>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</si>
  <si>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</si>
  <si>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</si>
  <si>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</si>
  <si>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</si>
  <si>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</si>
  <si>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</si>
  <si>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</si>
  <si>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</si>
  <si>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</si>
  <si>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</si>
  <si>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</si>
  <si>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</si>
  <si>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</si>
  <si>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</si>
  <si>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</si>
  <si>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</si>
  <si>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</si>
  <si>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</si>
  <si>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</si>
  <si>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</si>
  <si>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</si>
  <si>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</si>
  <si>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</si>
  <si>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</si>
  <si>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</si>
  <si>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</si>
  <si>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</si>
  <si>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</si>
  <si>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</si>
  <si>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</si>
  <si>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</si>
  <si>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</si>
  <si>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</si>
  <si>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</si>
  <si>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</si>
  <si>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</si>
  <si>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</si>
  <si>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</si>
  <si>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</si>
  <si>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</si>
  <si>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</si>
  <si>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</si>
  <si>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</si>
  <si>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</si>
  <si>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</si>
  <si>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</si>
  <si>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</si>
  <si>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</si>
  <si>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</si>
  <si>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</si>
  <si>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</si>
  <si>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</si>
  <si>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</si>
  <si>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</si>
  <si>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</si>
  <si>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</si>
  <si>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</si>
  <si>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</si>
  <si>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</si>
  <si>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</si>
  <si>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</si>
  <si>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</si>
  <si>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</si>
  <si>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</si>
  <si>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</si>
  <si>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</si>
  <si>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</si>
  <si>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</si>
  <si>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</si>
  <si>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</si>
  <si>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</si>
  <si>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</si>
  <si>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</si>
  <si>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</si>
  <si>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</si>
  <si>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</si>
  <si>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</si>
  <si>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</si>
  <si>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</si>
  <si>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</si>
  <si>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</si>
  <si>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</si>
  <si>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</si>
  <si>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</si>
  <si>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</si>
  <si>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</si>
  <si>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</si>
  <si>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</si>
  <si>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</si>
  <si>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</si>
  <si>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</si>
  <si>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</si>
  <si>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</si>
  <si>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</si>
  <si>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</si>
  <si>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</si>
  <si>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</si>
  <si>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</si>
  <si>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</si>
  <si>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</si>
  <si>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</si>
  <si>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</si>
  <si>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</si>
  <si>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</si>
  <si>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</si>
  <si>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</si>
  <si>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</si>
  <si>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</si>
  <si>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</si>
  <si>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</si>
  <si>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</si>
  <si>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</si>
  <si>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</si>
  <si>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</si>
  <si>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</si>
  <si>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</si>
  <si>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</si>
  <si>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</si>
  <si>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</si>
  <si>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</si>
  <si>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</si>
  <si>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</si>
  <si>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</si>
  <si>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</si>
  <si>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</si>
  <si>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</si>
  <si>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</si>
  <si>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</si>
  <si>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</si>
  <si>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</si>
  <si>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</si>
  <si>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</si>
  <si>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</si>
  <si>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</si>
  <si>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</si>
  <si>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</si>
  <si>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</si>
  <si>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</si>
  <si>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</si>
  <si>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</si>
  <si>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</si>
  <si>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</si>
  <si>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</si>
  <si>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</si>
  <si>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</si>
  <si>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</si>
  <si>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</si>
  <si>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</si>
  <si>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</si>
  <si>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</si>
  <si>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</si>
  <si>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</si>
  <si>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</si>
  <si>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</si>
  <si>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</si>
  <si>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</si>
  <si>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</si>
  <si>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</si>
  <si>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</si>
  <si>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</si>
  <si>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</si>
  <si>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</si>
  <si>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</si>
  <si>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</si>
  <si>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</si>
  <si>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</si>
  <si>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</si>
  <si>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</si>
  <si>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</si>
  <si>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</si>
  <si>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</si>
  <si>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</si>
  <si>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</si>
  <si>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</si>
  <si>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</si>
  <si>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</si>
  <si>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</si>
  <si>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</si>
  <si>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</si>
  <si>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</si>
  <si>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</si>
  <si>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</si>
  <si>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</si>
  <si>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</si>
  <si>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</si>
  <si>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</si>
  <si>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</si>
  <si>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</si>
  <si>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</si>
  <si>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</si>
  <si>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</si>
  <si>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</si>
  <si>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</si>
  <si>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</si>
  <si>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</si>
  <si>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</si>
  <si>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</si>
  <si>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</si>
  <si>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</si>
  <si>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</si>
  <si>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</si>
  <si>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</si>
  <si>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</si>
  <si>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</si>
  <si>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</si>
  <si>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</si>
  <si>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</si>
  <si>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</si>
  <si>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</si>
  <si>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</si>
  <si>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</si>
  <si>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</si>
  <si>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</si>
  <si>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</si>
  <si>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</si>
  <si>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</si>
  <si>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</si>
  <si>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</si>
  <si>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</si>
  <si>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</si>
  <si>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</si>
  <si>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</si>
  <si>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</si>
  <si>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</si>
  <si>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</si>
  <si>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</si>
  <si>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</si>
  <si>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</si>
  <si>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</si>
  <si>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</si>
  <si>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</si>
  <si>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</si>
  <si>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</si>
  <si>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</si>
  <si>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</si>
  <si>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</si>
  <si>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</si>
  <si>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</si>
  <si>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</si>
  <si>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</si>
  <si>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</si>
  <si>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</si>
  <si>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</si>
  <si>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</si>
  <si>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</si>
  <si>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</si>
  <si>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</si>
  <si>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</si>
  <si>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</si>
  <si>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</si>
  <si>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</si>
  <si>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</si>
  <si>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</si>
  <si>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</si>
  <si>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</si>
  <si>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</si>
  <si>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</si>
  <si>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</si>
  <si>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</si>
  <si>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</si>
  <si>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</si>
  <si>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</si>
  <si>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</si>
  <si>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</si>
  <si>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</si>
  <si>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</si>
  <si>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</si>
  <si>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</si>
  <si>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</si>
  <si>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</si>
  <si>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</si>
  <si>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</si>
  <si>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</si>
  <si>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</si>
  <si>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</si>
  <si>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</si>
  <si>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</si>
  <si>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</si>
  <si>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</si>
  <si>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</si>
  <si>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</si>
  <si>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</si>
  <si>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</si>
  <si>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</si>
  <si>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</si>
  <si>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</si>
  <si>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</si>
  <si>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</si>
  <si>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</si>
  <si>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</si>
  <si>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</si>
  <si>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</si>
  <si>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</si>
  <si>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</si>
  <si>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</si>
  <si>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</si>
  <si>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</si>
  <si>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</si>
  <si>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</si>
  <si>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</si>
  <si>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</si>
  <si>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</si>
  <si>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</si>
  <si>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</si>
  <si>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</si>
  <si>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</si>
  <si>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</si>
  <si>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</si>
  <si>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</si>
  <si>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</si>
  <si>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</si>
  <si>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</si>
  <si>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</si>
  <si>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</si>
  <si>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</si>
  <si>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</si>
  <si>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</si>
  <si>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</si>
  <si>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</si>
  <si>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</si>
  <si>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</si>
  <si>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</si>
  <si>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</si>
  <si>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</si>
  <si>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</si>
  <si>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</si>
  <si>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</si>
  <si>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</si>
  <si>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</si>
  <si>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</si>
  <si>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</si>
  <si>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</si>
  <si>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</si>
  <si>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</si>
  <si>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</si>
  <si>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</si>
  <si>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</si>
  <si>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</si>
  <si>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</si>
  <si>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</si>
  <si>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</si>
  <si>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</si>
  <si>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</si>
  <si>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</si>
  <si>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</si>
  <si>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</si>
  <si>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</si>
  <si>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</si>
  <si>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</si>
  <si>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</si>
  <si>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</si>
  <si>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</si>
  <si>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</si>
  <si>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</si>
  <si>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</si>
  <si>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</si>
  <si>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</si>
  <si>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</si>
  <si>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</si>
  <si>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</si>
  <si>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</si>
  <si>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</si>
  <si>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</si>
  <si>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</si>
  <si>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</si>
  <si>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</si>
  <si>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</si>
  <si>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</si>
  <si>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</si>
  <si>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</si>
  <si>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</si>
  <si>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</si>
  <si>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</si>
  <si>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</si>
  <si>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</si>
  <si>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</si>
  <si>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</si>
  <si>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</si>
  <si>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</si>
  <si>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</si>
  <si>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</si>
  <si>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</si>
  <si>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</si>
  <si>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</si>
  <si>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</si>
  <si>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</si>
  <si>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</si>
  <si>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</si>
  <si>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</si>
  <si>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</si>
  <si>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</si>
  <si>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</si>
  <si>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</si>
  <si>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</si>
  <si>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</si>
  <si>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</si>
  <si>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</si>
  <si>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</si>
  <si>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</si>
  <si>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</si>
  <si>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</si>
  <si>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</si>
  <si>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</si>
  <si>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</si>
  <si>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</si>
  <si>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</si>
  <si>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</si>
  <si>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</si>
  <si>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</si>
  <si>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</si>
  <si>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</si>
  <si>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</si>
  <si>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</si>
  <si>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</si>
  <si>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</si>
  <si>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</si>
  <si>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</si>
  <si>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</si>
  <si>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</si>
  <si>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</si>
  <si>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</si>
  <si>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</si>
  <si>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</si>
  <si>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</si>
  <si>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</si>
  <si>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</si>
  <si>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</si>
  <si>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</si>
  <si>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</si>
  <si>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</si>
  <si>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</si>
  <si>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</si>
  <si>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</si>
  <si>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</si>
  <si>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</si>
  <si>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</si>
  <si>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</si>
  <si>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</si>
  <si>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</si>
  <si>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</si>
  <si>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</si>
  <si>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</si>
  <si>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</si>
  <si>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</si>
  <si>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</si>
  <si>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</si>
  <si>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</si>
  <si>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</si>
  <si>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</si>
  <si>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</si>
  <si>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</si>
  <si>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</si>
  <si>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</si>
  <si>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</si>
  <si>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</si>
  <si>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</si>
  <si>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</si>
  <si>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</si>
  <si>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</si>
  <si>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</si>
  <si>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</si>
  <si>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</si>
  <si>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</si>
  <si>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</si>
  <si>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</si>
  <si>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</si>
  <si>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</si>
  <si>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</si>
  <si>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</si>
  <si>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</si>
  <si>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</si>
  <si>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</si>
  <si>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</si>
  <si>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</si>
  <si>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</si>
  <si>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</si>
  <si>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</si>
  <si>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</si>
  <si>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</si>
  <si>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</si>
  <si>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</si>
  <si>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</si>
  <si>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</si>
  <si>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</si>
  <si>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</si>
  <si>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</si>
  <si>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</si>
  <si>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</si>
  <si>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</si>
  <si>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Chez les Metral Leteygeon</t>
  </si>
  <si>
    <t>sandwish jambon fromage cake</t>
  </si>
  <si>
    <t>Petit dejeuner (sandwish salami )</t>
  </si>
  <si>
    <t>Chez les Métral  Leteygeon</t>
  </si>
  <si>
    <t>1/2 sandwish yogourt mocca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</si>
</sst>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1" fontId="4" fillId="6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0" fontId="33" fillId="0" borderId="26" xfId="0" applyFon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0" fontId="0" fillId="0" borderId="22" xfId="0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0" totalsRowShown="0" headerRowDxfId="40" dataDxfId="39">
  <autoFilter ref="M5:R60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38"/>
    <tableColumn id="6" xr3:uid="{00000000-0010-0000-0100-000006000000}" name="Colonne4" dataDxfId="37">
      <calculatedColumnFormula>(O6/10)*4</calculatedColumnFormula>
    </tableColumn>
    <tableColumn id="5" xr3:uid="{00000000-0010-0000-0100-000005000000}" name="Colonne2" dataDxfId="36">
      <calculatedColumnFormula>(O6/10)*3</calculatedColumnFormula>
    </tableColumn>
    <tableColumn id="4" xr3:uid="{00000000-0010-0000-0100-000004000000}" name="Colonne3" dataDxfId="35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4" dataDxfId="32" headerRowBorderDxfId="33" tableBorderDxfId="31" totalsRowBorderDxfId="30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9"/>
    <tableColumn id="2" xr3:uid="{00000000-0010-0000-0000-000002000000}" name="Heures" dataDxfId="28"/>
    <tableColumn id="3" xr3:uid="{00000000-0010-0000-0000-000003000000}" name="G7" dataDxfId="27"/>
    <tableColumn id="4" xr3:uid="{00000000-0010-0000-0000-000004000000}" name="Avant" dataDxfId="26">
      <calculatedColumnFormula>IF(E6&gt;$E$15,E6-$E$15,0)</calculatedColumnFormula>
    </tableColumn>
    <tableColumn id="5" xr3:uid="{00000000-0010-0000-0000-000005000000}" name="Menu" dataDxfId="25"/>
    <tableColumn id="6" xr3:uid="{00000000-0010-0000-0000-000006000000}" name="Total" dataDxfId="24">
      <calculatedColumnFormula>IFERROR(t_Saisie[[#This Row],[Avant]]+t_Saisie[[#This Row],[Menu]],"")</calculatedColumnFormula>
    </tableColumn>
    <tableColumn id="7" xr3:uid="{00000000-0010-0000-0000-000007000000}" name="Poids" dataDxfId="23"/>
    <tableColumn id="8" xr3:uid="{00000000-0010-0000-0000-000008000000}" name="Plat" dataDxfId="22"/>
    <tableColumn id="9" xr3:uid="{00000000-0010-0000-0000-000009000000}" name="Commentaires" dataDxfId="2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H10" sqref="H10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45877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15.4</v>
      </c>
      <c r="F6" s="151">
        <f t="shared" ref="F6:F8" si="0">IF(E6&gt;$E$15,E6-$E$15,0)</f>
        <v>8.4</v>
      </c>
      <c r="G6" s="200">
        <v>65.599999999999994</v>
      </c>
      <c r="H6" s="148">
        <f>IFERROR(t_Saisie[[#This Row],[Avant]]+t_Saisie[[#This Row],[Menu]],"")</f>
        <v>74</v>
      </c>
      <c r="I6" s="152"/>
      <c r="J6" s="206" t="s">
        <v>709</v>
      </c>
      <c r="K6" s="153"/>
      <c r="L6" s="3"/>
      <c r="M6" s="210" t="s">
        <v>301</v>
      </c>
      <c r="N6" s="97">
        <v>100</v>
      </c>
      <c r="O6" s="98">
        <v>30</v>
      </c>
      <c r="P6" s="97">
        <f t="shared" ref="P6:P14" si="1">(O6/10)*4</f>
        <v>12</v>
      </c>
      <c r="Q6" s="97">
        <f t="shared" ref="Q6:Q14" si="2">(O6/10)*3</f>
        <v>9</v>
      </c>
      <c r="R6" s="97">
        <f t="shared" ref="R6:R14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si="0"/>
        <v>0</v>
      </c>
      <c r="G7" s="148"/>
      <c r="H7" s="148">
        <f>IFERROR(t_Saisie[[#This Row],[Avant]]+t_Saisie[[#This Row],[Menu]],"")</f>
        <v>0</v>
      </c>
      <c r="I7" s="152"/>
      <c r="J7" s="204" t="s">
        <v>618</v>
      </c>
      <c r="K7" s="153"/>
      <c r="L7" s="3"/>
      <c r="M7" s="211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152" t="s">
        <v>8</v>
      </c>
      <c r="D8" s="149">
        <v>0.79166666666666663</v>
      </c>
      <c r="E8" s="150"/>
      <c r="F8" s="151">
        <f t="shared" si="0"/>
        <v>0</v>
      </c>
      <c r="G8" s="148"/>
      <c r="H8" s="148">
        <f>IFERROR(t_Saisie[[#This Row],[Avant]]+t_Saisie[[#This Row],[Menu]],"")</f>
        <v>0</v>
      </c>
      <c r="I8" s="152"/>
      <c r="J8" s="205"/>
      <c r="K8" s="153" t="s">
        <v>708</v>
      </c>
      <c r="L8" s="3"/>
      <c r="M8" s="212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6" customFormat="1" ht="15" customHeight="1" x14ac:dyDescent="0.35">
      <c r="A9" s="189"/>
      <c r="B9"/>
      <c r="C9" s="183"/>
      <c r="D9" s="115"/>
      <c r="E9" s="184"/>
      <c r="F9" s="114"/>
      <c r="G9" s="114"/>
      <c r="H9" s="115"/>
      <c r="I9" s="183"/>
      <c r="J9" s="183"/>
      <c r="K9" s="193"/>
      <c r="L9" s="3"/>
      <c r="M9" s="213" t="s">
        <v>288</v>
      </c>
      <c r="N9" s="182">
        <v>50</v>
      </c>
      <c r="O9" s="182">
        <v>25</v>
      </c>
      <c r="P9" s="182">
        <f t="shared" si="1"/>
        <v>10</v>
      </c>
      <c r="Q9" s="182">
        <f t="shared" si="2"/>
        <v>7.5</v>
      </c>
      <c r="R9" s="182">
        <f t="shared" si="3"/>
        <v>10</v>
      </c>
    </row>
    <row r="10" spans="1:18" ht="15" customHeight="1" x14ac:dyDescent="0.25">
      <c r="A10"/>
      <c r="B10"/>
      <c r="C10" s="182"/>
      <c r="D10" s="182"/>
      <c r="E10" s="182"/>
      <c r="F10" s="182"/>
      <c r="G10" s="194"/>
      <c r="H10" s="192" t="s">
        <v>303</v>
      </c>
      <c r="J10" s="188"/>
      <c r="K10" s="191"/>
      <c r="L10" s="3"/>
      <c r="M10" s="214" t="s">
        <v>659</v>
      </c>
      <c r="N10" s="195">
        <v>80</v>
      </c>
      <c r="O10" s="185">
        <v>45</v>
      </c>
      <c r="P10" s="185">
        <f t="shared" si="1"/>
        <v>18</v>
      </c>
      <c r="Q10" s="185">
        <f t="shared" si="2"/>
        <v>13.5</v>
      </c>
      <c r="R10" s="185">
        <f t="shared" si="3"/>
        <v>18</v>
      </c>
    </row>
    <row r="11" spans="1:18" ht="15" customHeight="1" x14ac:dyDescent="0.25">
      <c r="A11"/>
      <c r="B11"/>
      <c r="J11"/>
      <c r="L11" s="3"/>
      <c r="M11" s="201" t="s">
        <v>672</v>
      </c>
      <c r="N11" s="202" t="s">
        <v>673</v>
      </c>
      <c r="O11" s="203">
        <v>34</v>
      </c>
      <c r="P11" s="203">
        <f t="shared" si="1"/>
        <v>13.6</v>
      </c>
      <c r="Q11" s="203">
        <f t="shared" si="2"/>
        <v>10.199999999999999</v>
      </c>
      <c r="R11" s="203">
        <f t="shared" si="3"/>
        <v>13.6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L12" s="3"/>
      <c r="M12" s="215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1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11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7"/>
      <c r="I15" s="188"/>
      <c r="J15" s="188"/>
      <c r="K15" s="41"/>
      <c r="L15" s="3"/>
      <c r="M15" s="216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8"/>
      <c r="K16" s="41"/>
      <c r="L16" s="3"/>
      <c r="M16" s="211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1"/>
      <c r="K17" s="41"/>
      <c r="L17" s="3"/>
      <c r="M17" s="211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8"/>
      <c r="K18" s="41"/>
      <c r="L18" s="3"/>
      <c r="M18" s="211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8"/>
      <c r="K19" s="41"/>
      <c r="L19" s="3"/>
      <c r="M19" s="216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11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17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15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0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16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17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16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16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16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16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16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1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1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16" t="s">
        <v>707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16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15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18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19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0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1" t="s">
        <v>582</v>
      </c>
      <c r="N39" s="197">
        <v>76</v>
      </c>
      <c r="O39" s="197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22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2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22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18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23" t="s">
        <v>222</v>
      </c>
      <c r="N44" s="100">
        <v>150</v>
      </c>
      <c r="O44" s="198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16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11" t="s">
        <v>295</v>
      </c>
      <c r="N46" s="196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18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18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21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18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18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18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21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21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18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19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21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21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21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224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0">
    <cfRule type="expression" dxfId="46" priority="6">
      <formula>AND(NOW()&gt;$C$4+$P$4,NOW()&lt;=$C$4+$Q$4)</formula>
    </cfRule>
  </conditionalFormatting>
  <conditionalFormatting sqref="P6:P60">
    <cfRule type="expression" dxfId="45" priority="5">
      <formula>NOW()&lt;=$C$4+$P$4</formula>
    </cfRule>
  </conditionalFormatting>
  <conditionalFormatting sqref="R6:R60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0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9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706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 t="s">
        <v>705</v>
      </c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/>
      <c r="E1" s="209"/>
      <c r="F1" s="209"/>
      <c r="G1" s="209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 t="s">
        <v>9</v>
      </c>
      <c r="E1" s="207"/>
      <c r="F1" s="207"/>
      <c r="G1" s="207"/>
      <c r="I1" s="207" t="s">
        <v>7</v>
      </c>
      <c r="J1" s="207"/>
      <c r="K1" s="207"/>
      <c r="L1" s="207"/>
      <c r="M1" s="23"/>
      <c r="N1" s="208" t="s">
        <v>8</v>
      </c>
      <c r="O1" s="208"/>
      <c r="P1" s="208"/>
      <c r="Q1" s="208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07"/>
      <c r="J1" s="207"/>
      <c r="K1" s="207"/>
      <c r="L1" s="207"/>
      <c r="M1" s="42"/>
      <c r="N1" s="208"/>
      <c r="O1" s="208"/>
      <c r="P1" s="208"/>
      <c r="Q1" s="208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7"/>
      <c r="J1" s="207"/>
      <c r="K1" s="207"/>
      <c r="L1" s="207"/>
      <c r="M1" s="42"/>
      <c r="N1" s="208"/>
      <c r="O1" s="208"/>
      <c r="P1" s="208"/>
      <c r="Q1" s="208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Saisies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2025-08-08T04:27:44Z</dcterms:modified>
</cp:coreProperties>
</file>