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Michel.Clausen\"/>
    </mc:Choice>
  </mc:AlternateContent>
  <xr:revisionPtr revIDLastSave="0" documentId="13_ncr:1_{6B422B39-2543-43B5-8559-CD96BBA2A8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F7" i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G6" i="1" l="1" a="1"/>
  <c r="G6" i="1" s="1"/>
  <c r="G8" i="1" a="1"/>
  <c r="G8" i="1" s="1"/>
  <c r="H8" i="1" s="1"/>
  <c r="G7" i="1" a="1"/>
  <c r="G7" i="1" s="1"/>
  <c r="H7" i="1" s="1"/>
  <c r="H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<sst xmlns="http://schemas.openxmlformats.org/spreadsheetml/2006/main" count="955" uniqueCount="688">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</sst>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1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8" fontId="0" fillId="0" borderId="17" xfId="0" applyNumberForma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0" fillId="8" borderId="16" xfId="0" applyFill="1" applyBorder="1"/>
    <xf numFmtId="0" fontId="0" fillId="8" borderId="16" xfId="0" applyFill="1" applyBorder="1" applyAlignment="1">
      <alignment wrapText="1"/>
    </xf>
    <xf numFmtId="14" fontId="0" fillId="8" borderId="16" xfId="0" applyNumberFormat="1" applyFill="1" applyBorder="1"/>
    <xf numFmtId="165" fontId="2" fillId="2" borderId="1" xfId="0" applyNumberFormat="1" applyFont="1" applyFill="1" applyBorder="1" applyAlignment="1">
      <alignment horizontal="center"/>
    </xf>
    <xf numFmtId="165" fontId="2" fillId="2" borderId="1" xfId="0" quotePrefix="1" applyNumberFormat="1" applyFont="1" applyFill="1" applyBorder="1" applyAlignment="1">
      <alignment horizontal="center" wrapText="1"/>
    </xf>
    <xf numFmtId="165" fontId="2" fillId="2" borderId="1" xfId="0" applyNumberFormat="1" applyFont="1" applyFill="1" applyBorder="1" applyAlignment="1">
      <alignment horizontal="center" vertical="top"/>
    </xf>
    <xf numFmtId="0" fontId="33" fillId="8" borderId="23" xfId="0" applyFont="1" applyFill="1" applyBorder="1"/>
    <xf numFmtId="168" fontId="0" fillId="8" borderId="20" xfId="0" applyNumberFormat="1" applyFill="1" applyBorder="1"/>
    <xf numFmtId="168" fontId="0" fillId="8" borderId="16" xfId="0" applyNumberFormat="1" applyFill="1" applyBorder="1"/>
    <xf numFmtId="0" fontId="33" fillId="8" borderId="16" xfId="0" applyFont="1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>
      <calculatedColumnFormula array="1">IF(ROW()=6,SUMPRODUCT(($L$6:$L$100="X")*(NOW()&lt;=Jour+t_Saisie[[#This Row],[Heures]])*($P$6:$P$100)),
IF(ROW()=7,SUMPRODUCT(($L$6:$L$100="X")*AND((NOW()&gt;Jour+t_Saisie[[#This Row],[Heures]]),(NOW()&lt;=Jour+t_Saisie[[#This Row],[Heures]]))*($Q$6:$Q$100)),
IF(ROW()=8,SUMPRODUCT(($L$6:$L$100="X")*(NOW()&gt;=Jour+t_Saisie[[#This Row],[Heures]])*($R$6:$R$100)))))</calculatedColumnFormula>
    </tableColumn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Colonne1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26" dataDxfId="25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M17" sqref="M17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13.42578125" style="9" bestFit="1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8" t="s">
        <v>304</v>
      </c>
    </row>
    <row r="4" spans="1:18" x14ac:dyDescent="0.25">
      <c r="A4" s="1"/>
      <c r="B4" s="4"/>
      <c r="C4" s="141">
        <f ca="1">TODAY()</f>
        <v>45862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ht="37.5" customHeight="1" x14ac:dyDescent="0.25">
      <c r="A6"/>
      <c r="C6" s="146" t="s">
        <v>9</v>
      </c>
      <c r="D6" s="147" t="s">
        <v>13</v>
      </c>
      <c r="E6" s="149">
        <v>9.6999999999999993</v>
      </c>
      <c r="F6" s="150">
        <f>IF(E6&gt;E15,E6-E15,0)</f>
        <v>2.6999999999999993</v>
      </c>
      <c r="G6" s="210" cm="1">
        <f t="array" aca="1" ref="G6" ca="1">IF(ROW()=6,SUMPRODUCT(($L$6:$L$100="X")*(NOW()&lt;=Jour+t_Saisie[[#This Row],[Heures]])*($P$6:$P$100)),
IF(ROW()=7,SUMPRODUCT(($L$6:$L$100="X")*AND((NOW()&gt;Jour+t_Saisie[[#This Row],[Heures]]),(NOW()&lt;=Jour+t_Saisie[[#This Row],[Heures]]))*($Q$6:$Q$100)),
IF(ROW()=8,SUMPRODUCT(($L$6:$L$100="X")*(NOW()&gt;=Jour+t_Saisie[[#This Row],[Heures]])*($R$6:$R$100)))))</f>
        <v>0</v>
      </c>
      <c r="H6" s="209">
        <f ca="1">IFERROR(t_Saisie[[#This Row],[Avant]]+t_Saisie[[#This Row],[Menu]],"")</f>
        <v>2.6999999999999993</v>
      </c>
      <c r="I6" s="151"/>
      <c r="J6" s="153"/>
      <c r="K6" s="152"/>
      <c r="M6" s="102" t="s">
        <v>301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8" t="s">
        <v>14</v>
      </c>
      <c r="E7" s="149"/>
      <c r="F7" s="150">
        <f>IF(E7&gt;E15,E7-E15,0)</f>
        <v>0</v>
      </c>
      <c r="G7" s="211" cm="1">
        <f t="array" aca="1" ref="G7" ca="1">IF(ROW()=6,SUMPRODUCT(($L$6:$L$100="X")*(NOW()&lt;=Jour+t_Saisie[[#This Row],[Heures]])*($P$6:$P$100)),
IF(ROW()=7,SUMPRODUCT(($L$6:$L$100="X")*AND((NOW()&gt;Jour+t_Saisie[[#This Row],[Heures]]),(NOW()&lt;=Jour+t_Saisie[[#This Row],[Heures]]))*($Q$6:$Q$100)),
IF(ROW()=8,SUMPRODUCT(($L$6:$L$100="X")*(NOW()&gt;=Jour+t_Saisie[[#This Row],[Heures]])*($R$6:$R$100)))))</f>
        <v>0</v>
      </c>
      <c r="H7" s="209">
        <f ca="1">IFERROR(t_Saisie[[#This Row],[Avant]]+t_Saisie[[#This Row],[Menu]],"")</f>
        <v>0</v>
      </c>
      <c r="I7" s="151"/>
      <c r="J7" s="153"/>
      <c r="K7" s="152"/>
      <c r="M7" s="103" t="s">
        <v>469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1" t="s">
        <v>8</v>
      </c>
      <c r="D8" s="148">
        <v>0.79166666666666663</v>
      </c>
      <c r="E8" s="149"/>
      <c r="F8" s="150">
        <f>IF(E8&gt;E15,E8-E15,0)</f>
        <v>0</v>
      </c>
      <c r="G8" s="211" cm="1">
        <f t="array" aca="1" ref="G8" ca="1">IF(ROW()=6,SUMPRODUCT(($L$6:$L$100="X")*(NOW()&lt;=Jour+t_Saisie[[#This Row],[Heures]])*($P$6:$P$100)),
IF(ROW()=7,SUMPRODUCT(($L$6:$L$100="X")*AND((NOW()&gt;Jour+t_Saisie[[#This Row],[Heures]]),(NOW()&lt;=Jour+t_Saisie[[#This Row],[Heures]]))*($Q$6:$Q$100)),
IF(ROW()=8,SUMPRODUCT(($L$6:$L$100="X")*(NOW()&gt;=Jour+t_Saisie[[#This Row],[Heures]])*($R$6:$R$100)))))</f>
        <v>0</v>
      </c>
      <c r="H8" s="209">
        <f ca="1">IFERROR(t_Saisie[[#This Row],[Avant]]+t_Saisie[[#This Row],[Menu]],"")</f>
        <v>0</v>
      </c>
      <c r="I8" s="151"/>
      <c r="J8" s="153"/>
      <c r="K8" s="152"/>
      <c r="M8" s="203" t="s">
        <v>287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6" customFormat="1" ht="15" customHeight="1" x14ac:dyDescent="0.35">
      <c r="A9" s="189"/>
      <c r="B9"/>
      <c r="C9" s="183"/>
      <c r="D9" s="115"/>
      <c r="E9" s="184"/>
      <c r="F9" s="114"/>
      <c r="G9" s="114"/>
      <c r="H9" s="115"/>
      <c r="I9" s="183"/>
      <c r="J9" s="183"/>
      <c r="K9" s="193"/>
      <c r="L9"/>
      <c r="M9" s="213" t="s">
        <v>288</v>
      </c>
      <c r="N9" s="182">
        <v>50</v>
      </c>
      <c r="O9" s="182">
        <v>25</v>
      </c>
      <c r="P9" s="182">
        <f t="shared" si="0"/>
        <v>10</v>
      </c>
      <c r="Q9" s="182">
        <f t="shared" si="1"/>
        <v>7.5</v>
      </c>
      <c r="R9" s="182">
        <f t="shared" si="2"/>
        <v>10</v>
      </c>
    </row>
    <row r="10" spans="1:18" ht="15" customHeight="1" x14ac:dyDescent="0.25">
      <c r="A10"/>
      <c r="B10"/>
      <c r="C10" s="182"/>
      <c r="D10" s="182">
        <f t="shared" ref="D10" si="3">(C10/10)*4</f>
        <v>0</v>
      </c>
      <c r="E10" s="182">
        <f t="shared" ref="E10" si="4">(C10/10)*3</f>
        <v>0</v>
      </c>
      <c r="F10" s="182">
        <f t="shared" ref="F10" si="5">(C10/10)*4</f>
        <v>0</v>
      </c>
      <c r="G10" s="194">
        <v>55.080000000000005</v>
      </c>
      <c r="H10" s="192" t="s">
        <v>303</v>
      </c>
      <c r="I10" s="186"/>
      <c r="J10" s="188"/>
      <c r="K10" s="191"/>
      <c r="M10" s="212" t="s">
        <v>659</v>
      </c>
      <c r="N10" s="195">
        <v>80</v>
      </c>
      <c r="O10" s="185">
        <v>45</v>
      </c>
      <c r="P10" s="185">
        <f t="shared" si="0"/>
        <v>18</v>
      </c>
      <c r="Q10" s="185">
        <f t="shared" si="1"/>
        <v>13.5</v>
      </c>
      <c r="R10" s="185">
        <f t="shared" si="2"/>
        <v>18</v>
      </c>
    </row>
    <row r="11" spans="1:18" ht="15" customHeight="1" x14ac:dyDescent="0.25">
      <c r="A11"/>
      <c r="B11"/>
      <c r="J11"/>
      <c r="M11" s="214" t="s">
        <v>289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206" t="s">
        <v>462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206" t="s">
        <v>464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206" t="s">
        <v>577</v>
      </c>
      <c r="N14" s="97" t="s">
        <v>575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6" t="s">
        <v>579</v>
      </c>
      <c r="D15" s="175"/>
      <c r="E15" s="177">
        <v>7</v>
      </c>
      <c r="F15" s="114"/>
      <c r="G15" s="114"/>
      <c r="H15" s="187"/>
      <c r="I15" s="188"/>
      <c r="J15" s="112"/>
      <c r="M15" s="206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7">
        <v>4</v>
      </c>
      <c r="F16" s="114"/>
      <c r="G16" s="115"/>
      <c r="H16" s="183"/>
      <c r="I16" s="183"/>
      <c r="J16" s="112"/>
      <c r="M16" s="206" t="s">
        <v>310</v>
      </c>
      <c r="N16" s="99">
        <v>150</v>
      </c>
      <c r="O16" s="97">
        <v>70</v>
      </c>
      <c r="P16" s="97">
        <f t="shared" ref="P16:P45" si="6">(O16/10)*4</f>
        <v>28</v>
      </c>
      <c r="Q16" s="97">
        <f t="shared" ref="Q16:Q45" si="7">(O16/10)*3</f>
        <v>21</v>
      </c>
      <c r="R16" s="97">
        <f t="shared" ref="R16:R45" si="8">(O16/10)*4</f>
        <v>28</v>
      </c>
    </row>
    <row r="17" spans="1:18" ht="15" customHeight="1" x14ac:dyDescent="0.25">
      <c r="A17" s="123"/>
      <c r="C17" s="137" t="s">
        <v>7</v>
      </c>
      <c r="D17" s="136"/>
      <c r="E17" s="177">
        <v>3</v>
      </c>
      <c r="F17" s="114"/>
      <c r="G17" s="111"/>
      <c r="H17" s="109"/>
      <c r="I17" s="112"/>
      <c r="J17" s="183"/>
      <c r="K17" s="41"/>
      <c r="M17" s="215" t="s">
        <v>597</v>
      </c>
      <c r="N17" s="99">
        <v>120</v>
      </c>
      <c r="O17" s="97">
        <v>40</v>
      </c>
      <c r="P17" s="97">
        <f t="shared" si="6"/>
        <v>16</v>
      </c>
      <c r="Q17" s="97">
        <f t="shared" si="7"/>
        <v>12</v>
      </c>
      <c r="R17" s="97">
        <f t="shared" si="8"/>
        <v>16</v>
      </c>
    </row>
    <row r="18" spans="1:18" ht="15" customHeight="1" x14ac:dyDescent="0.25">
      <c r="A18"/>
      <c r="B18" s="116"/>
      <c r="C18" s="137" t="s">
        <v>8</v>
      </c>
      <c r="D18" s="136"/>
      <c r="E18" s="177">
        <v>4</v>
      </c>
      <c r="F18" s="114"/>
      <c r="G18" s="111"/>
      <c r="H18" s="109"/>
      <c r="I18" s="112"/>
      <c r="J18" s="183"/>
      <c r="K18" s="41"/>
      <c r="M18" s="206" t="s">
        <v>590</v>
      </c>
      <c r="N18" s="99"/>
      <c r="O18" s="97">
        <v>24</v>
      </c>
      <c r="P18" s="97">
        <f t="shared" si="6"/>
        <v>9.6</v>
      </c>
      <c r="Q18" s="97">
        <f t="shared" si="7"/>
        <v>7.1999999999999993</v>
      </c>
      <c r="R18" s="97">
        <f t="shared" si="8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3"/>
      <c r="K19" s="41"/>
      <c r="M19" s="208" t="s">
        <v>290</v>
      </c>
      <c r="N19" s="97">
        <v>100</v>
      </c>
      <c r="O19" s="97">
        <v>30</v>
      </c>
      <c r="P19" s="97">
        <f t="shared" si="6"/>
        <v>12</v>
      </c>
      <c r="Q19" s="97">
        <f t="shared" si="7"/>
        <v>9</v>
      </c>
      <c r="R19" s="97">
        <f t="shared" si="8"/>
        <v>12</v>
      </c>
    </row>
    <row r="20" spans="1:18" ht="15" customHeight="1" x14ac:dyDescent="0.25">
      <c r="B20" s="116"/>
      <c r="C20" s="179" t="s">
        <v>581</v>
      </c>
      <c r="D20" s="180"/>
      <c r="E20" s="180">
        <v>36</v>
      </c>
      <c r="F20" s="114"/>
      <c r="G20" s="114"/>
      <c r="H20" s="115"/>
      <c r="I20" s="183"/>
      <c r="J20" s="183"/>
      <c r="K20" s="41"/>
      <c r="M20" s="104" t="s">
        <v>298</v>
      </c>
      <c r="N20" s="97">
        <v>300</v>
      </c>
      <c r="O20" s="98">
        <v>40</v>
      </c>
      <c r="P20" s="97">
        <f t="shared" si="6"/>
        <v>16</v>
      </c>
      <c r="Q20" s="97">
        <f t="shared" si="7"/>
        <v>12</v>
      </c>
      <c r="R20" s="97">
        <f t="shared" si="8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3"/>
      <c r="J21" s="183"/>
      <c r="K21" s="41"/>
      <c r="M21" s="207" t="s">
        <v>302</v>
      </c>
      <c r="N21" s="99">
        <v>350</v>
      </c>
      <c r="O21" s="97">
        <v>60</v>
      </c>
      <c r="P21" s="97">
        <f t="shared" si="6"/>
        <v>24</v>
      </c>
      <c r="Q21" s="97">
        <f t="shared" si="7"/>
        <v>18</v>
      </c>
      <c r="R21" s="97">
        <f t="shared" si="8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3"/>
      <c r="J22" s="183"/>
      <c r="K22" s="41"/>
      <c r="M22" s="159" t="s">
        <v>618</v>
      </c>
      <c r="N22" s="99">
        <v>150</v>
      </c>
      <c r="O22" s="97">
        <v>20</v>
      </c>
      <c r="P22" s="97">
        <f t="shared" si="6"/>
        <v>8</v>
      </c>
      <c r="Q22" s="97">
        <f t="shared" si="7"/>
        <v>6</v>
      </c>
      <c r="R22" s="97">
        <f t="shared" si="8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208" t="s">
        <v>291</v>
      </c>
      <c r="N23" s="97">
        <v>400</v>
      </c>
      <c r="O23" s="97">
        <v>51.6</v>
      </c>
      <c r="P23" s="97">
        <f t="shared" si="6"/>
        <v>20.64</v>
      </c>
      <c r="Q23" s="97">
        <f t="shared" si="7"/>
        <v>15.48</v>
      </c>
      <c r="R23" s="97">
        <f t="shared" si="8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215" t="s">
        <v>598</v>
      </c>
      <c r="N24" s="99">
        <v>250</v>
      </c>
      <c r="O24" s="97">
        <v>38</v>
      </c>
      <c r="P24" s="97">
        <f t="shared" si="6"/>
        <v>15.2</v>
      </c>
      <c r="Q24" s="97">
        <f t="shared" si="7"/>
        <v>11.399999999999999</v>
      </c>
      <c r="R24" s="97">
        <f t="shared" si="8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561</v>
      </c>
      <c r="N25" s="99">
        <v>190</v>
      </c>
      <c r="O25" s="97">
        <v>45.6</v>
      </c>
      <c r="P25" s="97">
        <f t="shared" si="6"/>
        <v>18.240000000000002</v>
      </c>
      <c r="Q25" s="97">
        <f t="shared" si="7"/>
        <v>13.680000000000001</v>
      </c>
      <c r="R25" s="97">
        <f t="shared" si="8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M26" s="159" t="s">
        <v>587</v>
      </c>
      <c r="N26" s="99"/>
      <c r="O26" s="97">
        <v>8.6</v>
      </c>
      <c r="P26" s="97">
        <f t="shared" si="6"/>
        <v>3.44</v>
      </c>
      <c r="Q26" s="97">
        <f t="shared" si="7"/>
        <v>2.58</v>
      </c>
      <c r="R26" s="97">
        <f t="shared" si="8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4"/>
      <c r="M27" s="215" t="s">
        <v>654</v>
      </c>
      <c r="N27" s="99">
        <v>300</v>
      </c>
      <c r="O27" s="97">
        <v>50</v>
      </c>
      <c r="P27" s="97">
        <f t="shared" si="6"/>
        <v>20</v>
      </c>
      <c r="Q27" s="97">
        <f t="shared" si="7"/>
        <v>15</v>
      </c>
      <c r="R27" s="97">
        <f t="shared" si="8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59" t="s">
        <v>592</v>
      </c>
      <c r="N28" s="99">
        <v>22</v>
      </c>
      <c r="O28" s="97">
        <v>6.1</v>
      </c>
      <c r="P28" s="97">
        <f t="shared" si="6"/>
        <v>2.44</v>
      </c>
      <c r="Q28" s="97">
        <f t="shared" si="7"/>
        <v>1.83</v>
      </c>
      <c r="R28" s="97">
        <f t="shared" si="8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463</v>
      </c>
      <c r="N29" s="99">
        <v>1</v>
      </c>
      <c r="O29" s="97">
        <v>18</v>
      </c>
      <c r="P29" s="97">
        <f t="shared" si="6"/>
        <v>7.2</v>
      </c>
      <c r="Q29" s="97">
        <f t="shared" si="7"/>
        <v>5.4</v>
      </c>
      <c r="R29" s="97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466</v>
      </c>
      <c r="N30" s="99">
        <v>250</v>
      </c>
      <c r="O30" s="97">
        <v>70</v>
      </c>
      <c r="P30" s="97">
        <f t="shared" si="6"/>
        <v>28</v>
      </c>
      <c r="Q30" s="97">
        <f t="shared" si="7"/>
        <v>21</v>
      </c>
      <c r="R30" s="97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159" t="s">
        <v>580</v>
      </c>
      <c r="N31" s="99">
        <v>1</v>
      </c>
      <c r="O31" s="97">
        <v>36</v>
      </c>
      <c r="P31" s="97">
        <f t="shared" si="6"/>
        <v>14.4</v>
      </c>
      <c r="Q31" s="97">
        <f t="shared" si="7"/>
        <v>10.8</v>
      </c>
      <c r="R31" s="97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59" t="s">
        <v>569</v>
      </c>
      <c r="N32" s="99">
        <v>230</v>
      </c>
      <c r="O32" s="97">
        <v>48</v>
      </c>
      <c r="P32" s="97">
        <f t="shared" si="6"/>
        <v>19.2</v>
      </c>
      <c r="Q32" s="97">
        <f t="shared" si="7"/>
        <v>14.399999999999999</v>
      </c>
      <c r="R32" s="97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475</v>
      </c>
      <c r="N33" s="97">
        <v>390</v>
      </c>
      <c r="O33" s="97">
        <v>24</v>
      </c>
      <c r="P33" s="97">
        <f t="shared" si="6"/>
        <v>9.6</v>
      </c>
      <c r="Q33" s="97">
        <f t="shared" si="7"/>
        <v>7.1999999999999993</v>
      </c>
      <c r="R33" s="97">
        <f t="shared" si="8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387</v>
      </c>
      <c r="N34" s="99">
        <v>350</v>
      </c>
      <c r="O34" s="97">
        <v>87</v>
      </c>
      <c r="P34" s="97">
        <f t="shared" si="6"/>
        <v>34.799999999999997</v>
      </c>
      <c r="Q34" s="97">
        <f t="shared" si="7"/>
        <v>26.099999999999998</v>
      </c>
      <c r="R34" s="97">
        <f t="shared" si="8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300</v>
      </c>
      <c r="N35" s="97">
        <v>5</v>
      </c>
      <c r="O35" s="97">
        <v>5</v>
      </c>
      <c r="P35" s="97">
        <f t="shared" si="6"/>
        <v>2</v>
      </c>
      <c r="Q35" s="97">
        <f t="shared" si="7"/>
        <v>1.5</v>
      </c>
      <c r="R35" s="97">
        <f t="shared" si="8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04" t="s">
        <v>593</v>
      </c>
      <c r="N36" s="101">
        <v>76</v>
      </c>
      <c r="O36" s="100">
        <v>61</v>
      </c>
      <c r="P36" s="97">
        <f t="shared" si="6"/>
        <v>24.4</v>
      </c>
      <c r="Q36" s="97">
        <f t="shared" si="7"/>
        <v>18.299999999999997</v>
      </c>
      <c r="R36" s="97">
        <f t="shared" si="8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8" t="s">
        <v>582</v>
      </c>
      <c r="N37" s="197">
        <v>76</v>
      </c>
      <c r="O37" s="155">
        <v>61</v>
      </c>
      <c r="P37" s="155">
        <f t="shared" si="6"/>
        <v>24.4</v>
      </c>
      <c r="Q37" s="155">
        <f t="shared" si="7"/>
        <v>18.299999999999997</v>
      </c>
      <c r="R37" s="155">
        <f t="shared" si="8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05" t="s">
        <v>293</v>
      </c>
      <c r="N38" s="100">
        <v>150</v>
      </c>
      <c r="O38" s="100">
        <v>20</v>
      </c>
      <c r="P38" s="97">
        <f t="shared" si="6"/>
        <v>8</v>
      </c>
      <c r="Q38" s="97">
        <f t="shared" si="7"/>
        <v>6</v>
      </c>
      <c r="R38" s="97">
        <f t="shared" si="8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03" t="s">
        <v>297</v>
      </c>
      <c r="N39" s="100">
        <v>80</v>
      </c>
      <c r="O39" s="100">
        <v>12</v>
      </c>
      <c r="P39" s="97">
        <f t="shared" si="6"/>
        <v>4.8</v>
      </c>
      <c r="Q39" s="97">
        <f t="shared" si="7"/>
        <v>3.5999999999999996</v>
      </c>
      <c r="R39" s="97">
        <f t="shared" si="8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05" t="s">
        <v>294</v>
      </c>
      <c r="N40" s="100">
        <v>200</v>
      </c>
      <c r="O40" s="100">
        <v>25.2</v>
      </c>
      <c r="P40" s="97">
        <f t="shared" si="6"/>
        <v>10.08</v>
      </c>
      <c r="Q40" s="97">
        <f t="shared" si="7"/>
        <v>7.5600000000000005</v>
      </c>
      <c r="R40" s="97">
        <f t="shared" si="8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573</v>
      </c>
      <c r="N41" s="101" t="s">
        <v>575</v>
      </c>
      <c r="O41" s="100">
        <v>40</v>
      </c>
      <c r="P41" s="97">
        <f t="shared" si="6"/>
        <v>16</v>
      </c>
      <c r="Q41" s="97">
        <f t="shared" si="7"/>
        <v>12</v>
      </c>
      <c r="R41" s="97">
        <f t="shared" si="8"/>
        <v>16</v>
      </c>
    </row>
    <row r="42" spans="1:18" ht="15" customHeight="1" x14ac:dyDescent="0.25">
      <c r="M42" s="160" t="s">
        <v>222</v>
      </c>
      <c r="N42" s="100">
        <v>150</v>
      </c>
      <c r="O42" s="198">
        <v>45</v>
      </c>
      <c r="P42" s="97">
        <f t="shared" si="6"/>
        <v>18</v>
      </c>
      <c r="Q42" s="97">
        <f t="shared" si="7"/>
        <v>13.5</v>
      </c>
      <c r="R42" s="97">
        <f t="shared" si="8"/>
        <v>18</v>
      </c>
    </row>
    <row r="43" spans="1:18" ht="15" customHeight="1" x14ac:dyDescent="0.25">
      <c r="M43" s="158" t="s">
        <v>495</v>
      </c>
      <c r="N43" s="101">
        <v>250</v>
      </c>
      <c r="O43" s="100">
        <v>39</v>
      </c>
      <c r="P43" s="97">
        <f t="shared" si="6"/>
        <v>15.6</v>
      </c>
      <c r="Q43" s="97">
        <f t="shared" si="7"/>
        <v>11.7</v>
      </c>
      <c r="R43" s="97">
        <f t="shared" si="8"/>
        <v>15.6</v>
      </c>
    </row>
    <row r="44" spans="1:18" ht="15" customHeight="1" x14ac:dyDescent="0.25">
      <c r="B44" s="7"/>
      <c r="M44" s="107" t="s">
        <v>295</v>
      </c>
      <c r="N44" s="100">
        <v>200</v>
      </c>
      <c r="O44" s="100">
        <v>19.7</v>
      </c>
      <c r="P44" s="97">
        <f t="shared" si="6"/>
        <v>7.88</v>
      </c>
      <c r="Q44" s="97">
        <f t="shared" si="7"/>
        <v>5.91</v>
      </c>
      <c r="R44" s="97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589</v>
      </c>
      <c r="N45" s="156">
        <v>250</v>
      </c>
      <c r="O45" s="97">
        <v>18</v>
      </c>
      <c r="P45" s="97">
        <f t="shared" si="6"/>
        <v>7.2</v>
      </c>
      <c r="Q45" s="97">
        <f t="shared" si="7"/>
        <v>5.4</v>
      </c>
      <c r="R45" s="97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296</v>
      </c>
      <c r="N46" s="196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307</v>
      </c>
      <c r="N47" s="157">
        <v>300</v>
      </c>
      <c r="O47" s="100">
        <v>37.799999999999997</v>
      </c>
      <c r="P47" s="100">
        <f t="shared" ref="P47:P57" si="9">(O47/10)*4</f>
        <v>15.12</v>
      </c>
      <c r="Q47" s="100">
        <f t="shared" ref="Q47:Q57" si="10">(O47/10)*3</f>
        <v>11.34</v>
      </c>
      <c r="R47" s="100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490</v>
      </c>
      <c r="N48" s="157">
        <v>240</v>
      </c>
      <c r="O48" s="100">
        <v>10</v>
      </c>
      <c r="P48" s="100">
        <f t="shared" si="9"/>
        <v>4</v>
      </c>
      <c r="Q48" s="100">
        <f t="shared" si="10"/>
        <v>3</v>
      </c>
      <c r="R48" s="100">
        <f t="shared" si="11"/>
        <v>4</v>
      </c>
    </row>
    <row r="49" spans="3:18" ht="15" customHeight="1" x14ac:dyDescent="0.25">
      <c r="C49" s="1"/>
      <c r="D49" s="1"/>
      <c r="E49" s="1"/>
      <c r="F49" s="1"/>
      <c r="M49" s="107" t="s">
        <v>504</v>
      </c>
      <c r="N49" s="157">
        <v>200</v>
      </c>
      <c r="O49" s="100">
        <v>5</v>
      </c>
      <c r="P49" s="100">
        <f t="shared" si="9"/>
        <v>2</v>
      </c>
      <c r="Q49" s="100">
        <f t="shared" si="10"/>
        <v>1.5</v>
      </c>
      <c r="R49" s="100">
        <f t="shared" si="11"/>
        <v>2</v>
      </c>
    </row>
    <row r="50" spans="3:18" ht="15" customHeight="1" x14ac:dyDescent="0.25">
      <c r="M50" s="158" t="s">
        <v>583</v>
      </c>
      <c r="N50" s="157"/>
      <c r="O50" s="100">
        <v>31.5</v>
      </c>
      <c r="P50" s="100">
        <f t="shared" si="9"/>
        <v>12.6</v>
      </c>
      <c r="Q50" s="100">
        <f t="shared" si="10"/>
        <v>9.4499999999999993</v>
      </c>
      <c r="R50" s="100">
        <f t="shared" si="11"/>
        <v>12.6</v>
      </c>
    </row>
    <row r="51" spans="3:18" ht="15" customHeight="1" x14ac:dyDescent="0.25">
      <c r="M51" s="158" t="s">
        <v>638</v>
      </c>
      <c r="N51" s="157">
        <v>200</v>
      </c>
      <c r="O51" s="100">
        <v>80</v>
      </c>
      <c r="P51" s="100">
        <f t="shared" si="9"/>
        <v>32</v>
      </c>
      <c r="Q51" s="100">
        <f t="shared" si="10"/>
        <v>24</v>
      </c>
      <c r="R51" s="100">
        <f t="shared" si="11"/>
        <v>32</v>
      </c>
    </row>
    <row r="52" spans="3:18" ht="15" customHeight="1" x14ac:dyDescent="0.25">
      <c r="M52" s="107" t="s">
        <v>553</v>
      </c>
      <c r="N52" s="157"/>
      <c r="O52" s="100">
        <v>25</v>
      </c>
      <c r="P52" s="100">
        <f t="shared" si="9"/>
        <v>10</v>
      </c>
      <c r="Q52" s="100">
        <f t="shared" si="10"/>
        <v>7.5</v>
      </c>
      <c r="R52" s="100">
        <f t="shared" si="11"/>
        <v>10</v>
      </c>
    </row>
    <row r="53" spans="3:18" ht="15" customHeight="1" x14ac:dyDescent="0.25">
      <c r="M53" s="108" t="s">
        <v>299</v>
      </c>
      <c r="N53" s="161">
        <v>80</v>
      </c>
      <c r="O53" s="100">
        <v>40</v>
      </c>
      <c r="P53" s="100">
        <f t="shared" si="9"/>
        <v>16</v>
      </c>
      <c r="Q53" s="100">
        <f t="shared" si="10"/>
        <v>12</v>
      </c>
      <c r="R53" s="100">
        <f t="shared" si="11"/>
        <v>16</v>
      </c>
    </row>
    <row r="54" spans="3:18" ht="15" customHeight="1" x14ac:dyDescent="0.25">
      <c r="M54" s="158" t="s">
        <v>596</v>
      </c>
      <c r="N54" s="157">
        <v>125</v>
      </c>
      <c r="O54" s="100">
        <v>9.6</v>
      </c>
      <c r="P54" s="100">
        <f t="shared" si="9"/>
        <v>3.84</v>
      </c>
      <c r="Q54" s="100">
        <f t="shared" si="10"/>
        <v>2.88</v>
      </c>
      <c r="R54" s="100">
        <f t="shared" si="11"/>
        <v>3.84</v>
      </c>
    </row>
    <row r="55" spans="3:18" ht="15" customHeight="1" x14ac:dyDescent="0.25">
      <c r="M55" s="158" t="s">
        <v>479</v>
      </c>
      <c r="N55" s="157">
        <v>180</v>
      </c>
      <c r="O55" s="100">
        <v>22</v>
      </c>
      <c r="P55" s="100">
        <f t="shared" si="9"/>
        <v>8.8000000000000007</v>
      </c>
      <c r="Q55" s="100">
        <f t="shared" si="10"/>
        <v>6.6000000000000005</v>
      </c>
      <c r="R55" s="100">
        <f t="shared" si="11"/>
        <v>8.8000000000000007</v>
      </c>
    </row>
    <row r="56" spans="3:18" ht="15" customHeight="1" x14ac:dyDescent="0.25">
      <c r="M56" s="158" t="s">
        <v>480</v>
      </c>
      <c r="N56" s="157">
        <v>200</v>
      </c>
      <c r="O56" s="100">
        <v>24</v>
      </c>
      <c r="P56" s="100">
        <f t="shared" si="9"/>
        <v>9.6</v>
      </c>
      <c r="Q56" s="100">
        <f t="shared" si="10"/>
        <v>7.1999999999999993</v>
      </c>
      <c r="R56" s="100">
        <f t="shared" si="11"/>
        <v>9.6</v>
      </c>
    </row>
    <row r="57" spans="3:18" ht="15" customHeight="1" x14ac:dyDescent="0.25">
      <c r="M57" s="158" t="s">
        <v>595</v>
      </c>
      <c r="N57" s="157">
        <v>125</v>
      </c>
      <c r="O57" s="100">
        <v>6.3</v>
      </c>
      <c r="P57" s="100">
        <f t="shared" si="9"/>
        <v>2.52</v>
      </c>
      <c r="Q57" s="100">
        <f t="shared" si="10"/>
        <v>1.8900000000000001</v>
      </c>
      <c r="R57" s="100">
        <f t="shared" si="11"/>
        <v>2.52</v>
      </c>
    </row>
    <row r="58" spans="3:18" ht="15" customHeight="1" x14ac:dyDescent="0.25">
      <c r="M58" s="201" t="s">
        <v>672</v>
      </c>
      <c r="N58" s="200" t="s">
        <v>673</v>
      </c>
      <c r="O58" s="202">
        <v>34</v>
      </c>
      <c r="P58" s="202">
        <f>(O58/10)*4</f>
        <v>13.6</v>
      </c>
      <c r="Q58" s="202">
        <f>(O58/10)*3</f>
        <v>10.199999999999999</v>
      </c>
      <c r="R58" s="202">
        <f>(O58/10)*4</f>
        <v>13.6</v>
      </c>
    </row>
    <row r="59" spans="3:18" ht="15" customHeight="1" x14ac:dyDescent="0.25">
      <c r="M59" s="158" t="s">
        <v>685</v>
      </c>
      <c r="N59" s="157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46" priority="6" stopIfTrue="1">
      <formula>AND(NOW()&gt;$C$4+$P$4,NOW()&lt;=$C$4+$Q$4)</formula>
    </cfRule>
  </conditionalFormatting>
  <conditionalFormatting sqref="P6:P59">
    <cfRule type="expression" dxfId="45" priority="5" stopIfTrue="1">
      <formula>NOW()&lt;=$C$4+$P$4</formula>
    </cfRule>
  </conditionalFormatting>
  <conditionalFormatting sqref="R6:R59">
    <cfRule type="expression" dxfId="44" priority="4" stopIfTrue="1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0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199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4">
        <v>10.5</v>
      </c>
      <c r="E17" s="30"/>
      <c r="F17" s="30">
        <v>17</v>
      </c>
      <c r="G17" s="165">
        <f t="shared" si="0"/>
        <v>17</v>
      </c>
      <c r="H17" s="22"/>
      <c r="I17" s="164">
        <v>13.2</v>
      </c>
      <c r="J17" s="30">
        <v>7</v>
      </c>
      <c r="K17" s="30">
        <v>19</v>
      </c>
      <c r="L17" s="165">
        <f t="shared" si="1"/>
        <v>26</v>
      </c>
      <c r="M17" s="43"/>
      <c r="N17" s="164">
        <v>9.6999999999999993</v>
      </c>
      <c r="O17" s="30">
        <v>3</v>
      </c>
      <c r="P17" s="30">
        <v>14</v>
      </c>
      <c r="Q17" s="165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4">
        <v>9.1300000000000008</v>
      </c>
      <c r="E18" s="30">
        <v>2.1300000000000008</v>
      </c>
      <c r="F18" s="30">
        <v>14</v>
      </c>
      <c r="G18" s="165">
        <f t="shared" si="0"/>
        <v>16.130000000000003</v>
      </c>
      <c r="H18" s="22"/>
      <c r="I18" s="164">
        <v>8.9</v>
      </c>
      <c r="J18" s="30">
        <v>1.9000000000000004</v>
      </c>
      <c r="K18" s="30">
        <v>8</v>
      </c>
      <c r="L18" s="165">
        <f t="shared" si="1"/>
        <v>9.9</v>
      </c>
      <c r="M18" s="43"/>
      <c r="N18" s="164">
        <v>10.9</v>
      </c>
      <c r="O18" s="30">
        <v>3.9000000000000004</v>
      </c>
      <c r="P18" s="30">
        <v>14</v>
      </c>
      <c r="Q18" s="165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4">
        <v>7.3</v>
      </c>
      <c r="E19" s="30">
        <v>0.29999999999999982</v>
      </c>
      <c r="F19" s="30">
        <v>14</v>
      </c>
      <c r="G19" s="165">
        <f>IFERROR(E19+F19,"")</f>
        <v>14.3</v>
      </c>
      <c r="H19" s="22"/>
      <c r="I19" s="164">
        <v>7.4</v>
      </c>
      <c r="J19" s="30">
        <v>0.40000000000000036</v>
      </c>
      <c r="K19" s="30">
        <v>22</v>
      </c>
      <c r="L19" s="165">
        <f t="shared" si="1"/>
        <v>22.4</v>
      </c>
      <c r="M19" s="43"/>
      <c r="N19" s="164">
        <v>9.6999999999999993</v>
      </c>
      <c r="O19" s="30">
        <v>2.6999999999999993</v>
      </c>
      <c r="P19" s="30">
        <v>16</v>
      </c>
      <c r="Q19" s="165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4">
        <v>11.9</v>
      </c>
      <c r="E20" s="30">
        <v>4.9000000000000004</v>
      </c>
      <c r="F20" s="30">
        <v>14</v>
      </c>
      <c r="G20" s="165">
        <f t="shared" si="0"/>
        <v>18.899999999999999</v>
      </c>
      <c r="H20" s="22"/>
      <c r="I20" s="164">
        <v>10.5</v>
      </c>
      <c r="J20" s="30">
        <v>3.5</v>
      </c>
      <c r="K20" s="30">
        <v>10</v>
      </c>
      <c r="L20" s="165">
        <f t="shared" si="1"/>
        <v>13.5</v>
      </c>
      <c r="M20" s="43"/>
      <c r="N20" s="164">
        <v>11.8</v>
      </c>
      <c r="O20" s="30">
        <v>4.8000000000000007</v>
      </c>
      <c r="P20" s="30">
        <v>20</v>
      </c>
      <c r="Q20" s="165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4">
        <v>10</v>
      </c>
      <c r="E21" s="30">
        <v>3</v>
      </c>
      <c r="F21" s="30">
        <v>14</v>
      </c>
      <c r="G21" s="165">
        <f t="shared" si="0"/>
        <v>17</v>
      </c>
      <c r="H21" s="22"/>
      <c r="I21" s="164">
        <v>10.199999999999999</v>
      </c>
      <c r="J21" s="30">
        <v>3.1999999999999993</v>
      </c>
      <c r="K21" s="30">
        <v>10</v>
      </c>
      <c r="L21" s="165">
        <f t="shared" si="1"/>
        <v>13.2</v>
      </c>
      <c r="M21" s="43"/>
      <c r="N21" s="164">
        <v>12.9</v>
      </c>
      <c r="O21" s="30">
        <v>5.9</v>
      </c>
      <c r="P21" s="30">
        <v>20</v>
      </c>
      <c r="Q21" s="165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4">
        <v>6</v>
      </c>
      <c r="E22" s="30">
        <v>0</v>
      </c>
      <c r="F22" s="30">
        <v>14</v>
      </c>
      <c r="G22" s="165">
        <f t="shared" si="0"/>
        <v>14</v>
      </c>
      <c r="H22" s="22"/>
      <c r="I22" s="164">
        <v>5.8</v>
      </c>
      <c r="J22" s="30">
        <v>0</v>
      </c>
      <c r="K22" s="30">
        <v>15</v>
      </c>
      <c r="L22" s="165">
        <f t="shared" si="1"/>
        <v>15</v>
      </c>
      <c r="M22" s="43"/>
      <c r="N22" s="164">
        <v>9.6999999999999993</v>
      </c>
      <c r="O22" s="30">
        <v>2.6999999999999993</v>
      </c>
      <c r="P22" s="30">
        <v>14</v>
      </c>
      <c r="Q22" s="165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4">
        <v>9.5</v>
      </c>
      <c r="E23" s="30">
        <v>2.5</v>
      </c>
      <c r="F23" s="30">
        <v>17</v>
      </c>
      <c r="G23" s="165">
        <f t="shared" si="0"/>
        <v>19.5</v>
      </c>
      <c r="H23" s="22"/>
      <c r="I23" s="164">
        <v>12.3</v>
      </c>
      <c r="J23" s="30">
        <v>5.3000000000000007</v>
      </c>
      <c r="K23" s="30">
        <v>12</v>
      </c>
      <c r="L23" s="165">
        <f t="shared" si="1"/>
        <v>17.3</v>
      </c>
      <c r="M23" s="43"/>
      <c r="N23" s="164">
        <v>5.9</v>
      </c>
      <c r="O23" s="30">
        <v>0</v>
      </c>
      <c r="P23" s="30">
        <v>20</v>
      </c>
      <c r="Q23" s="165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4">
        <v>10.199999999999999</v>
      </c>
      <c r="E24" s="30">
        <v>3.1999999999999993</v>
      </c>
      <c r="F24" s="30">
        <v>17</v>
      </c>
      <c r="G24" s="165">
        <f t="shared" si="0"/>
        <v>20.2</v>
      </c>
      <c r="H24" s="22"/>
      <c r="I24" s="164">
        <v>15</v>
      </c>
      <c r="J24" s="30">
        <v>8</v>
      </c>
      <c r="K24" s="30">
        <v>10</v>
      </c>
      <c r="L24" s="165">
        <f t="shared" si="1"/>
        <v>18</v>
      </c>
      <c r="M24" s="43"/>
      <c r="N24" s="164">
        <v>14.8</v>
      </c>
      <c r="O24" s="30">
        <v>7.8000000000000007</v>
      </c>
      <c r="P24" s="30">
        <v>14</v>
      </c>
      <c r="Q24" s="165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L9" workbookViewId="0">
      <selection activeCell="S30" sqref="S30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8"/>
      <c r="E1" s="218"/>
      <c r="F1" s="218"/>
      <c r="G1" s="218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 t="s">
        <v>9</v>
      </c>
      <c r="E1" s="216"/>
      <c r="F1" s="216"/>
      <c r="G1" s="216"/>
      <c r="I1" s="216" t="s">
        <v>7</v>
      </c>
      <c r="J1" s="216"/>
      <c r="K1" s="216"/>
      <c r="L1" s="216"/>
      <c r="M1" s="23"/>
      <c r="N1" s="217" t="s">
        <v>8</v>
      </c>
      <c r="O1" s="217"/>
      <c r="P1" s="217"/>
      <c r="Q1" s="217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6"/>
      <c r="J1" s="216"/>
      <c r="K1" s="216"/>
      <c r="L1" s="216"/>
      <c r="M1" s="42"/>
      <c r="N1" s="217"/>
      <c r="O1" s="217"/>
      <c r="P1" s="217"/>
      <c r="Q1" s="217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5">
        <f t="shared" si="0"/>
        <v>0</v>
      </c>
      <c r="H20" s="22"/>
      <c r="I20" s="143"/>
      <c r="J20" s="30"/>
      <c r="K20" s="30"/>
      <c r="L20" s="165">
        <f t="shared" si="1"/>
        <v>0</v>
      </c>
      <c r="M20" s="43"/>
      <c r="N20" s="143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59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2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59" t="s">
        <v>582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0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59" t="s">
        <v>583</v>
      </c>
      <c r="K43" s="156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6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1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8" t="s">
        <v>596</v>
      </c>
      <c r="K46" s="157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7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7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8" t="s">
        <v>595</v>
      </c>
      <c r="K49" s="157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8" t="s">
        <v>597</v>
      </c>
      <c r="K50" s="157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8" t="s">
        <v>598</v>
      </c>
      <c r="K51" s="157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2025-07-24T04:47:22Z</dcterms:modified>
</cp:coreProperties>
</file>