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B59FA034-2CEE-4466-8C44-13AA0EC28D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juin" sheetId="23" r:id="rId3"/>
    <sheet name="mai" sheetId="22" r:id="rId4"/>
    <sheet name="avril" sheetId="21" r:id="rId5"/>
    <sheet name="janvier" sheetId="10" r:id="rId6"/>
    <sheet name="février" sheetId="13" r:id="rId7"/>
    <sheet name="mars" sheetId="20" r:id="rId8"/>
    <sheet name="MoisVierge" sheetId="18" r:id="rId9"/>
    <sheet name="Data" sheetId="14" r:id="rId10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9" i="1" l="1"/>
  <c r="Q59" i="1"/>
  <c r="R59" i="1"/>
  <c r="G19" i="24"/>
  <c r="P58" i="1"/>
  <c r="Q58" i="1"/>
  <c r="R58" i="1"/>
  <c r="P10" i="1"/>
  <c r="Q10" i="1"/>
  <c r="R10" i="1"/>
  <c r="D10" i="1"/>
  <c r="P27" i="1"/>
  <c r="Q27" i="1"/>
  <c r="R27" i="1"/>
  <c r="P22" i="1"/>
  <c r="Q22" i="1"/>
  <c r="R22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L29" i="24"/>
  <c r="Q29" i="24"/>
  <c r="G30" i="24"/>
  <c r="L30" i="24"/>
  <c r="Q30" i="24"/>
  <c r="G31" i="24"/>
  <c r="L31" i="24"/>
  <c r="Q31" i="24"/>
  <c r="G32" i="24"/>
  <c r="L32" i="24"/>
  <c r="Q32" i="24"/>
  <c r="G33" i="24"/>
  <c r="L33" i="24"/>
  <c r="Q33" i="24"/>
  <c r="Q3" i="24"/>
  <c r="L3" i="24"/>
  <c r="G3" i="24"/>
  <c r="F6" i="1"/>
  <c r="P51" i="1"/>
  <c r="Q51" i="1"/>
  <c r="R51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1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F8" i="1"/>
  <c r="F7" i="1"/>
  <c r="R24" i="1"/>
  <c r="Q24" i="1"/>
  <c r="P24" i="1"/>
  <c r="R17" i="1"/>
  <c r="Q17" i="1"/>
  <c r="P17" i="1"/>
  <c r="P57" i="1"/>
  <c r="Q57" i="1"/>
  <c r="R57" i="1"/>
  <c r="P54" i="1"/>
  <c r="Q54" i="1"/>
  <c r="R54" i="1"/>
  <c r="P18" i="1"/>
  <c r="Q18" i="1"/>
  <c r="R18" i="1"/>
  <c r="P45" i="1"/>
  <c r="Q45" i="1"/>
  <c r="R45" i="1"/>
  <c r="P36" i="1"/>
  <c r="Q36" i="1"/>
  <c r="R36" i="1"/>
  <c r="P28" i="1"/>
  <c r="Q28" i="1"/>
  <c r="R28" i="1"/>
  <c r="P50" i="1"/>
  <c r="Q50" i="1"/>
  <c r="R50" i="1"/>
  <c r="R6" i="1"/>
  <c r="R7" i="1"/>
  <c r="R8" i="1"/>
  <c r="R9" i="1"/>
  <c r="R11" i="1"/>
  <c r="R12" i="1"/>
  <c r="R13" i="1"/>
  <c r="R16" i="1"/>
  <c r="R19" i="1"/>
  <c r="R20" i="1"/>
  <c r="R21" i="1"/>
  <c r="R23" i="1"/>
  <c r="R25" i="1"/>
  <c r="R26" i="1"/>
  <c r="R29" i="1"/>
  <c r="R30" i="1"/>
  <c r="R32" i="1"/>
  <c r="R33" i="1"/>
  <c r="R34" i="1"/>
  <c r="R35" i="1"/>
  <c r="R37" i="1"/>
  <c r="R38" i="1"/>
  <c r="R39" i="1"/>
  <c r="R40" i="1"/>
  <c r="R41" i="1"/>
  <c r="R42" i="1"/>
  <c r="R43" i="1"/>
  <c r="R44" i="1"/>
  <c r="R46" i="1"/>
  <c r="R47" i="1"/>
  <c r="R48" i="1"/>
  <c r="R49" i="1"/>
  <c r="R52" i="1"/>
  <c r="R53" i="1"/>
  <c r="R55" i="1"/>
  <c r="R56" i="1"/>
  <c r="R14" i="1"/>
  <c r="Q7" i="1"/>
  <c r="Q8" i="1"/>
  <c r="Q9" i="1"/>
  <c r="Q11" i="1"/>
  <c r="Q12" i="1"/>
  <c r="Q13" i="1"/>
  <c r="Q16" i="1"/>
  <c r="Q19" i="1"/>
  <c r="Q20" i="1"/>
  <c r="Q21" i="1"/>
  <c r="Q23" i="1"/>
  <c r="Q25" i="1"/>
  <c r="Q26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6" i="1"/>
  <c r="Q47" i="1"/>
  <c r="Q48" i="1"/>
  <c r="Q49" i="1"/>
  <c r="Q52" i="1"/>
  <c r="Q53" i="1"/>
  <c r="Q55" i="1"/>
  <c r="Q56" i="1"/>
  <c r="Q14" i="1"/>
  <c r="Q6" i="1"/>
  <c r="P6" i="1"/>
  <c r="P7" i="1"/>
  <c r="P8" i="1"/>
  <c r="P9" i="1"/>
  <c r="P11" i="1"/>
  <c r="P12" i="1"/>
  <c r="P13" i="1"/>
  <c r="P16" i="1"/>
  <c r="P19" i="1"/>
  <c r="P20" i="1"/>
  <c r="P21" i="1"/>
  <c r="P23" i="1"/>
  <c r="P25" i="1"/>
  <c r="P26" i="1"/>
  <c r="P29" i="1"/>
  <c r="P30" i="1"/>
  <c r="P31" i="1"/>
  <c r="P32" i="1"/>
  <c r="P33" i="1"/>
  <c r="P34" i="1"/>
  <c r="P35" i="1"/>
  <c r="P37" i="1"/>
  <c r="P38" i="1"/>
  <c r="P39" i="1"/>
  <c r="P40" i="1"/>
  <c r="P41" i="1"/>
  <c r="P42" i="1"/>
  <c r="P43" i="1"/>
  <c r="P44" i="1"/>
  <c r="P46" i="1"/>
  <c r="P47" i="1"/>
  <c r="P48" i="1"/>
  <c r="P49" i="1"/>
  <c r="P52" i="1"/>
  <c r="P53" i="1"/>
  <c r="P55" i="1"/>
  <c r="P56" i="1"/>
  <c r="P14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  <c r="G8" i="1" l="1" a="1"/>
  <c r="G8" i="1" s="1"/>
  <c r="H8" i="1" s="1"/>
  <c r="G6" i="1" a="1"/>
  <c r="G6" i="1" s="1"/>
  <c r="H6" i="1" s="1"/>
  <c r="G7" i="1" a="1"/>
  <c r="G7" i="1" s="1"/>
  <c r="H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<sst xmlns="http://schemas.openxmlformats.org/spreadsheetml/2006/main" count="955" uniqueCount="688">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</sst>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1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0" fontId="6" fillId="0" borderId="22" xfId="0" applyFont="1" applyBorder="1" applyAlignment="1">
      <alignment horizontal="center"/>
    </xf>
    <xf numFmtId="0" fontId="37" fillId="0" borderId="17" xfId="1" applyFont="1" applyFill="1" applyBorder="1"/>
    <xf numFmtId="1" fontId="38" fillId="0" borderId="17" xfId="0" applyNumberFormat="1" applyFont="1" applyBorder="1" applyAlignment="1">
      <alignment horizontal="center"/>
    </xf>
    <xf numFmtId="168" fontId="0" fillId="0" borderId="17" xfId="0" applyNumberFormat="1" applyBorder="1"/>
    <xf numFmtId="0" fontId="33" fillId="0" borderId="17" xfId="0" applyFont="1" applyBorder="1" applyAlignment="1">
      <alignment horizontal="left"/>
    </xf>
    <xf numFmtId="14" fontId="0" fillId="0" borderId="17" xfId="0" applyNumberFormat="1" applyBorder="1"/>
    <xf numFmtId="0" fontId="0" fillId="8" borderId="16" xfId="0" applyFill="1" applyBorder="1"/>
    <xf numFmtId="0" fontId="0" fillId="8" borderId="16" xfId="0" applyFill="1" applyBorder="1" applyAlignment="1">
      <alignment wrapText="1"/>
    </xf>
    <xf numFmtId="14" fontId="0" fillId="8" borderId="16" xfId="0" applyNumberFormat="1" applyFill="1" applyBorder="1"/>
    <xf numFmtId="165" fontId="2" fillId="2" borderId="1" xfId="0" applyNumberFormat="1" applyFont="1" applyFill="1" applyBorder="1" applyAlignment="1">
      <alignment horizontal="center"/>
    </xf>
    <xf numFmtId="165" fontId="2" fillId="2" borderId="1" xfId="0" quotePrefix="1" applyNumberFormat="1" applyFont="1" applyFill="1" applyBorder="1" applyAlignment="1">
      <alignment horizontal="center" wrapText="1"/>
    </xf>
    <xf numFmtId="165" fontId="2" fillId="2" borderId="1" xfId="0" applyNumberFormat="1" applyFont="1" applyFill="1" applyBorder="1" applyAlignment="1">
      <alignment horizontal="center" vertical="top"/>
    </xf>
    <xf numFmtId="0" fontId="33" fillId="8" borderId="23" xfId="0" applyFont="1" applyFill="1" applyBorder="1"/>
    <xf numFmtId="168" fontId="0" fillId="8" borderId="20" xfId="0" applyNumberFormat="1" applyFill="1" applyBorder="1"/>
    <xf numFmtId="168" fontId="0" fillId="8" borderId="16" xfId="0" applyNumberFormat="1" applyFill="1" applyBorder="1"/>
    <xf numFmtId="0" fontId="33" fillId="8" borderId="16" xfId="0" applyFont="1" applyFill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40" dataDxfId="38" headerRowBorderDxfId="39" tableBorderDxfId="37" totalsRowBorderDxfId="36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35"/>
    <tableColumn id="2" xr3:uid="{00000000-0010-0000-0000-000002000000}" name="Heures" dataDxfId="34"/>
    <tableColumn id="3" xr3:uid="{00000000-0010-0000-0000-000003000000}" name="G7" dataDxfId="33"/>
    <tableColumn id="4" xr3:uid="{00000000-0010-0000-0000-000004000000}" name="Avant" dataDxfId="32"/>
    <tableColumn id="5" xr3:uid="{00000000-0010-0000-0000-000005000000}" name="Menu" dataDxfId="31">
      <calculatedColumnFormula array="1">IF(ROW()=6,SUMPRODUCT(($L$6:$L$100="X")*(NOW()&lt;=$C$4+t_Saisie[[#This Row],[Heures]])*($P$6:$P$100)),
IF(ROW()=7,SUMPRODUCT(($L$6:$L$100="X")*AND((NOW()&gt;=$C$4+t_Saisie[[#This Row],[Heures]]),(NOW()&lt;$C$4+$D$8))*($Q$6:$Q$100)),
IF(ROW()=8,SUMPRODUCT(($L$6:$L$100="X")*(NOW()&gt;=$C$4+t_Saisie[[#This Row],[Heures]])*($R$6:$R$100)))))</calculatedColumnFormula>
    </tableColumn>
    <tableColumn id="6" xr3:uid="{00000000-0010-0000-0000-000006000000}" name="Total" dataDxfId="30">
      <calculatedColumnFormula>IFERROR(t_Saisie[[#This Row],[Avant]]+t_Saisie[[#This Row],[Menu]],"")</calculatedColumnFormula>
    </tableColumn>
    <tableColumn id="7" xr3:uid="{00000000-0010-0000-0000-000007000000}" name="Poids" dataDxfId="29"/>
    <tableColumn id="8" xr3:uid="{00000000-0010-0000-0000-000008000000}" name="Colonne1" dataDxfId="28"/>
    <tableColumn id="9" xr3:uid="{00000000-0010-0000-0000-000009000000}" name="Commentaires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59" totalsRowShown="0" headerRowDxfId="26" dataDxfId="25">
  <autoFilter ref="M5:R59" xr:uid="{00000000-0009-0000-0100-000005000000}"/>
  <sortState xmlns:xlrd2="http://schemas.microsoft.com/office/spreadsheetml/2017/richdata2" ref="M6:R57">
    <sortCondition ref="M5:M57"/>
  </sortState>
  <tableColumns count="6">
    <tableColumn id="1" xr3:uid="{00000000-0010-0000-0100-000001000000}" name="METS" dataDxfId="24"/>
    <tableColumn id="2" xr3:uid="{00000000-0010-0000-0100-000002000000}" name="Colonne6" dataDxfId="23"/>
    <tableColumn id="3" xr3:uid="{00000000-0010-0000-0100-000003000000}" name="Colonne5" dataDxfId="22"/>
    <tableColumn id="6" xr3:uid="{00000000-0010-0000-0100-000006000000}" name="Colonne4" dataDxfId="21">
      <calculatedColumnFormula>(O6/10)*4</calculatedColumnFormula>
    </tableColumn>
    <tableColumn id="5" xr3:uid="{00000000-0010-0000-0100-000005000000}" name="Colonne2" dataDxfId="20">
      <calculatedColumnFormula>(O6/10)*3</calculatedColumnFormula>
    </tableColumn>
    <tableColumn id="4" xr3:uid="{00000000-0010-0000-0100-000004000000}" name="Colonne3" dataDxfId="19">
      <calculatedColumnFormula>(O6/10)*4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H3" sqref="H3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13.42578125" style="9" bestFit="1" customWidth="1"/>
    <col min="11" max="11" width="44.42578125" style="9" customWidth="1"/>
    <col min="12" max="12" width="1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8" t="s">
        <v>304</v>
      </c>
    </row>
    <row r="4" spans="1:18" x14ac:dyDescent="0.25">
      <c r="A4" s="1"/>
      <c r="B4" s="4"/>
      <c r="C4" s="141">
        <f ca="1">TODAY()</f>
        <v>45861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687</v>
      </c>
      <c r="K5" s="145" t="s">
        <v>18</v>
      </c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ht="37.5" customHeight="1" x14ac:dyDescent="0.25">
      <c r="A6"/>
      <c r="C6" s="146" t="s">
        <v>9</v>
      </c>
      <c r="D6" s="147" t="s">
        <v>13</v>
      </c>
      <c r="E6" s="149">
        <v>9.6999999999999993</v>
      </c>
      <c r="F6" s="150">
        <f>IF(E6&gt;E15,E6-E15,0)</f>
        <v>2.6999999999999993</v>
      </c>
      <c r="G6" s="210" cm="1">
        <f t="array" aca="1" ref="G6" ca="1">IF(ROW()=6,SUMPRODUCT(($L$6:$L$100="X")*(NOW()&lt;=$C$4+t_Saisie[[#This Row],[Heures]])*($P$6:$P$100)),
IF(ROW()=7,SUMPRODUCT(($L$6:$L$100="X")*AND((NOW()&gt;=$C$4+t_Saisie[[#This Row],[Heures]]),(NOW()&lt;$C$4+$D$8))*($Q$6:$Q$100)),
IF(ROW()=8,SUMPRODUCT(($L$6:$L$100="X")*(NOW()&gt;=$C$4+t_Saisie[[#This Row],[Heures]])*($R$6:$R$100)))))</f>
        <v>0</v>
      </c>
      <c r="H6" s="209">
        <f ca="1">IFERROR(t_Saisie[[#This Row],[Avant]]+t_Saisie[[#This Row],[Menu]],"")</f>
        <v>2.6999999999999993</v>
      </c>
      <c r="I6" s="151"/>
      <c r="J6" s="153"/>
      <c r="K6" s="152"/>
      <c r="M6" s="102" t="s">
        <v>301</v>
      </c>
      <c r="N6" s="97">
        <v>100</v>
      </c>
      <c r="O6" s="98">
        <v>30</v>
      </c>
      <c r="P6" s="97">
        <f t="shared" ref="P6:P14" si="0">(O6/10)*4</f>
        <v>12</v>
      </c>
      <c r="Q6" s="97">
        <f t="shared" ref="Q6:Q14" si="1">(O6/10)*3</f>
        <v>9</v>
      </c>
      <c r="R6" s="97">
        <f t="shared" ref="R6:R14" si="2">(O6/10)*4</f>
        <v>12</v>
      </c>
    </row>
    <row r="7" spans="1:18" x14ac:dyDescent="0.25">
      <c r="A7" s="7"/>
      <c r="B7"/>
      <c r="C7" s="146" t="s">
        <v>7</v>
      </c>
      <c r="D7" s="148" t="s">
        <v>14</v>
      </c>
      <c r="E7" s="149"/>
      <c r="F7" s="150">
        <f>IF(E7&gt;E15,E7-E15,0)</f>
        <v>0</v>
      </c>
      <c r="G7" s="211" cm="1">
        <f t="array" aca="1" ref="G7" ca="1">IF(ROW()=6,SUMPRODUCT(($L$6:$L$100="X")*(NOW()&lt;=$C$4+t_Saisie[[#This Row],[Heures]])*($P$6:$P$100)),
IF(ROW()=7,SUMPRODUCT(($L$6:$L$100="X")*AND((NOW()&gt;=$C$4+t_Saisie[[#This Row],[Heures]]),(NOW()&lt;$C$4+$D$8))*($Q$6:$Q$100)),
IF(ROW()=8,SUMPRODUCT(($L$6:$L$100="X")*(NOW()&gt;=$C$4+t_Saisie[[#This Row],[Heures]])*($R$6:$R$100)))))</f>
        <v>0</v>
      </c>
      <c r="H7" s="209">
        <f ca="1">IFERROR(t_Saisie[[#This Row],[Avant]]+t_Saisie[[#This Row],[Menu]],"")</f>
        <v>0</v>
      </c>
      <c r="I7" s="151"/>
      <c r="J7" s="153"/>
      <c r="K7" s="152"/>
      <c r="M7" s="103" t="s">
        <v>469</v>
      </c>
      <c r="N7" s="99">
        <v>60</v>
      </c>
      <c r="O7" s="97">
        <v>28</v>
      </c>
      <c r="P7" s="97">
        <f t="shared" si="0"/>
        <v>11.2</v>
      </c>
      <c r="Q7" s="97">
        <f t="shared" si="1"/>
        <v>8.3999999999999986</v>
      </c>
      <c r="R7" s="97">
        <f t="shared" si="2"/>
        <v>11.2</v>
      </c>
    </row>
    <row r="8" spans="1:18" ht="15" customHeight="1" x14ac:dyDescent="0.25">
      <c r="A8"/>
      <c r="B8"/>
      <c r="C8" s="151" t="s">
        <v>8</v>
      </c>
      <c r="D8" s="148">
        <v>0.79166666666666663</v>
      </c>
      <c r="E8" s="149"/>
      <c r="F8" s="150">
        <f>IF(E8&gt;E15,E8-E15,0)</f>
        <v>0</v>
      </c>
      <c r="G8" s="211" cm="1">
        <f t="array" aca="1" ref="G8" ca="1">IF(ROW()=6,SUMPRODUCT(($L$6:$L$100="X")*(NOW()&lt;=$C$4+t_Saisie[[#This Row],[Heures]])*($P$6:$P$100)),
IF(ROW()=7,SUMPRODUCT(($L$6:$L$100="X")*AND((NOW()&gt;=$C$4+t_Saisie[[#This Row],[Heures]]),(NOW()&lt;$C$4+$D$8))*($Q$6:$Q$100)),
IF(ROW()=8,SUMPRODUCT(($L$6:$L$100="X")*(NOW()&gt;=$C$4+t_Saisie[[#This Row],[Heures]])*($R$6:$R$100)))))</f>
        <v>0</v>
      </c>
      <c r="H8" s="209">
        <f ca="1">IFERROR(t_Saisie[[#This Row],[Avant]]+t_Saisie[[#This Row],[Menu]],"")</f>
        <v>0</v>
      </c>
      <c r="I8" s="151"/>
      <c r="J8" s="153"/>
      <c r="K8" s="152"/>
      <c r="M8" s="203" t="s">
        <v>287</v>
      </c>
      <c r="N8" s="100">
        <v>190</v>
      </c>
      <c r="O8" s="100">
        <v>36</v>
      </c>
      <c r="P8" s="100">
        <f t="shared" si="0"/>
        <v>14.4</v>
      </c>
      <c r="Q8" s="100">
        <f t="shared" si="1"/>
        <v>10.8</v>
      </c>
      <c r="R8" s="100">
        <f t="shared" si="2"/>
        <v>14.4</v>
      </c>
    </row>
    <row r="9" spans="1:18" s="186" customFormat="1" ht="15" customHeight="1" x14ac:dyDescent="0.35">
      <c r="A9" s="189"/>
      <c r="B9"/>
      <c r="C9" s="183"/>
      <c r="D9" s="115"/>
      <c r="E9" s="184"/>
      <c r="F9" s="114"/>
      <c r="G9" s="114"/>
      <c r="H9" s="115"/>
      <c r="I9" s="183"/>
      <c r="J9" s="183"/>
      <c r="K9" s="193"/>
      <c r="L9"/>
      <c r="M9" s="213" t="s">
        <v>288</v>
      </c>
      <c r="N9" s="182">
        <v>50</v>
      </c>
      <c r="O9" s="182">
        <v>25</v>
      </c>
      <c r="P9" s="182">
        <f t="shared" si="0"/>
        <v>10</v>
      </c>
      <c r="Q9" s="182">
        <f t="shared" si="1"/>
        <v>7.5</v>
      </c>
      <c r="R9" s="182">
        <f t="shared" si="2"/>
        <v>10</v>
      </c>
    </row>
    <row r="10" spans="1:18" ht="15" customHeight="1" x14ac:dyDescent="0.25">
      <c r="A10"/>
      <c r="B10"/>
      <c r="C10" s="182"/>
      <c r="D10" s="182">
        <f t="shared" ref="D10" si="3">(C10/10)*4</f>
        <v>0</v>
      </c>
      <c r="E10" s="182">
        <f t="shared" ref="E10" si="4">(C10/10)*3</f>
        <v>0</v>
      </c>
      <c r="F10" s="182">
        <f t="shared" ref="F10" si="5">(C10/10)*4</f>
        <v>0</v>
      </c>
      <c r="G10" s="194">
        <v>55.080000000000005</v>
      </c>
      <c r="H10" s="192" t="s">
        <v>303</v>
      </c>
      <c r="I10" s="186"/>
      <c r="J10" s="188"/>
      <c r="K10" s="191"/>
      <c r="M10" s="212" t="s">
        <v>659</v>
      </c>
      <c r="N10" s="195">
        <v>80</v>
      </c>
      <c r="O10" s="185">
        <v>45</v>
      </c>
      <c r="P10" s="185">
        <f t="shared" si="0"/>
        <v>18</v>
      </c>
      <c r="Q10" s="185">
        <f t="shared" si="1"/>
        <v>13.5</v>
      </c>
      <c r="R10" s="185">
        <f t="shared" si="2"/>
        <v>18</v>
      </c>
    </row>
    <row r="11" spans="1:18" ht="15" customHeight="1" x14ac:dyDescent="0.25">
      <c r="A11"/>
      <c r="B11"/>
      <c r="J11"/>
      <c r="M11" s="214" t="s">
        <v>289</v>
      </c>
      <c r="N11" s="97">
        <v>200</v>
      </c>
      <c r="O11" s="97">
        <v>46</v>
      </c>
      <c r="P11" s="97">
        <f t="shared" si="0"/>
        <v>18.399999999999999</v>
      </c>
      <c r="Q11" s="97">
        <f t="shared" si="1"/>
        <v>13.799999999999999</v>
      </c>
      <c r="R11" s="97">
        <f t="shared" si="2"/>
        <v>18.399999999999999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M12" s="103" t="s">
        <v>462</v>
      </c>
      <c r="N12" s="99">
        <v>280</v>
      </c>
      <c r="O12" s="97">
        <v>60</v>
      </c>
      <c r="P12" s="97">
        <f t="shared" si="0"/>
        <v>24</v>
      </c>
      <c r="Q12" s="97">
        <f t="shared" si="1"/>
        <v>18</v>
      </c>
      <c r="R12" s="97">
        <f t="shared" si="2"/>
        <v>24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M13" s="206" t="s">
        <v>464</v>
      </c>
      <c r="N13" s="99">
        <v>60</v>
      </c>
      <c r="O13" s="97">
        <v>30</v>
      </c>
      <c r="P13" s="97">
        <f t="shared" si="0"/>
        <v>12</v>
      </c>
      <c r="Q13" s="97">
        <f t="shared" si="1"/>
        <v>9</v>
      </c>
      <c r="R13" s="97">
        <f t="shared" si="2"/>
        <v>12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M14" s="206" t="s">
        <v>577</v>
      </c>
      <c r="N14" s="97" t="s">
        <v>575</v>
      </c>
      <c r="O14" s="97">
        <v>48</v>
      </c>
      <c r="P14" s="97">
        <f t="shared" si="0"/>
        <v>19.2</v>
      </c>
      <c r="Q14" s="97">
        <f t="shared" si="1"/>
        <v>14.399999999999999</v>
      </c>
      <c r="R14" s="97">
        <f t="shared" si="2"/>
        <v>19.2</v>
      </c>
    </row>
    <row r="15" spans="1:18" ht="15" customHeight="1" x14ac:dyDescent="0.25">
      <c r="A15" s="123"/>
      <c r="C15" s="176" t="s">
        <v>579</v>
      </c>
      <c r="D15" s="175"/>
      <c r="E15" s="177">
        <v>7</v>
      </c>
      <c r="F15" s="114"/>
      <c r="G15" s="114"/>
      <c r="H15" s="187"/>
      <c r="I15" s="188"/>
      <c r="J15" s="112"/>
      <c r="M15" s="206" t="s">
        <v>390</v>
      </c>
      <c r="N15" s="99">
        <v>100</v>
      </c>
      <c r="O15" s="97">
        <v>20</v>
      </c>
      <c r="P15" s="97">
        <v>8</v>
      </c>
      <c r="Q15" s="97">
        <v>6</v>
      </c>
      <c r="R15" s="97">
        <v>8</v>
      </c>
    </row>
    <row r="16" spans="1:18" ht="15" customHeight="1" x14ac:dyDescent="0.25">
      <c r="A16" s="123"/>
      <c r="C16" s="135" t="s">
        <v>9</v>
      </c>
      <c r="D16" s="136"/>
      <c r="E16" s="177">
        <v>4</v>
      </c>
      <c r="F16" s="114"/>
      <c r="G16" s="115"/>
      <c r="H16" s="183"/>
      <c r="I16" s="183"/>
      <c r="J16" s="112"/>
      <c r="M16" s="206" t="s">
        <v>310</v>
      </c>
      <c r="N16" s="99">
        <v>150</v>
      </c>
      <c r="O16" s="97">
        <v>70</v>
      </c>
      <c r="P16" s="97">
        <f t="shared" ref="P16:P45" si="6">(O16/10)*4</f>
        <v>28</v>
      </c>
      <c r="Q16" s="97">
        <f t="shared" ref="Q16:Q45" si="7">(O16/10)*3</f>
        <v>21</v>
      </c>
      <c r="R16" s="97">
        <f t="shared" ref="R16:R45" si="8">(O16/10)*4</f>
        <v>28</v>
      </c>
    </row>
    <row r="17" spans="1:18" ht="15" customHeight="1" x14ac:dyDescent="0.25">
      <c r="A17" s="123"/>
      <c r="C17" s="137" t="s">
        <v>7</v>
      </c>
      <c r="D17" s="136"/>
      <c r="E17" s="177">
        <v>3</v>
      </c>
      <c r="F17" s="114"/>
      <c r="G17" s="111"/>
      <c r="H17" s="109"/>
      <c r="I17" s="112"/>
      <c r="J17" s="183"/>
      <c r="K17" s="41"/>
      <c r="M17" s="159" t="s">
        <v>597</v>
      </c>
      <c r="N17" s="99">
        <v>120</v>
      </c>
      <c r="O17" s="97">
        <v>40</v>
      </c>
      <c r="P17" s="97">
        <f t="shared" si="6"/>
        <v>16</v>
      </c>
      <c r="Q17" s="97">
        <f t="shared" si="7"/>
        <v>12</v>
      </c>
      <c r="R17" s="97">
        <f t="shared" si="8"/>
        <v>16</v>
      </c>
    </row>
    <row r="18" spans="1:18" ht="15" customHeight="1" x14ac:dyDescent="0.25">
      <c r="A18"/>
      <c r="B18" s="116"/>
      <c r="C18" s="137" t="s">
        <v>8</v>
      </c>
      <c r="D18" s="136"/>
      <c r="E18" s="177">
        <v>4</v>
      </c>
      <c r="F18" s="114"/>
      <c r="G18" s="111"/>
      <c r="H18" s="109"/>
      <c r="I18" s="112"/>
      <c r="J18" s="183"/>
      <c r="K18" s="41"/>
      <c r="M18" s="206" t="s">
        <v>590</v>
      </c>
      <c r="N18" s="99"/>
      <c r="O18" s="97">
        <v>24</v>
      </c>
      <c r="P18" s="97">
        <f t="shared" si="6"/>
        <v>9.6</v>
      </c>
      <c r="Q18" s="97">
        <f t="shared" si="7"/>
        <v>7.1999999999999993</v>
      </c>
      <c r="R18" s="97">
        <f t="shared" si="8"/>
        <v>9.6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3"/>
      <c r="K19" s="41"/>
      <c r="M19" s="105" t="s">
        <v>290</v>
      </c>
      <c r="N19" s="97">
        <v>100</v>
      </c>
      <c r="O19" s="97">
        <v>30</v>
      </c>
      <c r="P19" s="97">
        <f t="shared" si="6"/>
        <v>12</v>
      </c>
      <c r="Q19" s="97">
        <f t="shared" si="7"/>
        <v>9</v>
      </c>
      <c r="R19" s="97">
        <f t="shared" si="8"/>
        <v>12</v>
      </c>
    </row>
    <row r="20" spans="1:18" ht="15" customHeight="1" x14ac:dyDescent="0.25">
      <c r="B20" s="116"/>
      <c r="C20" s="179" t="s">
        <v>581</v>
      </c>
      <c r="D20" s="180"/>
      <c r="E20" s="180">
        <v>36</v>
      </c>
      <c r="F20" s="114"/>
      <c r="G20" s="114"/>
      <c r="H20" s="115"/>
      <c r="I20" s="183"/>
      <c r="J20" s="183"/>
      <c r="K20" s="41"/>
      <c r="M20" s="104" t="s">
        <v>298</v>
      </c>
      <c r="N20" s="97">
        <v>300</v>
      </c>
      <c r="O20" s="98">
        <v>40</v>
      </c>
      <c r="P20" s="97">
        <f t="shared" si="6"/>
        <v>16</v>
      </c>
      <c r="Q20" s="97">
        <f t="shared" si="7"/>
        <v>12</v>
      </c>
      <c r="R20" s="97">
        <f t="shared" si="8"/>
        <v>16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3"/>
      <c r="J21" s="183"/>
      <c r="K21" s="41"/>
      <c r="M21" s="207" t="s">
        <v>302</v>
      </c>
      <c r="N21" s="99">
        <v>350</v>
      </c>
      <c r="O21" s="97">
        <v>60</v>
      </c>
      <c r="P21" s="97">
        <f t="shared" si="6"/>
        <v>24</v>
      </c>
      <c r="Q21" s="97">
        <f t="shared" si="7"/>
        <v>18</v>
      </c>
      <c r="R21" s="97">
        <f t="shared" si="8"/>
        <v>24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3"/>
      <c r="J22" s="183"/>
      <c r="K22" s="41"/>
      <c r="M22" s="159" t="s">
        <v>618</v>
      </c>
      <c r="N22" s="99">
        <v>150</v>
      </c>
      <c r="O22" s="97">
        <v>20</v>
      </c>
      <c r="P22" s="97">
        <f t="shared" si="6"/>
        <v>8</v>
      </c>
      <c r="Q22" s="97">
        <f t="shared" si="7"/>
        <v>6</v>
      </c>
      <c r="R22" s="97">
        <f t="shared" si="8"/>
        <v>8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M23" s="208" t="s">
        <v>291</v>
      </c>
      <c r="N23" s="97">
        <v>400</v>
      </c>
      <c r="O23" s="97">
        <v>51.6</v>
      </c>
      <c r="P23" s="97">
        <f t="shared" si="6"/>
        <v>20.64</v>
      </c>
      <c r="Q23" s="97">
        <f t="shared" si="7"/>
        <v>15.48</v>
      </c>
      <c r="R23" s="97">
        <f t="shared" si="8"/>
        <v>20.64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M24" s="215" t="s">
        <v>598</v>
      </c>
      <c r="N24" s="99">
        <v>250</v>
      </c>
      <c r="O24" s="97">
        <v>38</v>
      </c>
      <c r="P24" s="97">
        <f t="shared" si="6"/>
        <v>15.2</v>
      </c>
      <c r="Q24" s="97">
        <f t="shared" si="7"/>
        <v>11.399999999999999</v>
      </c>
      <c r="R24" s="97">
        <f t="shared" si="8"/>
        <v>15.2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M25" s="103" t="s">
        <v>561</v>
      </c>
      <c r="N25" s="99">
        <v>190</v>
      </c>
      <c r="O25" s="97">
        <v>45.6</v>
      </c>
      <c r="P25" s="97">
        <f t="shared" si="6"/>
        <v>18.240000000000002</v>
      </c>
      <c r="Q25" s="97">
        <f t="shared" si="7"/>
        <v>13.680000000000001</v>
      </c>
      <c r="R25" s="97">
        <f t="shared" si="8"/>
        <v>18.240000000000002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M26" s="159" t="s">
        <v>587</v>
      </c>
      <c r="N26" s="99"/>
      <c r="O26" s="97">
        <v>8.6</v>
      </c>
      <c r="P26" s="97">
        <f t="shared" si="6"/>
        <v>3.44</v>
      </c>
      <c r="Q26" s="97">
        <f t="shared" si="7"/>
        <v>2.58</v>
      </c>
      <c r="R26" s="97">
        <f t="shared" si="8"/>
        <v>3.44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4"/>
      <c r="M27" s="215" t="s">
        <v>654</v>
      </c>
      <c r="N27" s="99">
        <v>300</v>
      </c>
      <c r="O27" s="97">
        <v>50</v>
      </c>
      <c r="P27" s="97">
        <f t="shared" si="6"/>
        <v>20</v>
      </c>
      <c r="Q27" s="97">
        <f t="shared" si="7"/>
        <v>15</v>
      </c>
      <c r="R27" s="97">
        <f t="shared" si="8"/>
        <v>20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M28" s="159" t="s">
        <v>592</v>
      </c>
      <c r="N28" s="99">
        <v>22</v>
      </c>
      <c r="O28" s="97">
        <v>6.1</v>
      </c>
      <c r="P28" s="97">
        <f t="shared" si="6"/>
        <v>2.44</v>
      </c>
      <c r="Q28" s="97">
        <f t="shared" si="7"/>
        <v>1.83</v>
      </c>
      <c r="R28" s="97">
        <f t="shared" si="8"/>
        <v>2.44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7"/>
      <c r="I29" s="41"/>
      <c r="M29" s="103" t="s">
        <v>463</v>
      </c>
      <c r="N29" s="99">
        <v>1</v>
      </c>
      <c r="O29" s="97">
        <v>18</v>
      </c>
      <c r="P29" s="97">
        <f t="shared" si="6"/>
        <v>7.2</v>
      </c>
      <c r="Q29" s="97">
        <f t="shared" si="7"/>
        <v>5.4</v>
      </c>
      <c r="R29" s="97">
        <f t="shared" si="8"/>
        <v>7.2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M30" s="103" t="s">
        <v>466</v>
      </c>
      <c r="N30" s="99">
        <v>250</v>
      </c>
      <c r="O30" s="97">
        <v>70</v>
      </c>
      <c r="P30" s="97">
        <f t="shared" si="6"/>
        <v>28</v>
      </c>
      <c r="Q30" s="97">
        <f t="shared" si="7"/>
        <v>21</v>
      </c>
      <c r="R30" s="97">
        <f t="shared" si="8"/>
        <v>28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M31" s="159" t="s">
        <v>580</v>
      </c>
      <c r="N31" s="99">
        <v>1</v>
      </c>
      <c r="O31" s="97">
        <v>36</v>
      </c>
      <c r="P31" s="97">
        <f t="shared" si="6"/>
        <v>14.4</v>
      </c>
      <c r="Q31" s="97">
        <f t="shared" si="7"/>
        <v>10.8</v>
      </c>
      <c r="R31" s="97">
        <f t="shared" si="8"/>
        <v>14.4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M32" s="159" t="s">
        <v>569</v>
      </c>
      <c r="N32" s="99">
        <v>230</v>
      </c>
      <c r="O32" s="97">
        <v>48</v>
      </c>
      <c r="P32" s="97">
        <f t="shared" si="6"/>
        <v>19.2</v>
      </c>
      <c r="Q32" s="97">
        <f t="shared" si="7"/>
        <v>14.399999999999999</v>
      </c>
      <c r="R32" s="97">
        <f t="shared" si="8"/>
        <v>19.2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46"/>
      <c r="M33" s="104" t="s">
        <v>475</v>
      </c>
      <c r="N33" s="97">
        <v>390</v>
      </c>
      <c r="O33" s="97">
        <v>24</v>
      </c>
      <c r="P33" s="97">
        <f t="shared" si="6"/>
        <v>9.6</v>
      </c>
      <c r="Q33" s="97">
        <f t="shared" si="7"/>
        <v>7.1999999999999993</v>
      </c>
      <c r="R33" s="97">
        <f t="shared" si="8"/>
        <v>9.6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M34" s="103" t="s">
        <v>387</v>
      </c>
      <c r="N34" s="99">
        <v>350</v>
      </c>
      <c r="O34" s="97">
        <v>87</v>
      </c>
      <c r="P34" s="97">
        <f t="shared" si="6"/>
        <v>34.799999999999997</v>
      </c>
      <c r="Q34" s="97">
        <f t="shared" si="7"/>
        <v>26.099999999999998</v>
      </c>
      <c r="R34" s="97">
        <f t="shared" si="8"/>
        <v>34.799999999999997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M35" s="106" t="s">
        <v>300</v>
      </c>
      <c r="N35" s="97">
        <v>5</v>
      </c>
      <c r="O35" s="97">
        <v>5</v>
      </c>
      <c r="P35" s="97">
        <f t="shared" si="6"/>
        <v>2</v>
      </c>
      <c r="Q35" s="97">
        <f t="shared" si="7"/>
        <v>1.5</v>
      </c>
      <c r="R35" s="97">
        <f t="shared" si="8"/>
        <v>2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M36" s="204" t="s">
        <v>593</v>
      </c>
      <c r="N36" s="101">
        <v>76</v>
      </c>
      <c r="O36" s="100">
        <v>61</v>
      </c>
      <c r="P36" s="97">
        <f t="shared" si="6"/>
        <v>24.4</v>
      </c>
      <c r="Q36" s="97">
        <f t="shared" si="7"/>
        <v>18.299999999999997</v>
      </c>
      <c r="R36" s="97">
        <f t="shared" si="8"/>
        <v>24.4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M37" s="158" t="s">
        <v>582</v>
      </c>
      <c r="N37" s="197">
        <v>76</v>
      </c>
      <c r="O37" s="155">
        <v>61</v>
      </c>
      <c r="P37" s="155">
        <f t="shared" si="6"/>
        <v>24.4</v>
      </c>
      <c r="Q37" s="155">
        <f t="shared" si="7"/>
        <v>18.299999999999997</v>
      </c>
      <c r="R37" s="155">
        <f t="shared" si="8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M38" s="205" t="s">
        <v>293</v>
      </c>
      <c r="N38" s="100">
        <v>150</v>
      </c>
      <c r="O38" s="100">
        <v>20</v>
      </c>
      <c r="P38" s="97">
        <f t="shared" si="6"/>
        <v>8</v>
      </c>
      <c r="Q38" s="97">
        <f t="shared" si="7"/>
        <v>6</v>
      </c>
      <c r="R38" s="97">
        <f t="shared" si="8"/>
        <v>8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M39" s="203" t="s">
        <v>297</v>
      </c>
      <c r="N39" s="100">
        <v>80</v>
      </c>
      <c r="O39" s="100">
        <v>12</v>
      </c>
      <c r="P39" s="97">
        <f t="shared" si="6"/>
        <v>4.8</v>
      </c>
      <c r="Q39" s="97">
        <f t="shared" si="7"/>
        <v>3.5999999999999996</v>
      </c>
      <c r="R39" s="97">
        <f t="shared" si="8"/>
        <v>4.8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M40" s="205" t="s">
        <v>294</v>
      </c>
      <c r="N40" s="100">
        <v>200</v>
      </c>
      <c r="O40" s="100">
        <v>25.2</v>
      </c>
      <c r="P40" s="97">
        <f t="shared" si="6"/>
        <v>10.08</v>
      </c>
      <c r="Q40" s="97">
        <f t="shared" si="7"/>
        <v>7.5600000000000005</v>
      </c>
      <c r="R40" s="97">
        <f t="shared" si="8"/>
        <v>10.08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M41" s="107" t="s">
        <v>573</v>
      </c>
      <c r="N41" s="101" t="s">
        <v>575</v>
      </c>
      <c r="O41" s="100">
        <v>40</v>
      </c>
      <c r="P41" s="97">
        <f t="shared" si="6"/>
        <v>16</v>
      </c>
      <c r="Q41" s="97">
        <f t="shared" si="7"/>
        <v>12</v>
      </c>
      <c r="R41" s="97">
        <f t="shared" si="8"/>
        <v>16</v>
      </c>
    </row>
    <row r="42" spans="1:18" ht="15" customHeight="1" x14ac:dyDescent="0.25">
      <c r="M42" s="160" t="s">
        <v>222</v>
      </c>
      <c r="N42" s="100">
        <v>150</v>
      </c>
      <c r="O42" s="198">
        <v>45</v>
      </c>
      <c r="P42" s="97">
        <f t="shared" si="6"/>
        <v>18</v>
      </c>
      <c r="Q42" s="97">
        <f t="shared" si="7"/>
        <v>13.5</v>
      </c>
      <c r="R42" s="97">
        <f t="shared" si="8"/>
        <v>18</v>
      </c>
    </row>
    <row r="43" spans="1:18" ht="15" customHeight="1" x14ac:dyDescent="0.25">
      <c r="M43" s="158" t="s">
        <v>495</v>
      </c>
      <c r="N43" s="101">
        <v>250</v>
      </c>
      <c r="O43" s="100">
        <v>39</v>
      </c>
      <c r="P43" s="97">
        <f t="shared" si="6"/>
        <v>15.6</v>
      </c>
      <c r="Q43" s="97">
        <f t="shared" si="7"/>
        <v>11.7</v>
      </c>
      <c r="R43" s="97">
        <f t="shared" si="8"/>
        <v>15.6</v>
      </c>
    </row>
    <row r="44" spans="1:18" ht="15" customHeight="1" x14ac:dyDescent="0.25">
      <c r="B44" s="7"/>
      <c r="M44" s="107" t="s">
        <v>295</v>
      </c>
      <c r="N44" s="100">
        <v>200</v>
      </c>
      <c r="O44" s="100">
        <v>19.7</v>
      </c>
      <c r="P44" s="97">
        <f t="shared" si="6"/>
        <v>7.88</v>
      </c>
      <c r="Q44" s="97">
        <f t="shared" si="7"/>
        <v>5.91</v>
      </c>
      <c r="R44" s="97">
        <f t="shared" si="8"/>
        <v>7.88</v>
      </c>
    </row>
    <row r="45" spans="1:18" ht="15" customHeight="1" x14ac:dyDescent="0.25">
      <c r="B45"/>
      <c r="C45" s="1"/>
      <c r="D45" s="1"/>
      <c r="E45" s="1"/>
      <c r="F45" s="1"/>
      <c r="M45" s="103" t="s">
        <v>589</v>
      </c>
      <c r="N45" s="156">
        <v>250</v>
      </c>
      <c r="O45" s="97">
        <v>18</v>
      </c>
      <c r="P45" s="97">
        <f t="shared" si="6"/>
        <v>7.2</v>
      </c>
      <c r="Q45" s="97">
        <f t="shared" si="7"/>
        <v>5.4</v>
      </c>
      <c r="R45" s="97">
        <f t="shared" si="8"/>
        <v>7.2</v>
      </c>
    </row>
    <row r="46" spans="1:18" ht="15" customHeight="1" x14ac:dyDescent="0.25">
      <c r="B46"/>
      <c r="C46" s="1"/>
      <c r="D46" s="1"/>
      <c r="E46" s="1"/>
      <c r="F46" s="1"/>
      <c r="M46" s="103" t="s">
        <v>296</v>
      </c>
      <c r="N46" s="196">
        <v>190</v>
      </c>
      <c r="O46" s="97"/>
      <c r="P46" s="97">
        <f>(O45/10)*4</f>
        <v>7.2</v>
      </c>
      <c r="Q46" s="97">
        <f>(O45/10)*3</f>
        <v>5.4</v>
      </c>
      <c r="R46" s="97">
        <f>(O45/10)*4</f>
        <v>7.2</v>
      </c>
    </row>
    <row r="47" spans="1:18" ht="15" customHeight="1" x14ac:dyDescent="0.25">
      <c r="B47" s="9"/>
      <c r="C47" s="1"/>
      <c r="D47" s="1"/>
      <c r="E47" s="1"/>
      <c r="F47" s="1"/>
      <c r="M47" s="107" t="s">
        <v>307</v>
      </c>
      <c r="N47" s="157">
        <v>300</v>
      </c>
      <c r="O47" s="100">
        <v>37.799999999999997</v>
      </c>
      <c r="P47" s="100">
        <f t="shared" ref="P47:P57" si="9">(O47/10)*4</f>
        <v>15.12</v>
      </c>
      <c r="Q47" s="100">
        <f t="shared" ref="Q47:Q57" si="10">(O47/10)*3</f>
        <v>11.34</v>
      </c>
      <c r="R47" s="100">
        <f t="shared" ref="R47:R57" si="11">(O47/10)*4</f>
        <v>15.12</v>
      </c>
    </row>
    <row r="48" spans="1:18" ht="15" customHeight="1" x14ac:dyDescent="0.25">
      <c r="B48"/>
      <c r="C48" s="1"/>
      <c r="D48" s="1"/>
      <c r="E48" s="1"/>
      <c r="F48" s="1"/>
      <c r="M48" s="107" t="s">
        <v>490</v>
      </c>
      <c r="N48" s="157">
        <v>240</v>
      </c>
      <c r="O48" s="100">
        <v>10</v>
      </c>
      <c r="P48" s="100">
        <f t="shared" si="9"/>
        <v>4</v>
      </c>
      <c r="Q48" s="100">
        <f t="shared" si="10"/>
        <v>3</v>
      </c>
      <c r="R48" s="100">
        <f t="shared" si="11"/>
        <v>4</v>
      </c>
    </row>
    <row r="49" spans="3:18" ht="15" customHeight="1" x14ac:dyDescent="0.25">
      <c r="C49" s="1"/>
      <c r="D49" s="1"/>
      <c r="E49" s="1"/>
      <c r="F49" s="1"/>
      <c r="M49" s="107" t="s">
        <v>504</v>
      </c>
      <c r="N49" s="157">
        <v>200</v>
      </c>
      <c r="O49" s="100">
        <v>5</v>
      </c>
      <c r="P49" s="100">
        <f t="shared" si="9"/>
        <v>2</v>
      </c>
      <c r="Q49" s="100">
        <f t="shared" si="10"/>
        <v>1.5</v>
      </c>
      <c r="R49" s="100">
        <f t="shared" si="11"/>
        <v>2</v>
      </c>
    </row>
    <row r="50" spans="3:18" ht="15" customHeight="1" x14ac:dyDescent="0.25">
      <c r="M50" s="158" t="s">
        <v>583</v>
      </c>
      <c r="N50" s="157"/>
      <c r="O50" s="100">
        <v>31.5</v>
      </c>
      <c r="P50" s="100">
        <f t="shared" si="9"/>
        <v>12.6</v>
      </c>
      <c r="Q50" s="100">
        <f t="shared" si="10"/>
        <v>9.4499999999999993</v>
      </c>
      <c r="R50" s="100">
        <f t="shared" si="11"/>
        <v>12.6</v>
      </c>
    </row>
    <row r="51" spans="3:18" ht="15" customHeight="1" x14ac:dyDescent="0.25">
      <c r="M51" s="158" t="s">
        <v>638</v>
      </c>
      <c r="N51" s="157">
        <v>200</v>
      </c>
      <c r="O51" s="100">
        <v>80</v>
      </c>
      <c r="P51" s="100">
        <f t="shared" si="9"/>
        <v>32</v>
      </c>
      <c r="Q51" s="100">
        <f t="shared" si="10"/>
        <v>24</v>
      </c>
      <c r="R51" s="100">
        <f t="shared" si="11"/>
        <v>32</v>
      </c>
    </row>
    <row r="52" spans="3:18" ht="15" customHeight="1" x14ac:dyDescent="0.25">
      <c r="M52" s="107" t="s">
        <v>553</v>
      </c>
      <c r="N52" s="157"/>
      <c r="O52" s="100">
        <v>25</v>
      </c>
      <c r="P52" s="100">
        <f t="shared" si="9"/>
        <v>10</v>
      </c>
      <c r="Q52" s="100">
        <f t="shared" si="10"/>
        <v>7.5</v>
      </c>
      <c r="R52" s="100">
        <f t="shared" si="11"/>
        <v>10</v>
      </c>
    </row>
    <row r="53" spans="3:18" ht="15" customHeight="1" x14ac:dyDescent="0.25">
      <c r="M53" s="108" t="s">
        <v>299</v>
      </c>
      <c r="N53" s="161">
        <v>80</v>
      </c>
      <c r="O53" s="100">
        <v>40</v>
      </c>
      <c r="P53" s="100">
        <f t="shared" si="9"/>
        <v>16</v>
      </c>
      <c r="Q53" s="100">
        <f t="shared" si="10"/>
        <v>12</v>
      </c>
      <c r="R53" s="100">
        <f t="shared" si="11"/>
        <v>16</v>
      </c>
    </row>
    <row r="54" spans="3:18" ht="15" customHeight="1" x14ac:dyDescent="0.25">
      <c r="M54" s="158" t="s">
        <v>596</v>
      </c>
      <c r="N54" s="157">
        <v>125</v>
      </c>
      <c r="O54" s="100">
        <v>9.6</v>
      </c>
      <c r="P54" s="100">
        <f t="shared" si="9"/>
        <v>3.84</v>
      </c>
      <c r="Q54" s="100">
        <f t="shared" si="10"/>
        <v>2.88</v>
      </c>
      <c r="R54" s="100">
        <f t="shared" si="11"/>
        <v>3.84</v>
      </c>
    </row>
    <row r="55" spans="3:18" ht="15" customHeight="1" x14ac:dyDescent="0.25">
      <c r="M55" s="158" t="s">
        <v>479</v>
      </c>
      <c r="N55" s="157">
        <v>180</v>
      </c>
      <c r="O55" s="100">
        <v>22</v>
      </c>
      <c r="P55" s="100">
        <f t="shared" si="9"/>
        <v>8.8000000000000007</v>
      </c>
      <c r="Q55" s="100">
        <f t="shared" si="10"/>
        <v>6.6000000000000005</v>
      </c>
      <c r="R55" s="100">
        <f t="shared" si="11"/>
        <v>8.8000000000000007</v>
      </c>
    </row>
    <row r="56" spans="3:18" ht="15" customHeight="1" x14ac:dyDescent="0.25">
      <c r="M56" s="158" t="s">
        <v>480</v>
      </c>
      <c r="N56" s="157">
        <v>200</v>
      </c>
      <c r="O56" s="100">
        <v>24</v>
      </c>
      <c r="P56" s="100">
        <f t="shared" si="9"/>
        <v>9.6</v>
      </c>
      <c r="Q56" s="100">
        <f t="shared" si="10"/>
        <v>7.1999999999999993</v>
      </c>
      <c r="R56" s="100">
        <f t="shared" si="11"/>
        <v>9.6</v>
      </c>
    </row>
    <row r="57" spans="3:18" ht="15" customHeight="1" x14ac:dyDescent="0.25">
      <c r="M57" s="158" t="s">
        <v>595</v>
      </c>
      <c r="N57" s="157">
        <v>125</v>
      </c>
      <c r="O57" s="100">
        <v>6.3</v>
      </c>
      <c r="P57" s="100">
        <f t="shared" si="9"/>
        <v>2.52</v>
      </c>
      <c r="Q57" s="100">
        <f t="shared" si="10"/>
        <v>1.8900000000000001</v>
      </c>
      <c r="R57" s="100">
        <f t="shared" si="11"/>
        <v>2.52</v>
      </c>
    </row>
    <row r="58" spans="3:18" ht="15" customHeight="1" x14ac:dyDescent="0.25">
      <c r="M58" s="201" t="s">
        <v>672</v>
      </c>
      <c r="N58" s="200" t="s">
        <v>673</v>
      </c>
      <c r="O58" s="202">
        <v>34</v>
      </c>
      <c r="P58" s="202">
        <f>(O58/10)*4</f>
        <v>13.6</v>
      </c>
      <c r="Q58" s="202">
        <f>(O58/10)*3</f>
        <v>10.199999999999999</v>
      </c>
      <c r="R58" s="202">
        <f>(O58/10)*4</f>
        <v>13.6</v>
      </c>
    </row>
    <row r="59" spans="3:18" ht="15" customHeight="1" x14ac:dyDescent="0.25">
      <c r="M59" s="158" t="s">
        <v>685</v>
      </c>
      <c r="N59" s="157"/>
      <c r="O59" s="100"/>
      <c r="P59" s="100">
        <f>(O59/10)*4</f>
        <v>0</v>
      </c>
      <c r="Q59" s="100">
        <f>(O59/10)*3</f>
        <v>0</v>
      </c>
      <c r="R59" s="100">
        <f>(O59/10)*4</f>
        <v>0</v>
      </c>
    </row>
    <row r="60" spans="3:18" ht="15" customHeight="1" x14ac:dyDescent="0.25"/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59">
    <cfRule type="expression" dxfId="46" priority="6" stopIfTrue="1">
      <formula>NOW()&lt;=$C$4+$Q$4</formula>
    </cfRule>
  </conditionalFormatting>
  <conditionalFormatting sqref="P6:P59">
    <cfRule type="expression" dxfId="45" priority="5" stopIfTrue="1">
      <formula>NOW()&lt;=$C$4+$P$4</formula>
    </cfRule>
  </conditionalFormatting>
  <conditionalFormatting sqref="R6:R59">
    <cfRule type="expression" dxfId="44" priority="4" stopIfTrue="1">
      <formula>NOW()&gt;=$C$4+$R$4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58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ignoredErrors>
    <ignoredError sqref="P15 Q15:R15" calculatedColumn="1"/>
  </ignoredErrors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0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4">
        <v>5.7</v>
      </c>
      <c r="E3" s="30">
        <v>0</v>
      </c>
      <c r="F3" s="30">
        <v>17</v>
      </c>
      <c r="G3" s="165">
        <f>IFERROR(E3+F3,"")</f>
        <v>17</v>
      </c>
      <c r="H3" s="22"/>
      <c r="I3" s="164">
        <v>11.1</v>
      </c>
      <c r="J3" s="30">
        <v>4.0999999999999996</v>
      </c>
      <c r="K3" s="30">
        <v>10</v>
      </c>
      <c r="L3" s="165">
        <f>IFERROR(J3+K3,"")</f>
        <v>14.1</v>
      </c>
      <c r="M3" s="43"/>
      <c r="N3" s="164">
        <v>8.1999999999999993</v>
      </c>
      <c r="O3" s="30">
        <v>1.1999999999999993</v>
      </c>
      <c r="P3" s="30">
        <v>10</v>
      </c>
      <c r="Q3" s="165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4">
        <v>8.3000000000000007</v>
      </c>
      <c r="E4" s="30">
        <v>1.3000000000000007</v>
      </c>
      <c r="F4" s="30">
        <v>17</v>
      </c>
      <c r="G4" s="165">
        <f t="shared" ref="G4:G33" si="0">IFERROR(E4+F4,"")</f>
        <v>18.3</v>
      </c>
      <c r="H4" s="22"/>
      <c r="I4" s="164">
        <v>8</v>
      </c>
      <c r="J4" s="30">
        <v>1</v>
      </c>
      <c r="K4" s="30"/>
      <c r="L4" s="165">
        <f t="shared" ref="L4:L33" si="1">IFERROR(J4+K4,"")</f>
        <v>1</v>
      </c>
      <c r="M4" s="43"/>
      <c r="N4" s="164">
        <v>14.4</v>
      </c>
      <c r="O4" s="30">
        <v>7</v>
      </c>
      <c r="P4" s="30">
        <v>10</v>
      </c>
      <c r="Q4" s="165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4">
        <v>7.3</v>
      </c>
      <c r="E5" s="30">
        <v>0.29999999999999982</v>
      </c>
      <c r="F5" s="30">
        <v>17</v>
      </c>
      <c r="G5" s="165">
        <f t="shared" si="0"/>
        <v>17.3</v>
      </c>
      <c r="H5" s="22"/>
      <c r="I5" s="164">
        <v>7.9</v>
      </c>
      <c r="J5" s="30">
        <v>0.90000000000000036</v>
      </c>
      <c r="K5" s="30">
        <v>10</v>
      </c>
      <c r="L5" s="165">
        <f t="shared" si="1"/>
        <v>10.9</v>
      </c>
      <c r="M5" s="43"/>
      <c r="N5" s="164">
        <v>11.2</v>
      </c>
      <c r="O5" s="30">
        <v>4</v>
      </c>
      <c r="P5" s="30">
        <v>18</v>
      </c>
      <c r="Q5" s="165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4">
        <v>7.5</v>
      </c>
      <c r="E6" s="30">
        <v>0.5</v>
      </c>
      <c r="F6" s="30">
        <v>17</v>
      </c>
      <c r="G6" s="165">
        <f t="shared" si="0"/>
        <v>17.5</v>
      </c>
      <c r="H6" s="22"/>
      <c r="I6" s="164">
        <v>15</v>
      </c>
      <c r="J6" s="30">
        <v>8</v>
      </c>
      <c r="K6" s="30">
        <v>13</v>
      </c>
      <c r="L6" s="165">
        <f t="shared" si="1"/>
        <v>21</v>
      </c>
      <c r="M6" s="43"/>
      <c r="N6" s="164">
        <v>15.6</v>
      </c>
      <c r="O6" s="30">
        <v>8.6</v>
      </c>
      <c r="P6" s="30">
        <v>16</v>
      </c>
      <c r="Q6" s="165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4">
        <v>6.5</v>
      </c>
      <c r="E7" s="30">
        <v>0</v>
      </c>
      <c r="F7" s="30">
        <v>18</v>
      </c>
      <c r="G7" s="165">
        <f t="shared" si="0"/>
        <v>18</v>
      </c>
      <c r="H7" s="22"/>
      <c r="I7" s="164">
        <v>9.5</v>
      </c>
      <c r="J7" s="30">
        <v>2.5</v>
      </c>
      <c r="K7" s="30">
        <v>10</v>
      </c>
      <c r="L7" s="165">
        <f t="shared" si="1"/>
        <v>12.5</v>
      </c>
      <c r="M7" s="43"/>
      <c r="N7" s="164">
        <v>9.9</v>
      </c>
      <c r="O7" s="30">
        <v>2.9000000000000004</v>
      </c>
      <c r="P7" s="30">
        <v>8</v>
      </c>
      <c r="Q7" s="165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4">
        <v>9.5</v>
      </c>
      <c r="E8" s="30">
        <v>2.5</v>
      </c>
      <c r="F8" s="30">
        <v>14</v>
      </c>
      <c r="G8" s="165">
        <f t="shared" si="0"/>
        <v>16.5</v>
      </c>
      <c r="H8" s="22"/>
      <c r="I8" s="164">
        <v>7.5</v>
      </c>
      <c r="J8" s="30">
        <v>0.5</v>
      </c>
      <c r="K8" s="30">
        <v>15</v>
      </c>
      <c r="L8" s="165">
        <f t="shared" si="1"/>
        <v>15.5</v>
      </c>
      <c r="M8" s="43"/>
      <c r="N8" s="164">
        <v>13.5</v>
      </c>
      <c r="O8" s="30">
        <v>6.5</v>
      </c>
      <c r="P8" s="30">
        <v>16</v>
      </c>
      <c r="Q8" s="165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4">
        <v>6.6</v>
      </c>
      <c r="E9" s="30">
        <v>0</v>
      </c>
      <c r="F9" s="30">
        <v>17</v>
      </c>
      <c r="G9" s="165">
        <f t="shared" si="0"/>
        <v>17</v>
      </c>
      <c r="H9" s="22"/>
      <c r="I9" s="164">
        <v>10.09</v>
      </c>
      <c r="J9" s="30">
        <v>3.09</v>
      </c>
      <c r="K9" s="30">
        <v>15</v>
      </c>
      <c r="L9" s="165">
        <f t="shared" si="1"/>
        <v>18.09</v>
      </c>
      <c r="M9" s="43"/>
      <c r="N9" s="164">
        <v>14.5</v>
      </c>
      <c r="O9" s="30">
        <v>7.5</v>
      </c>
      <c r="P9" s="30">
        <v>20</v>
      </c>
      <c r="Q9" s="165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4">
        <v>8.1999999999999993</v>
      </c>
      <c r="E10" s="30">
        <v>1.1999999999999993</v>
      </c>
      <c r="F10" s="30">
        <v>17</v>
      </c>
      <c r="G10" s="165">
        <f t="shared" si="0"/>
        <v>18.2</v>
      </c>
      <c r="H10" s="22"/>
      <c r="I10" s="164">
        <v>10.4</v>
      </c>
      <c r="J10" s="30">
        <v>3.4000000000000004</v>
      </c>
      <c r="K10" s="30">
        <v>10</v>
      </c>
      <c r="L10" s="165">
        <f t="shared" si="1"/>
        <v>13.4</v>
      </c>
      <c r="M10" s="43"/>
      <c r="N10" s="164">
        <v>13.1</v>
      </c>
      <c r="O10" s="30">
        <v>6.1</v>
      </c>
      <c r="P10" s="30">
        <v>10</v>
      </c>
      <c r="Q10" s="165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4">
        <v>8.5</v>
      </c>
      <c r="E11" s="30">
        <v>1.5</v>
      </c>
      <c r="F11" s="30">
        <v>17</v>
      </c>
      <c r="G11" s="165">
        <f t="shared" si="0"/>
        <v>18.5</v>
      </c>
      <c r="H11" s="22"/>
      <c r="I11" s="164">
        <v>6</v>
      </c>
      <c r="J11" s="30">
        <v>0</v>
      </c>
      <c r="K11" s="30">
        <v>10</v>
      </c>
      <c r="L11" s="165">
        <f t="shared" si="1"/>
        <v>10</v>
      </c>
      <c r="M11" s="43"/>
      <c r="N11" s="164">
        <v>14.2</v>
      </c>
      <c r="O11" s="30">
        <v>7.1999999999999993</v>
      </c>
      <c r="P11" s="30">
        <v>10</v>
      </c>
      <c r="Q11" s="165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4">
        <v>9</v>
      </c>
      <c r="E12" s="30">
        <v>2</v>
      </c>
      <c r="F12" s="30">
        <v>17</v>
      </c>
      <c r="G12" s="165">
        <f t="shared" si="0"/>
        <v>19</v>
      </c>
      <c r="H12" s="22"/>
      <c r="I12" s="164">
        <v>13.1</v>
      </c>
      <c r="J12" s="30">
        <v>6.1</v>
      </c>
      <c r="K12" s="30">
        <v>11</v>
      </c>
      <c r="L12" s="165">
        <f t="shared" si="1"/>
        <v>17.100000000000001</v>
      </c>
      <c r="M12" s="43"/>
      <c r="N12" s="164">
        <v>18.399999999999999</v>
      </c>
      <c r="O12" s="30">
        <v>11.399999999999999</v>
      </c>
      <c r="P12" s="30">
        <v>15</v>
      </c>
      <c r="Q12" s="165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4">
        <v>5.6</v>
      </c>
      <c r="E13" s="30">
        <v>0</v>
      </c>
      <c r="F13" s="30">
        <v>17</v>
      </c>
      <c r="G13" s="165">
        <f t="shared" si="0"/>
        <v>17</v>
      </c>
      <c r="H13" s="22"/>
      <c r="I13" s="164">
        <v>6</v>
      </c>
      <c r="J13" s="30">
        <v>0</v>
      </c>
      <c r="K13" s="30">
        <v>18</v>
      </c>
      <c r="L13" s="165">
        <f t="shared" si="1"/>
        <v>18</v>
      </c>
      <c r="M13" s="43"/>
      <c r="N13" s="164">
        <v>11.8</v>
      </c>
      <c r="O13" s="30">
        <v>5</v>
      </c>
      <c r="P13" s="30">
        <v>22</v>
      </c>
      <c r="Q13" s="165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4">
        <v>9.3000000000000007</v>
      </c>
      <c r="E14" s="30">
        <v>2.3000000000000007</v>
      </c>
      <c r="F14" s="30">
        <v>17</v>
      </c>
      <c r="G14" s="165">
        <f t="shared" si="0"/>
        <v>19.3</v>
      </c>
      <c r="H14" s="22"/>
      <c r="I14" s="164">
        <v>5.3</v>
      </c>
      <c r="J14" s="30">
        <v>0</v>
      </c>
      <c r="K14" s="30">
        <v>15</v>
      </c>
      <c r="L14" s="165">
        <f t="shared" si="1"/>
        <v>15</v>
      </c>
      <c r="M14" s="43"/>
      <c r="N14" s="164">
        <v>10.7</v>
      </c>
      <c r="O14" s="30">
        <v>3.6999999999999993</v>
      </c>
      <c r="P14" s="30">
        <v>17</v>
      </c>
      <c r="Q14" s="165">
        <f t="shared" si="2"/>
        <v>20.7</v>
      </c>
      <c r="R14"/>
      <c r="S14" s="199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4">
        <v>6.9</v>
      </c>
      <c r="E15" s="30">
        <v>0</v>
      </c>
      <c r="F15" s="30">
        <v>17</v>
      </c>
      <c r="G15" s="165">
        <f t="shared" si="0"/>
        <v>17</v>
      </c>
      <c r="H15" s="22"/>
      <c r="I15" s="164">
        <v>1</v>
      </c>
      <c r="J15" s="30">
        <v>0</v>
      </c>
      <c r="K15" s="30">
        <v>14</v>
      </c>
      <c r="L15" s="165">
        <f t="shared" si="1"/>
        <v>14</v>
      </c>
      <c r="M15" s="43"/>
      <c r="N15" s="164">
        <v>7.7</v>
      </c>
      <c r="O15" s="30">
        <v>0.70000000000000018</v>
      </c>
      <c r="P15" s="30">
        <v>24</v>
      </c>
      <c r="Q15" s="165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4">
        <v>10.9</v>
      </c>
      <c r="E16" s="30">
        <v>3.9000000000000004</v>
      </c>
      <c r="F16" s="30">
        <v>17</v>
      </c>
      <c r="G16" s="165">
        <f t="shared" si="0"/>
        <v>20.9</v>
      </c>
      <c r="H16" s="22"/>
      <c r="I16" s="164">
        <v>13.7</v>
      </c>
      <c r="J16" s="30">
        <v>6.6999999999999993</v>
      </c>
      <c r="K16" s="30">
        <v>18</v>
      </c>
      <c r="L16" s="165">
        <f t="shared" si="1"/>
        <v>24.7</v>
      </c>
      <c r="M16" s="43"/>
      <c r="N16" s="164">
        <v>8.5</v>
      </c>
      <c r="O16" s="30">
        <v>1.5</v>
      </c>
      <c r="P16" s="30">
        <v>10</v>
      </c>
      <c r="Q16" s="165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4">
        <v>10.5</v>
      </c>
      <c r="E17" s="30"/>
      <c r="F17" s="30">
        <v>17</v>
      </c>
      <c r="G17" s="165">
        <f t="shared" si="0"/>
        <v>17</v>
      </c>
      <c r="H17" s="22"/>
      <c r="I17" s="164">
        <v>13.2</v>
      </c>
      <c r="J17" s="30">
        <v>7</v>
      </c>
      <c r="K17" s="30">
        <v>19</v>
      </c>
      <c r="L17" s="165">
        <f t="shared" si="1"/>
        <v>26</v>
      </c>
      <c r="M17" s="43"/>
      <c r="N17" s="164">
        <v>9.6999999999999993</v>
      </c>
      <c r="O17" s="30">
        <v>3</v>
      </c>
      <c r="P17" s="30">
        <v>14</v>
      </c>
      <c r="Q17" s="165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4">
        <v>9.1300000000000008</v>
      </c>
      <c r="E18" s="30">
        <v>2.1300000000000008</v>
      </c>
      <c r="F18" s="30">
        <v>14</v>
      </c>
      <c r="G18" s="165">
        <f t="shared" si="0"/>
        <v>16.130000000000003</v>
      </c>
      <c r="H18" s="22"/>
      <c r="I18" s="164">
        <v>8.9</v>
      </c>
      <c r="J18" s="30">
        <v>1.9000000000000004</v>
      </c>
      <c r="K18" s="30">
        <v>8</v>
      </c>
      <c r="L18" s="165">
        <f t="shared" si="1"/>
        <v>9.9</v>
      </c>
      <c r="M18" s="43"/>
      <c r="N18" s="164">
        <v>10.9</v>
      </c>
      <c r="O18" s="30">
        <v>3.9000000000000004</v>
      </c>
      <c r="P18" s="30">
        <v>14</v>
      </c>
      <c r="Q18" s="165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4">
        <v>7.3</v>
      </c>
      <c r="E19" s="30">
        <v>0.29999999999999982</v>
      </c>
      <c r="F19" s="30">
        <v>14</v>
      </c>
      <c r="G19" s="165">
        <f>IFERROR(E19+F19,"")</f>
        <v>14.3</v>
      </c>
      <c r="H19" s="22"/>
      <c r="I19" s="164">
        <v>7.4</v>
      </c>
      <c r="J19" s="30">
        <v>0.40000000000000036</v>
      </c>
      <c r="K19" s="30">
        <v>22</v>
      </c>
      <c r="L19" s="165">
        <f t="shared" si="1"/>
        <v>22.4</v>
      </c>
      <c r="M19" s="43"/>
      <c r="N19" s="164">
        <v>9.6999999999999993</v>
      </c>
      <c r="O19" s="30">
        <v>2.6999999999999993</v>
      </c>
      <c r="P19" s="30">
        <v>16</v>
      </c>
      <c r="Q19" s="165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4">
        <v>11.9</v>
      </c>
      <c r="E20" s="30">
        <v>4.9000000000000004</v>
      </c>
      <c r="F20" s="30">
        <v>14</v>
      </c>
      <c r="G20" s="165">
        <f t="shared" si="0"/>
        <v>18.899999999999999</v>
      </c>
      <c r="H20" s="22"/>
      <c r="I20" s="164">
        <v>10.5</v>
      </c>
      <c r="J20" s="30">
        <v>3.5</v>
      </c>
      <c r="K20" s="30">
        <v>10</v>
      </c>
      <c r="L20" s="165">
        <f t="shared" si="1"/>
        <v>13.5</v>
      </c>
      <c r="M20" s="43"/>
      <c r="N20" s="164">
        <v>11.8</v>
      </c>
      <c r="O20" s="30">
        <v>4.8000000000000007</v>
      </c>
      <c r="P20" s="30">
        <v>20</v>
      </c>
      <c r="Q20" s="165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4">
        <v>10</v>
      </c>
      <c r="E21" s="30">
        <v>3</v>
      </c>
      <c r="F21" s="30">
        <v>14</v>
      </c>
      <c r="G21" s="165">
        <f t="shared" si="0"/>
        <v>17</v>
      </c>
      <c r="H21" s="22"/>
      <c r="I21" s="164">
        <v>10.199999999999999</v>
      </c>
      <c r="J21" s="30">
        <v>3.1999999999999993</v>
      </c>
      <c r="K21" s="30">
        <v>10</v>
      </c>
      <c r="L21" s="165">
        <f t="shared" si="1"/>
        <v>13.2</v>
      </c>
      <c r="M21" s="43"/>
      <c r="N21" s="164">
        <v>12.9</v>
      </c>
      <c r="O21" s="30">
        <v>5.9</v>
      </c>
      <c r="P21" s="30">
        <v>20</v>
      </c>
      <c r="Q21" s="165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4">
        <v>6</v>
      </c>
      <c r="E22" s="30">
        <v>0</v>
      </c>
      <c r="F22" s="30">
        <v>14</v>
      </c>
      <c r="G22" s="165">
        <f t="shared" si="0"/>
        <v>14</v>
      </c>
      <c r="H22" s="22"/>
      <c r="I22" s="164">
        <v>5.8</v>
      </c>
      <c r="J22" s="30">
        <v>0</v>
      </c>
      <c r="K22" s="30">
        <v>15</v>
      </c>
      <c r="L22" s="165">
        <f t="shared" si="1"/>
        <v>15</v>
      </c>
      <c r="M22" s="43"/>
      <c r="N22" s="164">
        <v>9.6999999999999993</v>
      </c>
      <c r="O22" s="30">
        <v>2.6999999999999993</v>
      </c>
      <c r="P22" s="30">
        <v>14</v>
      </c>
      <c r="Q22" s="165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4">
        <v>9.5</v>
      </c>
      <c r="E23" s="30">
        <v>2.5</v>
      </c>
      <c r="F23" s="30">
        <v>17</v>
      </c>
      <c r="G23" s="165">
        <f t="shared" si="0"/>
        <v>19.5</v>
      </c>
      <c r="H23" s="22"/>
      <c r="I23" s="164">
        <v>12.3</v>
      </c>
      <c r="J23" s="30">
        <v>5.3000000000000007</v>
      </c>
      <c r="K23" s="30">
        <v>12</v>
      </c>
      <c r="L23" s="165">
        <f t="shared" si="1"/>
        <v>17.3</v>
      </c>
      <c r="M23" s="43"/>
      <c r="N23" s="164">
        <v>5.9</v>
      </c>
      <c r="O23" s="30">
        <v>0</v>
      </c>
      <c r="P23" s="30">
        <v>20</v>
      </c>
      <c r="Q23" s="165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4">
        <v>10.199999999999999</v>
      </c>
      <c r="E24" s="30">
        <v>3.1999999999999993</v>
      </c>
      <c r="F24" s="30">
        <v>17</v>
      </c>
      <c r="G24" s="165">
        <f t="shared" si="0"/>
        <v>20.2</v>
      </c>
      <c r="H24" s="22"/>
      <c r="I24" s="164">
        <v>15</v>
      </c>
      <c r="J24" s="30">
        <v>8</v>
      </c>
      <c r="K24" s="30">
        <v>10</v>
      </c>
      <c r="L24" s="165">
        <f t="shared" si="1"/>
        <v>18</v>
      </c>
      <c r="M24" s="43"/>
      <c r="N24" s="164">
        <v>14.8</v>
      </c>
      <c r="O24" s="30">
        <v>7.8000000000000007</v>
      </c>
      <c r="P24" s="30">
        <v>14</v>
      </c>
      <c r="Q24" s="165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45862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45863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45864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45865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45866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L9" workbookViewId="0">
      <selection activeCell="S30" sqref="S30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4"/>
      <c r="E3" s="30"/>
      <c r="F3" s="30"/>
      <c r="G3" s="163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4">
        <v>10.5</v>
      </c>
      <c r="E4" s="30">
        <v>2.5</v>
      </c>
      <c r="F4" s="30">
        <v>24</v>
      </c>
      <c r="G4" s="163">
        <f t="shared" ref="G4:G33" si="0">IFERROR(E4+F4,"")</f>
        <v>26.5</v>
      </c>
      <c r="H4" s="22"/>
      <c r="I4" s="164">
        <v>10</v>
      </c>
      <c r="J4" s="30">
        <v>2</v>
      </c>
      <c r="K4" s="30">
        <v>14</v>
      </c>
      <c r="L4" s="165">
        <f t="shared" ref="L4:L33" si="1">IFERROR(J4+K4,"")</f>
        <v>16</v>
      </c>
      <c r="M4" s="43"/>
      <c r="N4" s="164">
        <v>11.6</v>
      </c>
      <c r="O4" s="30">
        <v>4</v>
      </c>
      <c r="P4" s="30">
        <v>28</v>
      </c>
      <c r="Q4" s="165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4">
        <v>7.5</v>
      </c>
      <c r="E5" s="30">
        <v>0</v>
      </c>
      <c r="F5" s="30">
        <v>21</v>
      </c>
      <c r="G5" s="163">
        <f t="shared" si="0"/>
        <v>21</v>
      </c>
      <c r="H5" s="22"/>
      <c r="I5" s="164">
        <v>6.5</v>
      </c>
      <c r="J5" s="30">
        <v>0</v>
      </c>
      <c r="K5" s="30">
        <v>16</v>
      </c>
      <c r="L5" s="165">
        <f t="shared" si="1"/>
        <v>16</v>
      </c>
      <c r="M5" s="43"/>
      <c r="N5" s="164">
        <v>9.5</v>
      </c>
      <c r="O5" s="30">
        <v>4</v>
      </c>
      <c r="P5" s="30">
        <v>13</v>
      </c>
      <c r="Q5" s="165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4">
        <v>7.7</v>
      </c>
      <c r="E6" s="30">
        <v>0</v>
      </c>
      <c r="F6" s="30">
        <v>21</v>
      </c>
      <c r="G6" s="163">
        <f t="shared" si="0"/>
        <v>21</v>
      </c>
      <c r="H6" s="22"/>
      <c r="I6" s="164">
        <v>5.2</v>
      </c>
      <c r="J6" s="30">
        <v>0</v>
      </c>
      <c r="K6" s="30">
        <v>21</v>
      </c>
      <c r="L6" s="165">
        <f t="shared" si="1"/>
        <v>21</v>
      </c>
      <c r="M6" s="43"/>
      <c r="N6" s="164">
        <v>8.3000000000000007</v>
      </c>
      <c r="O6" s="30">
        <v>3.3200000000000003</v>
      </c>
      <c r="P6" s="30">
        <v>10</v>
      </c>
      <c r="Q6" s="165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4">
        <v>5.7</v>
      </c>
      <c r="E7" s="30">
        <v>0</v>
      </c>
      <c r="F7" s="30">
        <v>16</v>
      </c>
      <c r="G7" s="163">
        <f t="shared" si="0"/>
        <v>16</v>
      </c>
      <c r="H7" s="22"/>
      <c r="I7" s="164">
        <v>5</v>
      </c>
      <c r="J7" s="30">
        <v>0</v>
      </c>
      <c r="K7" s="30">
        <v>17</v>
      </c>
      <c r="L7" s="165">
        <f t="shared" si="1"/>
        <v>17</v>
      </c>
      <c r="M7" s="43"/>
      <c r="N7" s="164">
        <v>8.1999999999999993</v>
      </c>
      <c r="O7" s="30">
        <v>3</v>
      </c>
      <c r="P7" s="30">
        <v>17</v>
      </c>
      <c r="Q7" s="165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4">
        <v>5.0999999999999996</v>
      </c>
      <c r="E8" s="30">
        <v>0</v>
      </c>
      <c r="F8" s="30">
        <v>17</v>
      </c>
      <c r="G8" s="163">
        <f t="shared" si="0"/>
        <v>17</v>
      </c>
      <c r="H8" s="22"/>
      <c r="I8" s="164">
        <v>5.4</v>
      </c>
      <c r="J8" s="30">
        <v>0</v>
      </c>
      <c r="K8" s="30">
        <v>15</v>
      </c>
      <c r="L8" s="165">
        <f t="shared" si="1"/>
        <v>15</v>
      </c>
      <c r="M8" s="43"/>
      <c r="N8" s="164">
        <v>11.6</v>
      </c>
      <c r="O8" s="30">
        <v>4.6399999999999997</v>
      </c>
      <c r="P8" s="30">
        <v>15</v>
      </c>
      <c r="Q8" s="165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4">
        <v>8.8000000000000007</v>
      </c>
      <c r="E9" s="30">
        <v>1.8000000000000007</v>
      </c>
      <c r="F9" s="30">
        <v>16</v>
      </c>
      <c r="G9" s="163">
        <f t="shared" si="0"/>
        <v>17.8</v>
      </c>
      <c r="H9" s="22"/>
      <c r="I9" s="164">
        <v>6.7</v>
      </c>
      <c r="J9" s="30">
        <v>0</v>
      </c>
      <c r="K9" s="30">
        <v>10</v>
      </c>
      <c r="L9" s="165">
        <f t="shared" si="1"/>
        <v>10</v>
      </c>
      <c r="M9" s="43"/>
      <c r="N9" s="164">
        <v>11.7</v>
      </c>
      <c r="O9" s="30">
        <v>4.6999999999999993</v>
      </c>
      <c r="P9" s="30">
        <v>23</v>
      </c>
      <c r="Q9" s="165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4">
        <v>6.5</v>
      </c>
      <c r="E10" s="30">
        <v>0</v>
      </c>
      <c r="F10" s="30">
        <v>15</v>
      </c>
      <c r="G10" s="163">
        <f t="shared" si="0"/>
        <v>15</v>
      </c>
      <c r="H10" s="22"/>
      <c r="I10" s="164">
        <v>8.6999999999999993</v>
      </c>
      <c r="J10" s="30">
        <v>1.6999999999999993</v>
      </c>
      <c r="K10" s="30">
        <v>20</v>
      </c>
      <c r="L10" s="165">
        <f t="shared" si="1"/>
        <v>21.7</v>
      </c>
      <c r="M10" s="43"/>
      <c r="N10" s="164">
        <v>11</v>
      </c>
      <c r="O10" s="30">
        <v>4</v>
      </c>
      <c r="P10" s="30">
        <v>15</v>
      </c>
      <c r="Q10" s="165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4">
        <v>6.9</v>
      </c>
      <c r="E11" s="30">
        <v>0</v>
      </c>
      <c r="F11" s="30">
        <v>17</v>
      </c>
      <c r="G11" s="163">
        <f t="shared" si="0"/>
        <v>17</v>
      </c>
      <c r="H11" s="22"/>
      <c r="I11" s="164">
        <v>9.1</v>
      </c>
      <c r="J11" s="30">
        <v>2.0999999999999996</v>
      </c>
      <c r="K11" s="30">
        <v>19</v>
      </c>
      <c r="L11" s="165">
        <f t="shared" si="1"/>
        <v>21.1</v>
      </c>
      <c r="M11" s="43"/>
      <c r="N11" s="164">
        <v>7.2</v>
      </c>
      <c r="O11" s="30">
        <v>0.20000000000000018</v>
      </c>
      <c r="P11" s="30">
        <v>15</v>
      </c>
      <c r="Q11" s="165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4">
        <v>5.8</v>
      </c>
      <c r="E12" s="181">
        <v>0</v>
      </c>
      <c r="F12" s="30">
        <v>17</v>
      </c>
      <c r="G12" s="163">
        <f t="shared" si="0"/>
        <v>17</v>
      </c>
      <c r="H12" s="22"/>
      <c r="I12" s="164">
        <v>5.5</v>
      </c>
      <c r="J12" s="30"/>
      <c r="K12" s="30">
        <v>16</v>
      </c>
      <c r="L12" s="165">
        <f t="shared" si="1"/>
        <v>16</v>
      </c>
      <c r="M12" s="43"/>
      <c r="N12" s="164">
        <v>9.1</v>
      </c>
      <c r="O12" s="30">
        <v>2.0999999999999996</v>
      </c>
      <c r="P12" s="30">
        <v>20</v>
      </c>
      <c r="Q12" s="165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4">
        <v>8.1999999999999993</v>
      </c>
      <c r="E13" s="30">
        <v>1.1999999999999993</v>
      </c>
      <c r="F13" s="30">
        <v>17</v>
      </c>
      <c r="G13" s="163">
        <f t="shared" si="0"/>
        <v>18.2</v>
      </c>
      <c r="H13" s="22"/>
      <c r="I13" s="164">
        <v>10.5</v>
      </c>
      <c r="J13" s="30">
        <v>3.5</v>
      </c>
      <c r="K13" s="30">
        <v>17</v>
      </c>
      <c r="L13" s="165">
        <f t="shared" si="1"/>
        <v>20.5</v>
      </c>
      <c r="M13" s="43"/>
      <c r="N13" s="164">
        <v>10.199999999999999</v>
      </c>
      <c r="O13" s="30">
        <v>3.1999999999999993</v>
      </c>
      <c r="P13" s="30">
        <v>11</v>
      </c>
      <c r="Q13" s="165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4">
        <v>8</v>
      </c>
      <c r="E14" s="30">
        <v>1</v>
      </c>
      <c r="F14" s="30">
        <v>17</v>
      </c>
      <c r="G14" s="163">
        <f t="shared" si="0"/>
        <v>18</v>
      </c>
      <c r="H14" s="22"/>
      <c r="I14" s="164">
        <v>6.4</v>
      </c>
      <c r="J14" s="30">
        <v>0</v>
      </c>
      <c r="K14" s="30">
        <v>25</v>
      </c>
      <c r="L14" s="165">
        <f t="shared" si="1"/>
        <v>25</v>
      </c>
      <c r="M14" s="43"/>
      <c r="N14" s="164">
        <v>10.4</v>
      </c>
      <c r="O14" s="30">
        <v>3.4000000000000004</v>
      </c>
      <c r="P14" s="30">
        <v>17</v>
      </c>
      <c r="Q14" s="165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4">
        <v>11.8</v>
      </c>
      <c r="E15" s="30">
        <v>4.8000000000000007</v>
      </c>
      <c r="F15" s="30">
        <v>17</v>
      </c>
      <c r="G15" s="163">
        <f t="shared" si="0"/>
        <v>21.8</v>
      </c>
      <c r="H15" s="22"/>
      <c r="I15" s="164">
        <v>4.8</v>
      </c>
      <c r="J15" s="30">
        <v>0</v>
      </c>
      <c r="K15" s="30">
        <v>10</v>
      </c>
      <c r="L15" s="165">
        <f t="shared" si="1"/>
        <v>10</v>
      </c>
      <c r="M15" s="43"/>
      <c r="N15" s="164">
        <v>16.600000000000001</v>
      </c>
      <c r="O15" s="30">
        <v>9.6000000000000014</v>
      </c>
      <c r="P15" s="30"/>
      <c r="Q15" s="165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4">
        <v>11.8</v>
      </c>
      <c r="E16" s="30">
        <v>5</v>
      </c>
      <c r="F16" s="30">
        <v>17</v>
      </c>
      <c r="G16" s="163">
        <f t="shared" si="0"/>
        <v>22</v>
      </c>
      <c r="H16" s="22"/>
      <c r="I16" s="164">
        <v>5.5</v>
      </c>
      <c r="J16" s="30"/>
      <c r="K16" s="30">
        <v>22</v>
      </c>
      <c r="L16" s="165">
        <f t="shared" si="1"/>
        <v>22</v>
      </c>
      <c r="M16" s="43"/>
      <c r="N16" s="164">
        <v>11.6</v>
      </c>
      <c r="O16" s="30">
        <v>5</v>
      </c>
      <c r="P16" s="30">
        <v>17</v>
      </c>
      <c r="Q16" s="165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4">
        <v>9.9</v>
      </c>
      <c r="E17" s="30">
        <v>2.9000000000000004</v>
      </c>
      <c r="F17" s="30">
        <v>17</v>
      </c>
      <c r="G17" s="163">
        <f t="shared" si="0"/>
        <v>19.899999999999999</v>
      </c>
      <c r="H17" s="22"/>
      <c r="I17" s="164">
        <v>5.3</v>
      </c>
      <c r="J17" s="30">
        <v>0</v>
      </c>
      <c r="K17" s="30">
        <v>25</v>
      </c>
      <c r="L17" s="165">
        <f t="shared" si="1"/>
        <v>25</v>
      </c>
      <c r="M17" s="43"/>
      <c r="N17" s="164">
        <v>9.1999999999999993</v>
      </c>
      <c r="O17" s="30">
        <v>2.1999999999999993</v>
      </c>
      <c r="P17" s="30">
        <v>17</v>
      </c>
      <c r="Q17" s="165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4">
        <v>9.9</v>
      </c>
      <c r="E18" s="30">
        <v>2.9000000000000004</v>
      </c>
      <c r="F18" s="30">
        <v>17</v>
      </c>
      <c r="G18" s="163">
        <f t="shared" si="0"/>
        <v>19.899999999999999</v>
      </c>
      <c r="H18" s="22"/>
      <c r="I18" s="164">
        <v>7.4</v>
      </c>
      <c r="J18" s="30">
        <v>0.40000000000000036</v>
      </c>
      <c r="K18" s="30">
        <v>17</v>
      </c>
      <c r="L18" s="165">
        <f t="shared" si="1"/>
        <v>17.399999999999999</v>
      </c>
      <c r="M18" s="43"/>
      <c r="N18" s="164">
        <v>10</v>
      </c>
      <c r="O18" s="30">
        <v>3</v>
      </c>
      <c r="P18" s="30">
        <v>15</v>
      </c>
      <c r="Q18" s="165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4">
        <v>13.3</v>
      </c>
      <c r="E19" s="30">
        <v>6.3000000000000007</v>
      </c>
      <c r="F19" s="30">
        <v>17</v>
      </c>
      <c r="G19" s="163">
        <f t="shared" si="0"/>
        <v>23.3</v>
      </c>
      <c r="H19" s="22"/>
      <c r="I19" s="164">
        <v>12</v>
      </c>
      <c r="J19" s="30">
        <v>5</v>
      </c>
      <c r="K19" s="30">
        <v>18</v>
      </c>
      <c r="L19" s="165">
        <f t="shared" si="1"/>
        <v>23</v>
      </c>
      <c r="M19" s="43"/>
      <c r="N19" s="164">
        <v>14.7</v>
      </c>
      <c r="O19" s="30">
        <v>7.6999999999999993</v>
      </c>
      <c r="P19" s="30">
        <v>20</v>
      </c>
      <c r="Q19" s="165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4">
        <v>7.9</v>
      </c>
      <c r="E20" s="30">
        <v>1</v>
      </c>
      <c r="F20" s="30">
        <v>17</v>
      </c>
      <c r="G20" s="163">
        <f t="shared" si="0"/>
        <v>18</v>
      </c>
      <c r="H20" s="22"/>
      <c r="I20" s="164">
        <v>7.2</v>
      </c>
      <c r="J20" s="30"/>
      <c r="K20" s="30">
        <v>16</v>
      </c>
      <c r="L20" s="165">
        <v>16</v>
      </c>
      <c r="M20" s="43"/>
      <c r="N20" s="164">
        <v>13.1</v>
      </c>
      <c r="O20" s="30">
        <v>6</v>
      </c>
      <c r="P20" s="30">
        <v>30</v>
      </c>
      <c r="Q20" s="165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4">
        <v>7.4</v>
      </c>
      <c r="E21" s="30">
        <v>0.40000000000000036</v>
      </c>
      <c r="F21" s="30">
        <v>17</v>
      </c>
      <c r="G21" s="163">
        <f t="shared" si="0"/>
        <v>17.399999999999999</v>
      </c>
      <c r="H21" s="22"/>
      <c r="I21" s="164">
        <v>7.2</v>
      </c>
      <c r="J21" s="30">
        <v>0.20000000000000018</v>
      </c>
      <c r="K21" s="30">
        <v>16</v>
      </c>
      <c r="L21" s="165">
        <f t="shared" si="1"/>
        <v>16.2</v>
      </c>
      <c r="M21" s="43"/>
      <c r="N21" s="164">
        <v>12.5</v>
      </c>
      <c r="O21" s="30">
        <v>5.5</v>
      </c>
      <c r="P21" s="30">
        <v>20</v>
      </c>
      <c r="Q21" s="165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4">
        <v>7.2</v>
      </c>
      <c r="E22" s="30">
        <v>0.20000000000000018</v>
      </c>
      <c r="F22" s="30">
        <v>18</v>
      </c>
      <c r="G22" s="163">
        <f t="shared" si="0"/>
        <v>18.2</v>
      </c>
      <c r="H22" s="22"/>
      <c r="I22" s="164"/>
      <c r="J22" s="30">
        <v>0</v>
      </c>
      <c r="K22" s="30"/>
      <c r="L22" s="165">
        <f t="shared" si="1"/>
        <v>0</v>
      </c>
      <c r="M22" s="43"/>
      <c r="N22" s="164">
        <v>15.4</v>
      </c>
      <c r="O22" s="30">
        <v>8.4</v>
      </c>
      <c r="P22" s="30">
        <v>20</v>
      </c>
      <c r="Q22" s="165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4">
        <v>5.3</v>
      </c>
      <c r="E23" s="30">
        <v>0</v>
      </c>
      <c r="F23" s="30">
        <v>17</v>
      </c>
      <c r="G23" s="163">
        <f t="shared" si="0"/>
        <v>17</v>
      </c>
      <c r="H23" s="22"/>
      <c r="I23" s="164">
        <v>9</v>
      </c>
      <c r="J23" s="30">
        <v>2</v>
      </c>
      <c r="K23" s="30">
        <v>8</v>
      </c>
      <c r="L23" s="165">
        <f t="shared" si="1"/>
        <v>10</v>
      </c>
      <c r="M23" s="43"/>
      <c r="N23" s="164">
        <v>13.4</v>
      </c>
      <c r="O23" s="30">
        <v>6.4</v>
      </c>
      <c r="P23" s="30">
        <v>17</v>
      </c>
      <c r="Q23" s="165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4">
        <v>7.2</v>
      </c>
      <c r="E24" s="30">
        <v>0.20000000000000018</v>
      </c>
      <c r="F24" s="30">
        <v>17</v>
      </c>
      <c r="G24" s="163">
        <f t="shared" si="0"/>
        <v>17.2</v>
      </c>
      <c r="H24" s="22"/>
      <c r="I24" s="164">
        <v>5.3</v>
      </c>
      <c r="J24" s="30">
        <v>0</v>
      </c>
      <c r="K24" s="30">
        <v>30</v>
      </c>
      <c r="L24" s="165">
        <f t="shared" si="1"/>
        <v>30</v>
      </c>
      <c r="M24" s="43"/>
      <c r="N24" s="164">
        <v>9.3000000000000007</v>
      </c>
      <c r="O24" s="30">
        <v>2.3000000000000007</v>
      </c>
      <c r="P24" s="30">
        <v>17</v>
      </c>
      <c r="Q24" s="165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4">
        <v>9.6</v>
      </c>
      <c r="E25" s="30">
        <v>2.5999999999999996</v>
      </c>
      <c r="F25" s="30">
        <v>17</v>
      </c>
      <c r="G25" s="163">
        <f t="shared" si="0"/>
        <v>19.600000000000001</v>
      </c>
      <c r="H25" s="22"/>
      <c r="I25" s="164">
        <v>8.8000000000000007</v>
      </c>
      <c r="J25" s="30">
        <v>1.8000000000000007</v>
      </c>
      <c r="K25" s="30">
        <v>20</v>
      </c>
      <c r="L25" s="165">
        <f t="shared" si="1"/>
        <v>21.8</v>
      </c>
      <c r="M25" s="43"/>
      <c r="N25" s="164">
        <v>11.5</v>
      </c>
      <c r="O25" s="30">
        <v>4.5</v>
      </c>
      <c r="P25" s="30">
        <v>15</v>
      </c>
      <c r="Q25" s="165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4">
        <v>9.1999999999999993</v>
      </c>
      <c r="E26" s="30">
        <v>2.1999999999999993</v>
      </c>
      <c r="F26" s="30">
        <v>17</v>
      </c>
      <c r="G26" s="163">
        <f t="shared" si="0"/>
        <v>19.2</v>
      </c>
      <c r="H26" s="22"/>
      <c r="I26" s="164">
        <v>14.3</v>
      </c>
      <c r="J26" s="30">
        <v>7.3000000000000007</v>
      </c>
      <c r="K26" s="30">
        <v>10</v>
      </c>
      <c r="L26" s="165">
        <f t="shared" si="1"/>
        <v>17.3</v>
      </c>
      <c r="M26" s="43"/>
      <c r="N26" s="164">
        <v>9.6999999999999993</v>
      </c>
      <c r="O26" s="30">
        <v>2.6999999999999993</v>
      </c>
      <c r="P26" s="30">
        <v>6</v>
      </c>
      <c r="Q26" s="165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4">
        <v>10.9</v>
      </c>
      <c r="E27" s="30">
        <v>3.9000000000000004</v>
      </c>
      <c r="F27" s="30">
        <v>17</v>
      </c>
      <c r="G27" s="163">
        <f t="shared" si="0"/>
        <v>20.9</v>
      </c>
      <c r="H27" s="22"/>
      <c r="I27" s="164">
        <v>7.7</v>
      </c>
      <c r="J27" s="30">
        <v>0.70000000000000018</v>
      </c>
      <c r="K27" s="30">
        <v>20</v>
      </c>
      <c r="L27" s="165">
        <f t="shared" si="1"/>
        <v>20.7</v>
      </c>
      <c r="M27" s="43"/>
      <c r="N27" s="164">
        <v>5.7</v>
      </c>
      <c r="O27" s="30">
        <v>0</v>
      </c>
      <c r="P27" s="30">
        <v>30</v>
      </c>
      <c r="Q27" s="165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4">
        <v>8.4</v>
      </c>
      <c r="E28" s="30">
        <v>1.4000000000000004</v>
      </c>
      <c r="F28" s="30">
        <v>17</v>
      </c>
      <c r="G28" s="163">
        <f t="shared" si="0"/>
        <v>18.399999999999999</v>
      </c>
      <c r="H28" s="22"/>
      <c r="I28" s="164">
        <v>6.5</v>
      </c>
      <c r="J28" s="30">
        <v>0</v>
      </c>
      <c r="K28" s="30">
        <v>30</v>
      </c>
      <c r="L28" s="165">
        <f t="shared" si="1"/>
        <v>30</v>
      </c>
      <c r="M28" s="43"/>
      <c r="N28" s="164">
        <v>19</v>
      </c>
      <c r="O28" s="30">
        <v>12</v>
      </c>
      <c r="P28" s="30">
        <v>15</v>
      </c>
      <c r="Q28" s="165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4">
        <v>7.5</v>
      </c>
      <c r="E29" s="30">
        <v>0.5</v>
      </c>
      <c r="F29" s="30">
        <v>17</v>
      </c>
      <c r="G29" s="163">
        <f t="shared" si="0"/>
        <v>17.5</v>
      </c>
      <c r="H29" s="22"/>
      <c r="I29" s="164">
        <v>4.5</v>
      </c>
      <c r="J29" s="30">
        <v>0</v>
      </c>
      <c r="K29" s="30">
        <v>18</v>
      </c>
      <c r="L29" s="165">
        <f t="shared" si="1"/>
        <v>18</v>
      </c>
      <c r="M29" s="43"/>
      <c r="N29" s="164">
        <v>15.3</v>
      </c>
      <c r="O29" s="30">
        <v>8.3000000000000007</v>
      </c>
      <c r="P29" s="30">
        <v>20</v>
      </c>
      <c r="Q29" s="165">
        <f t="shared" si="2"/>
        <v>28.3</v>
      </c>
      <c r="R29"/>
      <c r="S29" s="26" t="s">
        <v>640</v>
      </c>
      <c r="T29" s="31" t="s">
        <v>641</v>
      </c>
      <c r="U29" s="32"/>
      <c r="V29" s="31"/>
    </row>
    <row r="30" spans="2:22" ht="16.5" thickTop="1" thickBot="1" x14ac:dyDescent="0.3">
      <c r="B30" s="36">
        <v>45836</v>
      </c>
      <c r="C30" s="22"/>
      <c r="D30" s="164">
        <v>10.3</v>
      </c>
      <c r="E30" s="30">
        <v>3.6</v>
      </c>
      <c r="F30" s="30">
        <v>17</v>
      </c>
      <c r="G30" s="163">
        <f t="shared" si="0"/>
        <v>20.6</v>
      </c>
      <c r="H30" s="22"/>
      <c r="I30" s="164">
        <v>13</v>
      </c>
      <c r="J30" s="30">
        <v>6</v>
      </c>
      <c r="K30" s="30">
        <v>10</v>
      </c>
      <c r="L30" s="165">
        <f t="shared" si="1"/>
        <v>16</v>
      </c>
      <c r="M30" s="43"/>
      <c r="N30" s="164">
        <v>19.100000000000001</v>
      </c>
      <c r="O30" s="30">
        <v>12.1</v>
      </c>
      <c r="P30" s="30">
        <v>10</v>
      </c>
      <c r="Q30" s="165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4">
        <v>12.6</v>
      </c>
      <c r="E31" s="30">
        <v>5.6</v>
      </c>
      <c r="F31" s="30">
        <v>17</v>
      </c>
      <c r="G31" s="163">
        <f t="shared" si="0"/>
        <v>22.6</v>
      </c>
      <c r="H31" s="22"/>
      <c r="I31" s="164">
        <v>12</v>
      </c>
      <c r="J31" s="30">
        <v>5</v>
      </c>
      <c r="K31" s="30">
        <v>17</v>
      </c>
      <c r="L31" s="165">
        <f t="shared" si="1"/>
        <v>22</v>
      </c>
      <c r="M31" s="43"/>
      <c r="N31" s="164">
        <v>7.5</v>
      </c>
      <c r="O31" s="30">
        <v>0.5</v>
      </c>
      <c r="P31" s="30">
        <v>17</v>
      </c>
      <c r="Q31" s="165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4">
        <v>7.5</v>
      </c>
      <c r="E32" s="30">
        <v>1</v>
      </c>
      <c r="F32" s="30">
        <v>17</v>
      </c>
      <c r="G32" s="163">
        <f t="shared" si="0"/>
        <v>18</v>
      </c>
      <c r="H32" s="22"/>
      <c r="I32" s="164">
        <v>6.3</v>
      </c>
      <c r="J32" s="30"/>
      <c r="K32" s="30">
        <v>21</v>
      </c>
      <c r="L32" s="165">
        <f t="shared" si="1"/>
        <v>21</v>
      </c>
      <c r="M32" s="43"/>
      <c r="N32" s="164">
        <v>8.6</v>
      </c>
      <c r="O32" s="30">
        <v>2</v>
      </c>
      <c r="P32" s="30">
        <v>10</v>
      </c>
      <c r="Q32" s="165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4"/>
      <c r="E33" s="30"/>
      <c r="F33" s="30"/>
      <c r="G33" s="163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  <row r="34" spans="2:22" x14ac:dyDescent="0.25">
      <c r="I34" s="174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I9" workbookViewId="0">
      <selection activeCell="S28" sqref="S28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8"/>
      <c r="E1" s="218"/>
      <c r="F1" s="218"/>
      <c r="G1" s="218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 t="s">
        <v>9</v>
      </c>
      <c r="E1" s="216"/>
      <c r="F1" s="216"/>
      <c r="G1" s="216"/>
      <c r="I1" s="216" t="s">
        <v>7</v>
      </c>
      <c r="J1" s="216"/>
      <c r="K1" s="216"/>
      <c r="L1" s="216"/>
      <c r="M1" s="23"/>
      <c r="N1" s="217" t="s">
        <v>8</v>
      </c>
      <c r="O1" s="217"/>
      <c r="P1" s="217"/>
      <c r="Q1" s="217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6"/>
      <c r="J1" s="216"/>
      <c r="K1" s="216"/>
      <c r="L1" s="216"/>
      <c r="M1" s="42"/>
      <c r="N1" s="217"/>
      <c r="O1" s="217"/>
      <c r="P1" s="217"/>
      <c r="Q1" s="217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6"/>
      <c r="E1" s="216"/>
      <c r="F1" s="216"/>
      <c r="G1" s="216"/>
      <c r="I1" s="216"/>
      <c r="J1" s="216"/>
      <c r="K1" s="216"/>
      <c r="L1" s="216"/>
      <c r="M1" s="42"/>
      <c r="N1" s="217"/>
      <c r="O1" s="217"/>
      <c r="P1" s="217"/>
      <c r="Q1" s="217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4"/>
      <c r="E3" s="30"/>
      <c r="F3" s="30"/>
      <c r="G3" s="165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4"/>
      <c r="E4" s="30"/>
      <c r="F4" s="30"/>
      <c r="G4" s="165">
        <f t="shared" ref="G4:G33" si="0">IFERROR(E4+F4,"")</f>
        <v>0</v>
      </c>
      <c r="H4" s="22"/>
      <c r="I4" s="164"/>
      <c r="J4" s="30"/>
      <c r="K4" s="30"/>
      <c r="L4" s="165">
        <f t="shared" ref="L4:L33" si="1">IFERROR(J4+K4,"")</f>
        <v>0</v>
      </c>
      <c r="M4" s="43"/>
      <c r="N4" s="164"/>
      <c r="O4" s="30"/>
      <c r="P4" s="30"/>
      <c r="Q4" s="165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4"/>
      <c r="E5" s="30"/>
      <c r="F5" s="30"/>
      <c r="G5" s="165">
        <f t="shared" si="0"/>
        <v>0</v>
      </c>
      <c r="H5" s="22"/>
      <c r="I5" s="164"/>
      <c r="J5" s="30"/>
      <c r="K5" s="30"/>
      <c r="L5" s="165">
        <f t="shared" si="1"/>
        <v>0</v>
      </c>
      <c r="M5" s="43"/>
      <c r="N5" s="164"/>
      <c r="O5" s="30"/>
      <c r="P5" s="30"/>
      <c r="Q5" s="165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4"/>
      <c r="E6" s="30"/>
      <c r="F6" s="30"/>
      <c r="G6" s="165">
        <f t="shared" si="0"/>
        <v>0</v>
      </c>
      <c r="H6" s="22"/>
      <c r="I6" s="164"/>
      <c r="J6" s="30"/>
      <c r="K6" s="30"/>
      <c r="L6" s="165">
        <f t="shared" si="1"/>
        <v>0</v>
      </c>
      <c r="M6" s="43"/>
      <c r="N6" s="164"/>
      <c r="O6" s="30"/>
      <c r="P6" s="30"/>
      <c r="Q6" s="165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4"/>
      <c r="E7" s="30"/>
      <c r="F7" s="30"/>
      <c r="G7" s="165">
        <f t="shared" si="0"/>
        <v>0</v>
      </c>
      <c r="H7" s="22"/>
      <c r="I7" s="164"/>
      <c r="J7" s="30"/>
      <c r="K7" s="30"/>
      <c r="L7" s="165">
        <f t="shared" si="1"/>
        <v>0</v>
      </c>
      <c r="M7" s="43"/>
      <c r="N7" s="164"/>
      <c r="O7" s="30"/>
      <c r="P7" s="30"/>
      <c r="Q7" s="165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4"/>
      <c r="E8" s="30"/>
      <c r="F8" s="30"/>
      <c r="G8" s="165">
        <f t="shared" si="0"/>
        <v>0</v>
      </c>
      <c r="H8" s="22"/>
      <c r="I8" s="164"/>
      <c r="J8" s="30"/>
      <c r="K8" s="30"/>
      <c r="L8" s="165">
        <f t="shared" si="1"/>
        <v>0</v>
      </c>
      <c r="M8" s="43"/>
      <c r="N8" s="164"/>
      <c r="O8" s="30"/>
      <c r="P8" s="30"/>
      <c r="Q8" s="165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4"/>
      <c r="E9" s="30"/>
      <c r="F9" s="30"/>
      <c r="G9" s="165">
        <f t="shared" si="0"/>
        <v>0</v>
      </c>
      <c r="H9" s="22"/>
      <c r="I9" s="164"/>
      <c r="J9" s="30"/>
      <c r="K9" s="30"/>
      <c r="L9" s="165">
        <f t="shared" si="1"/>
        <v>0</v>
      </c>
      <c r="M9" s="43"/>
      <c r="N9" s="164"/>
      <c r="O9" s="30"/>
      <c r="P9" s="30"/>
      <c r="Q9" s="165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4"/>
      <c r="E10" s="30"/>
      <c r="F10" s="30"/>
      <c r="G10" s="165">
        <f t="shared" si="0"/>
        <v>0</v>
      </c>
      <c r="H10" s="22"/>
      <c r="I10" s="164"/>
      <c r="J10" s="30"/>
      <c r="K10" s="30"/>
      <c r="L10" s="165">
        <f t="shared" si="1"/>
        <v>0</v>
      </c>
      <c r="M10" s="43"/>
      <c r="N10" s="164"/>
      <c r="O10" s="30"/>
      <c r="P10" s="30"/>
      <c r="Q10" s="165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4"/>
      <c r="E11" s="30"/>
      <c r="F11" s="30"/>
      <c r="G11" s="165">
        <f t="shared" si="0"/>
        <v>0</v>
      </c>
      <c r="H11" s="22"/>
      <c r="I11" s="164"/>
      <c r="J11" s="30"/>
      <c r="K11" s="30"/>
      <c r="L11" s="165">
        <f t="shared" si="1"/>
        <v>0</v>
      </c>
      <c r="M11" s="43"/>
      <c r="N11" s="164"/>
      <c r="O11" s="30"/>
      <c r="P11" s="30"/>
      <c r="Q11" s="165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4"/>
      <c r="E12" s="30"/>
      <c r="F12" s="30"/>
      <c r="G12" s="165">
        <f t="shared" si="0"/>
        <v>0</v>
      </c>
      <c r="H12" s="22"/>
      <c r="I12" s="164"/>
      <c r="J12" s="30"/>
      <c r="K12" s="30"/>
      <c r="L12" s="165">
        <f t="shared" si="1"/>
        <v>0</v>
      </c>
      <c r="M12" s="43"/>
      <c r="N12" s="164"/>
      <c r="O12" s="30"/>
      <c r="P12" s="30"/>
      <c r="Q12" s="165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4"/>
      <c r="E13" s="30"/>
      <c r="F13" s="30"/>
      <c r="G13" s="165">
        <f t="shared" si="0"/>
        <v>0</v>
      </c>
      <c r="H13" s="22"/>
      <c r="I13" s="164"/>
      <c r="J13" s="30"/>
      <c r="K13" s="30"/>
      <c r="L13" s="165">
        <f t="shared" si="1"/>
        <v>0</v>
      </c>
      <c r="M13" s="43"/>
      <c r="N13" s="164"/>
      <c r="O13" s="30"/>
      <c r="P13" s="30"/>
      <c r="Q13" s="165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4"/>
      <c r="E14" s="30"/>
      <c r="F14" s="30"/>
      <c r="G14" s="165">
        <f t="shared" si="0"/>
        <v>0</v>
      </c>
      <c r="H14" s="81"/>
      <c r="I14" s="164"/>
      <c r="J14" s="30"/>
      <c r="K14" s="30"/>
      <c r="L14" s="165">
        <f t="shared" si="1"/>
        <v>0</v>
      </c>
      <c r="M14" s="43"/>
      <c r="N14" s="164"/>
      <c r="O14" s="30"/>
      <c r="P14" s="30"/>
      <c r="Q14" s="165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8"/>
      <c r="E15" s="51"/>
      <c r="F15" s="51"/>
      <c r="G15" s="165">
        <f t="shared" si="0"/>
        <v>0</v>
      </c>
      <c r="H15" s="22"/>
      <c r="I15" s="168"/>
      <c r="J15" s="51"/>
      <c r="K15" s="51"/>
      <c r="L15" s="173">
        <f t="shared" si="1"/>
        <v>0</v>
      </c>
      <c r="M15" s="43"/>
      <c r="N15" s="168"/>
      <c r="O15" s="51"/>
      <c r="P15" s="51"/>
      <c r="Q15" s="165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69"/>
      <c r="E16" s="75"/>
      <c r="F16" s="75"/>
      <c r="G16" s="165">
        <f t="shared" si="0"/>
        <v>0</v>
      </c>
      <c r="H16" s="77"/>
      <c r="I16" s="169"/>
      <c r="J16" s="75"/>
      <c r="K16" s="75"/>
      <c r="L16" s="169">
        <v>15</v>
      </c>
      <c r="M16" s="78"/>
      <c r="N16" s="169"/>
      <c r="O16" s="75"/>
      <c r="P16" s="75"/>
      <c r="Q16" s="165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0"/>
      <c r="E17" s="62"/>
      <c r="F17" s="62"/>
      <c r="G17" s="166">
        <f t="shared" si="0"/>
        <v>0</v>
      </c>
      <c r="H17" s="64"/>
      <c r="I17" s="170"/>
      <c r="J17" s="62"/>
      <c r="K17" s="62"/>
      <c r="L17" s="166">
        <f t="shared" si="1"/>
        <v>0</v>
      </c>
      <c r="M17" s="65"/>
      <c r="N17" s="170"/>
      <c r="O17" s="62"/>
      <c r="P17" s="62"/>
      <c r="Q17" s="166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1"/>
      <c r="E18" s="62"/>
      <c r="F18" s="62"/>
      <c r="G18" s="166">
        <f t="shared" si="0"/>
        <v>0</v>
      </c>
      <c r="H18" s="64"/>
      <c r="I18" s="171"/>
      <c r="J18" s="62"/>
      <c r="K18" s="62"/>
      <c r="L18" s="166">
        <f t="shared" si="1"/>
        <v>0</v>
      </c>
      <c r="M18" s="65"/>
      <c r="N18" s="171"/>
      <c r="O18" s="62"/>
      <c r="P18" s="62"/>
      <c r="Q18" s="166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2"/>
      <c r="E19" s="68"/>
      <c r="F19" s="68"/>
      <c r="G19" s="167">
        <f t="shared" si="0"/>
        <v>0</v>
      </c>
      <c r="H19" s="70"/>
      <c r="I19" s="172"/>
      <c r="J19" s="68"/>
      <c r="K19" s="68"/>
      <c r="L19" s="167">
        <f t="shared" si="1"/>
        <v>0</v>
      </c>
      <c r="M19" s="71"/>
      <c r="N19" s="172"/>
      <c r="O19" s="68"/>
      <c r="P19" s="68"/>
      <c r="Q19" s="167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5">
        <f t="shared" si="0"/>
        <v>0</v>
      </c>
      <c r="H20" s="22"/>
      <c r="I20" s="143"/>
      <c r="J20" s="30"/>
      <c r="K20" s="30"/>
      <c r="L20" s="165">
        <f t="shared" si="1"/>
        <v>0</v>
      </c>
      <c r="M20" s="43"/>
      <c r="N20" s="143"/>
      <c r="O20" s="30"/>
      <c r="P20" s="30"/>
      <c r="Q20" s="165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I22" sqref="I22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59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2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59" t="s">
        <v>582</v>
      </c>
      <c r="K30" s="155">
        <v>76</v>
      </c>
      <c r="L30" s="155">
        <v>61</v>
      </c>
      <c r="M30" s="155">
        <f t="shared" si="0"/>
        <v>24.4</v>
      </c>
      <c r="N30" s="155">
        <f t="shared" si="1"/>
        <v>18.299999999999997</v>
      </c>
      <c r="O30" s="155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0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59" t="s">
        <v>583</v>
      </c>
      <c r="K43" s="156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6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1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8" t="s">
        <v>596</v>
      </c>
      <c r="K46" s="157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7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7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8" t="s">
        <v>595</v>
      </c>
      <c r="K49" s="157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8" t="s">
        <v>597</v>
      </c>
      <c r="K50" s="157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8" t="s">
        <v>598</v>
      </c>
      <c r="K51" s="157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Saisies</vt:lpstr>
      <vt:lpstr>juillet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francis henniaux</cp:lastModifiedBy>
  <cp:lastPrinted>2025-06-13T05:29:25Z</cp:lastPrinted>
  <dcterms:created xsi:type="dcterms:W3CDTF">2023-11-07T18:24:13Z</dcterms:created>
  <dcterms:modified xsi:type="dcterms:W3CDTF">2025-07-23T12:05:42Z</dcterms:modified>
</cp:coreProperties>
</file>