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F533AB8E-DD49-4857-BDF6-A88AA6706744}" xr6:coauthVersionLast="47" xr6:coauthVersionMax="47" xr10:uidLastSave="{00000000-0000-0000-0000-000000000000}"/>
  <bookViews>
    <workbookView xWindow="-120" yWindow="-120" windowWidth="29040" windowHeight="15720" xr2:uid="{8911F6E2-B4B5-4109-8A10-B623B1CF68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0" i="1" l="1"/>
  <c r="Q10" i="1"/>
  <c r="R9" i="1"/>
  <c r="Q9" i="1"/>
  <c r="R4" i="1"/>
  <c r="Q4" i="1"/>
  <c r="R30" i="1"/>
  <c r="Q30" i="1"/>
  <c r="R25" i="1"/>
  <c r="Q25" i="1"/>
  <c r="R29" i="1"/>
  <c r="Q29" i="1"/>
  <c r="R24" i="1"/>
  <c r="Q24" i="1"/>
  <c r="M10" i="1"/>
  <c r="L10" i="1"/>
  <c r="M5" i="1"/>
  <c r="L5" i="1"/>
  <c r="M9" i="1"/>
  <c r="L9" i="1"/>
  <c r="M4" i="1"/>
  <c r="L4" i="1"/>
  <c r="R14" i="1"/>
  <c r="Q14" i="1"/>
  <c r="R19" i="1"/>
  <c r="Q19" i="1"/>
  <c r="M30" i="1"/>
  <c r="L30" i="1"/>
  <c r="M25" i="1"/>
  <c r="L25" i="1"/>
  <c r="M29" i="1"/>
  <c r="L29" i="1"/>
  <c r="M24" i="1"/>
  <c r="L24" i="1"/>
  <c r="M15" i="1"/>
  <c r="L15" i="1"/>
  <c r="M19" i="1"/>
  <c r="L19" i="1"/>
  <c r="M14" i="1"/>
  <c r="L14" i="1"/>
  <c r="T30" i="1" l="1"/>
  <c r="T29" i="1"/>
  <c r="T25" i="1"/>
  <c r="T24" i="1"/>
  <c r="T20" i="1"/>
  <c r="T19" i="1"/>
  <c r="T15" i="1"/>
  <c r="T14" i="1"/>
  <c r="T10" i="1"/>
  <c r="T9" i="1"/>
  <c r="T5" i="1"/>
  <c r="T4" i="1"/>
  <c r="O30" i="1"/>
  <c r="O29" i="1"/>
  <c r="O25" i="1"/>
  <c r="O24" i="1"/>
  <c r="O20" i="1"/>
  <c r="O19" i="1"/>
  <c r="O15" i="1"/>
  <c r="O14" i="1"/>
  <c r="O10" i="1"/>
  <c r="O9" i="1"/>
  <c r="O5" i="1"/>
  <c r="O4" i="1"/>
  <c r="J30" i="1"/>
  <c r="J29" i="1"/>
  <c r="J25" i="1"/>
  <c r="J24" i="1"/>
  <c r="J20" i="1"/>
  <c r="J19" i="1"/>
  <c r="J15" i="1"/>
  <c r="J14" i="1"/>
  <c r="J10" i="1"/>
  <c r="J9" i="1"/>
  <c r="J5" i="1"/>
  <c r="J4" i="1"/>
  <c r="E30" i="1"/>
  <c r="E29" i="1"/>
  <c r="E25" i="1"/>
  <c r="E24" i="1"/>
  <c r="E20" i="1"/>
  <c r="E19" i="1"/>
  <c r="E15" i="1"/>
  <c r="E14" i="1"/>
  <c r="E10" i="1"/>
  <c r="E9" i="1"/>
  <c r="H30" i="1" s="1"/>
  <c r="E5" i="1"/>
  <c r="E4" i="1"/>
  <c r="G4" i="1" s="1"/>
  <c r="G5" i="1"/>
  <c r="G15" i="1" l="1"/>
  <c r="G20" i="1"/>
  <c r="H20" i="1"/>
  <c r="H15" i="1"/>
  <c r="H19" i="1"/>
  <c r="G19" i="1"/>
  <c r="J35" i="1" a="1"/>
  <c r="J35" i="1" s="1"/>
  <c r="O35" i="1" a="1"/>
  <c r="O35" i="1" s="1"/>
  <c r="N35" i="1" a="1"/>
  <c r="N35" i="1" s="1"/>
  <c r="I35" i="1" a="1"/>
  <c r="I35" i="1" s="1"/>
  <c r="H24" i="1"/>
  <c r="H5" i="1"/>
  <c r="H10" i="1"/>
  <c r="G10" i="1"/>
  <c r="G25" i="1"/>
  <c r="H25" i="1"/>
  <c r="H9" i="1"/>
  <c r="G24" i="1"/>
  <c r="G9" i="1"/>
  <c r="H4" i="1"/>
  <c r="G30" i="1"/>
  <c r="H14" i="1"/>
  <c r="G29" i="1"/>
  <c r="H29" i="1"/>
  <c r="G14" i="1"/>
  <c r="H38" i="1" a="1"/>
  <c r="G38" i="1" a="1"/>
  <c r="H35" i="1" l="1" a="1"/>
  <c r="H35" i="1" s="1"/>
  <c r="G35" i="1" a="1"/>
  <c r="G35" i="1" s="1"/>
  <c r="L35" i="1" a="1"/>
  <c r="L35" i="1" s="1"/>
  <c r="Q15" i="1" s="1"/>
  <c r="H38" i="1"/>
  <c r="M20" i="1" s="1"/>
  <c r="G38" i="1"/>
  <c r="L20" i="1" s="1"/>
  <c r="M35" i="1" a="1"/>
  <c r="M35" i="1" s="1"/>
  <c r="R15" i="1" s="1"/>
  <c r="M38" i="1" a="1"/>
  <c r="L38" i="1" a="1"/>
  <c r="R5" i="1" l="1"/>
  <c r="Q5" i="1"/>
  <c r="M38" i="1"/>
  <c r="R20" i="1" s="1"/>
  <c r="L38" i="1"/>
  <c r="Q20" i="1" s="1"/>
  <c r="Y11" i="1" l="1"/>
  <c r="Y10" i="1"/>
  <c r="Y13" i="1"/>
  <c r="Y5" i="1"/>
  <c r="Y8" i="1"/>
  <c r="Y7" i="1"/>
  <c r="Y4" i="1"/>
  <c r="Y12" i="1"/>
  <c r="Y3" i="1"/>
  <c r="Y9" i="1" l="1"/>
  <c r="Y6" i="1"/>
  <c r="Y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<sst xmlns="http://schemas.openxmlformats.org/spreadsheetml/2006/main" count="125" uniqueCount="64">
  <si>
    <t>LAFON</t>
  </si>
  <si>
    <t>VIEUX BOUCAU</t>
  </si>
  <si>
    <t>PARDO</t>
  </si>
  <si>
    <t>JURANCON</t>
  </si>
  <si>
    <t>BIBI</t>
  </si>
  <si>
    <t>LAGREZE</t>
  </si>
  <si>
    <t>MOREAU</t>
  </si>
  <si>
    <t>LAHORE</t>
  </si>
  <si>
    <t>SENHAUX</t>
  </si>
  <si>
    <t>BIARRITZ</t>
  </si>
  <si>
    <t>PAU</t>
  </si>
  <si>
    <t>BISCORRAY</t>
  </si>
  <si>
    <t>POLI</t>
  </si>
  <si>
    <t>ASCAIN</t>
  </si>
  <si>
    <t>LEMOINE</t>
  </si>
  <si>
    <t>DUCASSE</t>
  </si>
  <si>
    <t>ST PAUL</t>
  </si>
  <si>
    <t>DEBAIGT</t>
  </si>
  <si>
    <t>LABENNE</t>
  </si>
  <si>
    <t>Pts</t>
  </si>
  <si>
    <t>G/P</t>
  </si>
  <si>
    <t>13</t>
  </si>
  <si>
    <t>8</t>
  </si>
  <si>
    <t>Meilleur perdant</t>
  </si>
  <si>
    <t>P de 3/4</t>
  </si>
  <si>
    <t>P de 7/8</t>
  </si>
  <si>
    <t>P de 1/2</t>
  </si>
  <si>
    <t>P de 5/6</t>
  </si>
  <si>
    <t>G de 11/12</t>
  </si>
  <si>
    <t>G de 9/10</t>
  </si>
  <si>
    <t>G de 3/4</t>
  </si>
  <si>
    <t>G de 7/8</t>
  </si>
  <si>
    <t>G de 5/6</t>
  </si>
  <si>
    <t>Clubs</t>
  </si>
  <si>
    <t>Noms</t>
  </si>
  <si>
    <t>Gagnant C Gagnant</t>
  </si>
  <si>
    <t>Gagnant C Perdant</t>
  </si>
  <si>
    <t>Perdant C Perdant</t>
  </si>
  <si>
    <t>Total gagnées</t>
  </si>
  <si>
    <t>Total perdues</t>
  </si>
  <si>
    <t>+Mauvais gagnant</t>
  </si>
  <si>
    <t>G de 1/2 c G 3/4</t>
  </si>
  <si>
    <t>N° Lig</t>
  </si>
  <si>
    <t>G de 1/2</t>
  </si>
  <si>
    <t>+ Mauvais gagnant</t>
  </si>
  <si>
    <t xml:space="preserve">G de 5/6  </t>
  </si>
  <si>
    <t>P de 11/12</t>
  </si>
  <si>
    <t>P de 9/10</t>
  </si>
  <si>
    <t>Nbre de parties gagnées</t>
  </si>
  <si>
    <t>goal average</t>
  </si>
  <si>
    <t>1e partie</t>
  </si>
  <si>
    <t>2e partie</t>
  </si>
  <si>
    <t>3e partie</t>
  </si>
  <si>
    <t>4e partie</t>
  </si>
  <si>
    <t>Ordre des parties gagnées</t>
  </si>
  <si>
    <t>1-2-3-3-4</t>
  </si>
  <si>
    <t>1-3-4-4</t>
  </si>
  <si>
    <t>2-4</t>
  </si>
  <si>
    <t>1-2-4</t>
  </si>
  <si>
    <t>1-2-3</t>
  </si>
  <si>
    <t>1-3</t>
  </si>
  <si>
    <t>3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</si>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</sst>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quotePrefix="1" applyAlignment="1">
      <alignment horizontal="left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9526</xdr:colOff>
      <xdr:row>4</xdr:row>
      <xdr:rowOff>57150</xdr:rowOff>
    </xdr:from>
    <xdr:to>
      <xdr:col>15</xdr:col>
      <xdr:colOff>228600</xdr:colOff>
      <xdr:row>9</xdr:row>
      <xdr:rowOff>142875</xdr:rowOff>
    </xdr:to>
    <xdr:sp macro="[0]!Partie3_1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7AB807AC-1D91-749A-D86D-BAEECA03187F}"/>
            </a:ext>
          </a:extLst>
        </xdr:cNvPr>
        <xdr:cNvSpPr/>
      </xdr:nvSpPr>
      <xdr:spPr>
        <a:xfrm>
          <a:off x="9229726" y="1009650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28575</xdr:colOff>
      <xdr:row>13</xdr:row>
      <xdr:rowOff>66675</xdr:rowOff>
    </xdr:from>
    <xdr:to>
      <xdr:col>15</xdr:col>
      <xdr:colOff>247649</xdr:colOff>
      <xdr:row>18</xdr:row>
      <xdr:rowOff>152400</xdr:rowOff>
    </xdr:to>
    <xdr:sp macro="[0]!Partie3_2" textlink="">
      <xdr:nvSpPr>
        <xdr:cNvPr id="2" name="Flèche : double flèche verticale 1">
          <a:extLst>
            <a:ext uri="{FF2B5EF4-FFF2-40B4-BE49-F238E27FC236}">
              <a16:creationId xmlns:a16="http://schemas.microsoft.com/office/drawing/2014/main" id="{F23799EB-1367-4040-8C9D-3E8E8E6B4B26}"/>
            </a:ext>
          </a:extLst>
        </xdr:cNvPr>
        <xdr:cNvSpPr/>
      </xdr:nvSpPr>
      <xdr:spPr>
        <a:xfrm>
          <a:off x="9248775" y="2733675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19050</xdr:colOff>
      <xdr:row>24</xdr:row>
      <xdr:rowOff>0</xdr:rowOff>
    </xdr:from>
    <xdr:to>
      <xdr:col>15</xdr:col>
      <xdr:colOff>238124</xdr:colOff>
      <xdr:row>29</xdr:row>
      <xdr:rowOff>85725</xdr:rowOff>
    </xdr:to>
    <xdr:sp macro="[0]!Partie3_3" textlink="">
      <xdr:nvSpPr>
        <xdr:cNvPr id="4" name="Flèche : double flèche verticale 3">
          <a:extLst>
            <a:ext uri="{FF2B5EF4-FFF2-40B4-BE49-F238E27FC236}">
              <a16:creationId xmlns:a16="http://schemas.microsoft.com/office/drawing/2014/main" id="{23D5E533-837B-4414-8AAA-17DEB46B89CD}"/>
            </a:ext>
          </a:extLst>
        </xdr:cNvPr>
        <xdr:cNvSpPr/>
      </xdr:nvSpPr>
      <xdr:spPr>
        <a:xfrm>
          <a:off x="9239250" y="4762500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19050</xdr:colOff>
      <xdr:row>4</xdr:row>
      <xdr:rowOff>47625</xdr:rowOff>
    </xdr:from>
    <xdr:to>
      <xdr:col>20</xdr:col>
      <xdr:colOff>238124</xdr:colOff>
      <xdr:row>9</xdr:row>
      <xdr:rowOff>133350</xdr:rowOff>
    </xdr:to>
    <xdr:sp macro="[0]!Partie4_1" textlink="">
      <xdr:nvSpPr>
        <xdr:cNvPr id="8" name="Flèche : double flèche verticale 7">
          <a:extLst>
            <a:ext uri="{FF2B5EF4-FFF2-40B4-BE49-F238E27FC236}">
              <a16:creationId xmlns:a16="http://schemas.microsoft.com/office/drawing/2014/main" id="{C62A529D-C0D3-4CA1-A4E4-FEEF4D3434ED}"/>
            </a:ext>
          </a:extLst>
        </xdr:cNvPr>
        <xdr:cNvSpPr/>
      </xdr:nvSpPr>
      <xdr:spPr>
        <a:xfrm>
          <a:off x="12573000" y="1000125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38099</xdr:colOff>
      <xdr:row>13</xdr:row>
      <xdr:rowOff>57150</xdr:rowOff>
    </xdr:from>
    <xdr:to>
      <xdr:col>20</xdr:col>
      <xdr:colOff>257173</xdr:colOff>
      <xdr:row>18</xdr:row>
      <xdr:rowOff>142875</xdr:rowOff>
    </xdr:to>
    <xdr:sp macro="[0]!Partie4_2" textlink="">
      <xdr:nvSpPr>
        <xdr:cNvPr id="9" name="Flèche : double flèche verticale 8">
          <a:extLst>
            <a:ext uri="{FF2B5EF4-FFF2-40B4-BE49-F238E27FC236}">
              <a16:creationId xmlns:a16="http://schemas.microsoft.com/office/drawing/2014/main" id="{F6B67FB2-2DE6-4F60-B0D8-FD539BFD63E6}"/>
            </a:ext>
          </a:extLst>
        </xdr:cNvPr>
        <xdr:cNvSpPr/>
      </xdr:nvSpPr>
      <xdr:spPr>
        <a:xfrm>
          <a:off x="12592049" y="2724150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28574</xdr:colOff>
      <xdr:row>23</xdr:row>
      <xdr:rowOff>180975</xdr:rowOff>
    </xdr:from>
    <xdr:to>
      <xdr:col>20</xdr:col>
      <xdr:colOff>247648</xdr:colOff>
      <xdr:row>29</xdr:row>
      <xdr:rowOff>76200</xdr:rowOff>
    </xdr:to>
    <xdr:sp macro="[0]!Partie4_3" textlink="">
      <xdr:nvSpPr>
        <xdr:cNvPr id="10" name="Flèche : double flèche verticale 9">
          <a:extLst>
            <a:ext uri="{FF2B5EF4-FFF2-40B4-BE49-F238E27FC236}">
              <a16:creationId xmlns:a16="http://schemas.microsoft.com/office/drawing/2014/main" id="{B1D968DD-1834-4898-A85A-8849B4643752}"/>
            </a:ext>
          </a:extLst>
        </xdr:cNvPr>
        <xdr:cNvSpPr/>
      </xdr:nvSpPr>
      <xdr:spPr>
        <a:xfrm>
          <a:off x="12582524" y="4752975"/>
          <a:ext cx="219074" cy="1038225"/>
        </a:xfrm>
        <a:prstGeom prst="up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24</xdr:col>
      <xdr:colOff>95250</xdr:colOff>
      <xdr:row>0</xdr:row>
      <xdr:rowOff>161586</xdr:rowOff>
    </xdr:from>
    <xdr:to>
      <xdr:col>24</xdr:col>
      <xdr:colOff>683758</xdr:colOff>
      <xdr:row>0</xdr:row>
      <xdr:rowOff>423523</xdr:rowOff>
    </xdr:to>
    <xdr:sp macro="[0]!Tableau_de_synthese_Tri_Nb_de_parties_gagnees" textlink="">
      <xdr:nvSpPr>
        <xdr:cNvPr id="11" name="Ellipse 10">
          <a:extLst>
            <a:ext uri="{FF2B5EF4-FFF2-40B4-BE49-F238E27FC236}">
              <a16:creationId xmlns:a16="http://schemas.microsoft.com/office/drawing/2014/main" id="{AE6D6683-2450-5E1B-3E2A-EAD2396625E3}"/>
            </a:ext>
          </a:extLst>
        </xdr:cNvPr>
        <xdr:cNvSpPr/>
      </xdr:nvSpPr>
      <xdr:spPr>
        <a:xfrm>
          <a:off x="15144750" y="161586"/>
          <a:ext cx="588508" cy="261937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Tri</a:t>
          </a:r>
        </a:p>
      </xdr:txBody>
    </xdr:sp>
    <xdr:clientData/>
  </xdr:twoCellAnchor>
  <xdr:twoCellAnchor editAs="oneCell">
    <xdr:from>
      <xdr:col>25</xdr:col>
      <xdr:colOff>178593</xdr:colOff>
      <xdr:row>0</xdr:row>
      <xdr:rowOff>173492</xdr:rowOff>
    </xdr:from>
    <xdr:to>
      <xdr:col>25</xdr:col>
      <xdr:colOff>751795</xdr:colOff>
      <xdr:row>0</xdr:row>
      <xdr:rowOff>435429</xdr:rowOff>
    </xdr:to>
    <xdr:sp macro="[0]!Ordre_des_parties_gagnees" textlink="">
      <xdr:nvSpPr>
        <xdr:cNvPr id="5" name="Ellipse 4">
          <a:extLst>
            <a:ext uri="{FF2B5EF4-FFF2-40B4-BE49-F238E27FC236}">
              <a16:creationId xmlns:a16="http://schemas.microsoft.com/office/drawing/2014/main" id="{E6FCA730-809F-4794-B593-9A6626C5BE0C}"/>
            </a:ext>
          </a:extLst>
        </xdr:cNvPr>
        <xdr:cNvSpPr/>
      </xdr:nvSpPr>
      <xdr:spPr>
        <a:xfrm>
          <a:off x="15935664" y="173492"/>
          <a:ext cx="573202" cy="261937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Ordre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DF73-1705-4F90-913C-ECF7770DB7ED}">
  <sheetPr codeName="Feuil1"/>
  <dimension ref="A1:AF38"/>
  <sheetViews>
    <sheetView tabSelected="1" zoomScale="70" zoomScaleNormal="70" workbookViewId="0">
      <selection activeCell="AA1" sqref="X1:AA1"/>
    </sheetView>
  </sheetViews>
  <sheetFormatPr baseColWidth="10" defaultRowHeight="15" x14ac:dyDescent="0.25"/>
  <cols>
    <col min="1" max="1" width="3.28515625" customWidth="1"/>
    <col min="2" max="2" width="11.7109375" style="12" customWidth="1"/>
    <col min="3" max="3" width="14.42578125" style="12" bestFit="1" customWidth="1"/>
    <col min="4" max="4" width="7.140625" customWidth="1"/>
    <col min="5" max="5" width="8.5703125" customWidth="1"/>
    <col min="6" max="6" width="3.140625" customWidth="1"/>
    <col min="7" max="7" width="17.7109375" style="12" bestFit="1" customWidth="1"/>
    <col min="8" max="8" width="15.140625" style="12" bestFit="1" customWidth="1"/>
    <col min="9" max="9" width="5.7109375" style="1" customWidth="1"/>
    <col min="10" max="10" width="5.7109375" customWidth="1"/>
    <col min="11" max="11" width="3.28515625" customWidth="1"/>
    <col min="12" max="12" width="14" style="12" customWidth="1"/>
    <col min="13" max="13" width="15.140625" style="12" bestFit="1" customWidth="1"/>
    <col min="14" max="15" width="6.42578125" style="1" customWidth="1"/>
    <col min="16" max="16" width="5.28515625" style="21" customWidth="1"/>
    <col min="17" max="17" width="13.7109375" style="12" customWidth="1"/>
    <col min="18" max="18" width="15" style="12" bestFit="1" customWidth="1"/>
    <col min="19" max="20" width="6.28515625" style="1" customWidth="1"/>
    <col min="21" max="21" width="4.140625" style="21" customWidth="1"/>
    <col min="22" max="22" width="5.140625" customWidth="1"/>
    <col min="23" max="23" width="14.28515625" bestFit="1" customWidth="1"/>
    <col min="24" max="24" width="17.5703125" customWidth="1"/>
    <col min="25" max="25" width="10.5703125" style="28" customWidth="1"/>
    <col min="26" max="26" width="13.140625" style="28" customWidth="1"/>
    <col min="27" max="27" width="10.5703125" style="28" customWidth="1"/>
    <col min="31" max="31" width="10.7109375" customWidth="1"/>
  </cols>
  <sheetData>
    <row r="1" spans="1:32" ht="74.25" customHeight="1" x14ac:dyDescent="0.25">
      <c r="W1" s="17" t="s">
        <v>34</v>
      </c>
      <c r="X1" s="17" t="s">
        <v>33</v>
      </c>
      <c r="Y1" s="25" t="s">
        <v>48</v>
      </c>
      <c r="Z1" s="25" t="s">
        <v>54</v>
      </c>
      <c r="AA1" s="25" t="s">
        <v>49</v>
      </c>
      <c r="AB1" s="18" t="s">
        <v>35</v>
      </c>
      <c r="AC1" s="18" t="s">
        <v>36</v>
      </c>
      <c r="AD1" s="18" t="s">
        <v>37</v>
      </c>
      <c r="AE1" s="18" t="s">
        <v>38</v>
      </c>
      <c r="AF1" s="18" t="s">
        <v>39</v>
      </c>
    </row>
    <row r="2" spans="1:32" x14ac:dyDescent="0.25">
      <c r="B2" s="34" t="s">
        <v>50</v>
      </c>
      <c r="C2" s="34"/>
      <c r="D2" s="34"/>
      <c r="E2" s="34"/>
      <c r="G2" s="30" t="s">
        <v>51</v>
      </c>
      <c r="H2" s="30"/>
      <c r="I2" s="30"/>
      <c r="J2" s="30"/>
      <c r="L2" s="30" t="s">
        <v>52</v>
      </c>
      <c r="M2" s="30"/>
      <c r="N2" s="30"/>
      <c r="O2" s="30"/>
      <c r="P2" s="20"/>
      <c r="Q2" s="30" t="s">
        <v>53</v>
      </c>
      <c r="R2" s="30"/>
      <c r="S2" s="30"/>
      <c r="T2" s="30"/>
      <c r="U2" s="20"/>
      <c r="W2" s="42" t="s">
        <v>6</v>
      </c>
      <c r="X2" s="43" t="s">
        <v>1</v>
      </c>
      <c r="Y2" s="26">
        <f ca="1">COUNTIFS($B$4:$B$30,$W2,$C$4:$C$30,$X2,$E$4:$E$30,"G")+COUNTIFS($G$4:$G$30,$W2,$H$4:$H$30,$X2,$J$4:$J$30,"G")+COUNTIFS($L$4:$L$30,$W2,$M$4:$M$30,$X2,$O$4:$O$30,"G")+COUNTIFS($Q$4:$Q$30,$W2,$R$4:$R$30,$X2,$T$4:$T$30,"G")</f>
        <v>6</v>
      </c>
      <c r="Z2" s="27" t="s">
        <v>55</v>
      </c>
      <c r="AA2" s="26"/>
      <c r="AB2" s="16"/>
      <c r="AC2" s="16"/>
      <c r="AD2" s="16"/>
      <c r="AE2" s="16"/>
      <c r="AF2" s="4"/>
    </row>
    <row r="3" spans="1:32" x14ac:dyDescent="0.25">
      <c r="D3" t="s">
        <v>19</v>
      </c>
      <c r="E3" t="s">
        <v>20</v>
      </c>
      <c r="G3" s="12" t="s">
        <v>41</v>
      </c>
      <c r="I3" s="1" t="s">
        <v>19</v>
      </c>
      <c r="J3" t="s">
        <v>20</v>
      </c>
      <c r="L3" s="12" t="s">
        <v>43</v>
      </c>
      <c r="N3" s="1" t="s">
        <v>19</v>
      </c>
      <c r="O3" s="1" t="s">
        <v>20</v>
      </c>
      <c r="Q3" s="12" t="s">
        <v>43</v>
      </c>
      <c r="S3" s="1" t="s">
        <v>19</v>
      </c>
      <c r="T3" s="1" t="s">
        <v>20</v>
      </c>
      <c r="W3" s="42" t="s">
        <v>8</v>
      </c>
      <c r="X3" s="43" t="s">
        <v>9</v>
      </c>
      <c r="Y3" s="26">
        <f ca="1">COUNTIFS($B$4:$B$30,$W3,$C$4:$C$30,$X3,$E$4:$E$30,"G")+COUNTIFS($G$4:$G$30,$W3,$H$4:$H$30,$X3,$J$4:$J$30,"G")+COUNTIFS($L$4:$L$30,$W3,$M$4:$M$30,$X3,$O$4:$O$30,"G")+COUNTIFS($Q$4:$Q$30,$W3,$R$4:$R$30,$X3,$T$4:$T$30,"G")</f>
        <v>3</v>
      </c>
      <c r="Z3" s="27" t="s">
        <v>56</v>
      </c>
      <c r="AA3" s="26"/>
      <c r="AB3" s="16"/>
      <c r="AC3" s="16"/>
      <c r="AD3" s="16"/>
      <c r="AE3" s="16"/>
      <c r="AF3" s="4"/>
    </row>
    <row r="4" spans="1:32" x14ac:dyDescent="0.25">
      <c r="A4" s="1">
        <v>1</v>
      </c>
      <c r="B4" s="39" t="s">
        <v>0</v>
      </c>
      <c r="C4" s="39" t="s">
        <v>1</v>
      </c>
      <c r="D4" s="8">
        <v>13</v>
      </c>
      <c r="E4" s="5" t="str">
        <f>IF(D4&gt;D5,"G","P")</f>
        <v>G</v>
      </c>
      <c r="G4" s="40" t="str">
        <f>INDEX($B$4:$E$5,MATCH("G",$E$4:$E$5,0),1)</f>
        <v>LAFON</v>
      </c>
      <c r="H4" s="40" t="str">
        <f>INDEX($B$4:$E$5,MATCH("G",$E$4:$E$5,0),2)</f>
        <v>VIEUX BOUCAU</v>
      </c>
      <c r="I4" s="10">
        <v>5</v>
      </c>
      <c r="J4" s="5" t="str">
        <f>IF(I4&gt;I5,"G","P")</f>
        <v>P</v>
      </c>
      <c r="L4" s="39" t="str">
        <f>INDEX($G$4:$J$5,MATCH("G",$J$4:$J$5,0),1)</f>
        <v>LAGREZE</v>
      </c>
      <c r="M4" s="39" t="str">
        <f>INDEX($G$4:$J$5,MATCH("G",$J$4:$J$5,0),2)</f>
        <v>JURANCON</v>
      </c>
      <c r="N4" s="10">
        <v>13</v>
      </c>
      <c r="O4" s="4" t="str">
        <f>IF(N4&gt;N5,"G","P")</f>
        <v>G</v>
      </c>
      <c r="P4" s="22"/>
      <c r="Q4" s="39" t="str">
        <f>INDEX($L$4:$O$5,MATCH("G",$O$4:$O$5,0),1)</f>
        <v>LAGREZE</v>
      </c>
      <c r="R4" s="40" t="str">
        <f>INDEX($L$4:$O$5,MATCH("G",$O$4:$O$5,0),2)</f>
        <v>JURANCON</v>
      </c>
      <c r="S4" s="10">
        <v>12</v>
      </c>
      <c r="T4" s="4" t="str">
        <f>IF(S4&gt;S5,"G","P")</f>
        <v>P</v>
      </c>
      <c r="U4" s="22"/>
      <c r="W4" s="42" t="s">
        <v>17</v>
      </c>
      <c r="X4" s="43" t="s">
        <v>18</v>
      </c>
      <c r="Y4" s="26">
        <f ca="1">COUNTIFS($B$4:$B$30,$W4,$C$4:$C$30,$X4,$E$4:$E$30,"G")+COUNTIFS($G$4:$G$30,$W4,$H$4:$H$30,$X4,$J$4:$J$30,"G")+COUNTIFS($L$4:$L$30,$W4,$M$4:$M$30,$X4,$O$4:$O$30,"G")+COUNTIFS($Q$4:$Q$30,$W4,$R$4:$R$30,$X4,$T$4:$T$30,"G")</f>
        <v>3</v>
      </c>
      <c r="Z4" s="27" t="s">
        <v>58</v>
      </c>
      <c r="AA4" s="26"/>
      <c r="AB4" s="16"/>
      <c r="AC4" s="16"/>
      <c r="AD4" s="16"/>
      <c r="AE4" s="16"/>
      <c r="AF4" s="4"/>
    </row>
    <row r="5" spans="1:32" x14ac:dyDescent="0.25">
      <c r="A5" s="1">
        <v>2</v>
      </c>
      <c r="B5" s="38" t="s">
        <v>2</v>
      </c>
      <c r="C5" s="38" t="s">
        <v>3</v>
      </c>
      <c r="D5" s="9">
        <v>8</v>
      </c>
      <c r="E5" s="6" t="str">
        <f>IF(D5&gt;D4,"G","P")</f>
        <v>P</v>
      </c>
      <c r="G5" s="40" t="str">
        <f>INDEX($B$9:$E$10,MATCH("G",$E$9:$E$10,0),1)</f>
        <v>LAGREZE</v>
      </c>
      <c r="H5" s="40" t="str">
        <f>INDEX($B$9:$E$10,MATCH("G",$E$9:$E$10,0),2)</f>
        <v>JURANCON</v>
      </c>
      <c r="I5" s="10">
        <v>13</v>
      </c>
      <c r="J5" s="6" t="str">
        <f>IF(I5&gt;I4,"G","P")</f>
        <v>G</v>
      </c>
      <c r="L5" s="39" t="str">
        <f>INDEX($G$19:$J$20,MATCH("G",$J$19:$J$20,0),1)</f>
        <v>POLI</v>
      </c>
      <c r="M5" s="39" t="str">
        <f>INDEX($G$19:$J$20,MATCH("G",$J$19:$J$20,0),2)</f>
        <v>ASCAIN</v>
      </c>
      <c r="N5" s="8">
        <v>11</v>
      </c>
      <c r="O5" s="4" t="str">
        <f>IF(N5&gt;N4,"G","P")</f>
        <v>P</v>
      </c>
      <c r="P5" s="22"/>
      <c r="Q5" s="40" t="str">
        <f ca="1">INDEX($L$19:$O$20,MATCH("G",$O$19:$O$20,0),1)</f>
        <v>MOREAU</v>
      </c>
      <c r="R5" s="40" t="str">
        <f ca="1">INDEX($L$19:$O$20,MATCH("G",$O$19:$O$20,0),2)</f>
        <v>VIEUX BOUCAU</v>
      </c>
      <c r="S5" s="10">
        <v>13</v>
      </c>
      <c r="T5" s="4" t="str">
        <f>IF(S5&gt;S4,"G","P")</f>
        <v>G</v>
      </c>
      <c r="U5" s="22"/>
      <c r="W5" s="42" t="s">
        <v>5</v>
      </c>
      <c r="X5" s="43" t="s">
        <v>3</v>
      </c>
      <c r="Y5" s="26">
        <f ca="1">COUNTIFS($B$4:$B$30,$W5,$C$4:$C$30,$X5,$E$4:$E$30,"G")+COUNTIFS($G$4:$G$30,$W5,$H$4:$H$30,$X5,$J$4:$J$30,"G")+COUNTIFS($L$4:$L$30,$W5,$M$4:$M$30,$X5,$O$4:$O$30,"G")+COUNTIFS($Q$4:$Q$30,$W5,$R$4:$R$30,$X5,$T$4:$T$30,"G")</f>
        <v>3</v>
      </c>
      <c r="Z5" s="27" t="s">
        <v>59</v>
      </c>
      <c r="AA5" s="26"/>
      <c r="AB5" s="16"/>
      <c r="AC5" s="16"/>
      <c r="AD5" s="16"/>
      <c r="AE5" s="16"/>
      <c r="AF5" s="4"/>
    </row>
    <row r="6" spans="1:32" x14ac:dyDescent="0.25">
      <c r="A6" s="1"/>
      <c r="I6"/>
      <c r="L6" s="12" t="s">
        <v>31</v>
      </c>
      <c r="Q6" s="12" t="s">
        <v>31</v>
      </c>
      <c r="W6" s="42" t="s">
        <v>4</v>
      </c>
      <c r="X6" s="43" t="s">
        <v>1</v>
      </c>
      <c r="Y6" s="26">
        <f ca="1">COUNTIFS($B$4:$B$30,$W6,$C$4:$C$30,$X6,$E$4:$E$30,"G")+COUNTIFS($G$4:$G$30,$W6,$H$4:$H$30,$X6,$J$4:$J$30,"G")+COUNTIFS($L$4:$L$30,$W6,$M$4:$M$30,$X6,$O$4:$O$30,"G")+COUNTIFS($Q$4:$Q$30,$W6,$R$4:$R$30,$X6,$T$4:$T$30,"G")</f>
        <v>2</v>
      </c>
      <c r="Z6" s="27" t="s">
        <v>57</v>
      </c>
      <c r="AA6" s="26"/>
      <c r="AB6" s="16"/>
      <c r="AC6" s="16"/>
      <c r="AD6" s="16"/>
      <c r="AE6" s="16"/>
      <c r="AF6" s="4"/>
    </row>
    <row r="7" spans="1:32" x14ac:dyDescent="0.25">
      <c r="A7" s="1"/>
      <c r="I7"/>
      <c r="P7" s="19">
        <v>2</v>
      </c>
      <c r="U7" s="21">
        <v>2</v>
      </c>
      <c r="W7" s="42" t="s">
        <v>11</v>
      </c>
      <c r="X7" s="44" t="s">
        <v>10</v>
      </c>
      <c r="Y7" s="26">
        <f ca="1">COUNTIFS($B$4:$B$30,$W7,$C$4:$C$30,$X7,$E$4:$E$30,"G")+COUNTIFS($G$4:$G$30,$W7,$H$4:$H$30,$X7,$J$4:$J$30,"G")+COUNTIFS($L$4:$L$30,$W7,$M$4:$M$30,$X7,$O$4:$O$30,"G")+COUNTIFS($Q$4:$Q$30,$W7,$R$4:$R$30,$X7,$T$4:$T$30,"G")</f>
        <v>2</v>
      </c>
      <c r="Z7" s="27" t="s">
        <v>57</v>
      </c>
      <c r="AA7" s="27"/>
      <c r="AB7" s="16"/>
      <c r="AC7" s="16"/>
      <c r="AD7" s="4"/>
      <c r="AE7" s="4"/>
      <c r="AF7" s="4"/>
    </row>
    <row r="8" spans="1:32" x14ac:dyDescent="0.25">
      <c r="A8" s="1"/>
      <c r="G8" s="12" t="s">
        <v>45</v>
      </c>
      <c r="I8"/>
      <c r="L8" s="12" t="s">
        <v>30</v>
      </c>
      <c r="Q8" s="12" t="s">
        <v>30</v>
      </c>
      <c r="W8" s="42" t="s">
        <v>14</v>
      </c>
      <c r="X8" s="43" t="s">
        <v>13</v>
      </c>
      <c r="Y8" s="26">
        <f ca="1">COUNTIFS($B$4:$B$30,$W8,$C$4:$C$30,$X8,$E$4:$E$30,"G")+COUNTIFS($G$4:$G$30,$W8,$H$4:$H$30,$X8,$J$4:$J$30,"G")+COUNTIFS($L$4:$L$30,$W8,$M$4:$M$30,$X8,$O$4:$O$30,"G")+COUNTIFS($Q$4:$Q$30,$W8,$R$4:$R$30,$X8,$T$4:$T$30,"G")</f>
        <v>2</v>
      </c>
      <c r="Z8" s="27" t="s">
        <v>60</v>
      </c>
      <c r="AA8" s="26"/>
      <c r="AB8" s="16"/>
      <c r="AC8" s="16"/>
      <c r="AD8" s="16"/>
      <c r="AE8" s="16"/>
      <c r="AF8" s="4"/>
    </row>
    <row r="9" spans="1:32" x14ac:dyDescent="0.25">
      <c r="A9" s="1">
        <v>3</v>
      </c>
      <c r="B9" s="39" t="s">
        <v>4</v>
      </c>
      <c r="C9" s="39" t="s">
        <v>1</v>
      </c>
      <c r="D9" s="8">
        <v>5</v>
      </c>
      <c r="E9" s="5" t="str">
        <f>IF(D9&gt;D10,"G","P")</f>
        <v>P</v>
      </c>
      <c r="G9" s="40" t="str">
        <f>INDEX($B$14:$E$15,MATCH("G",$E$14:$E$15,0),1)</f>
        <v>MOREAU</v>
      </c>
      <c r="H9" s="40" t="str">
        <f>INDEX($B$14:$E$15,MATCH("G",$E$14:$E$15,0),2)</f>
        <v>VIEUX BOUCAU</v>
      </c>
      <c r="I9" s="10">
        <v>13</v>
      </c>
      <c r="J9" s="5" t="str">
        <f>IF(I9&gt;I10,"G","P")</f>
        <v>G</v>
      </c>
      <c r="L9" s="39" t="str">
        <f>INDEX($G$9:$J$10,MATCH("G",$J$9:$J$10,0),1)</f>
        <v>MOREAU</v>
      </c>
      <c r="M9" s="39" t="str">
        <f>INDEX($G$9:$J$10,MATCH("G",$J$9:$J$10,0),2)</f>
        <v>VIEUX BOUCAU</v>
      </c>
      <c r="N9" s="10">
        <v>13</v>
      </c>
      <c r="O9" s="4" t="str">
        <f>IF(N9&gt;N10,"G","P")</f>
        <v>G</v>
      </c>
      <c r="P9" s="22"/>
      <c r="Q9" s="39" t="str">
        <f>INDEX($L$9:$O$10,MATCH("G",$O$9:$O$10,0),1)</f>
        <v>MOREAU</v>
      </c>
      <c r="R9" s="39" t="str">
        <f>INDEX($L$9:$O$10,MATCH("G",$O$9:$O$10,0),2)</f>
        <v>VIEUX BOUCAU</v>
      </c>
      <c r="S9" s="10">
        <v>13</v>
      </c>
      <c r="T9" s="4" t="str">
        <f>IF(S9&gt;S10,"G","P")</f>
        <v>G</v>
      </c>
      <c r="U9" s="22"/>
      <c r="W9" s="42" t="s">
        <v>15</v>
      </c>
      <c r="X9" s="43" t="s">
        <v>16</v>
      </c>
      <c r="Y9" s="26">
        <f ca="1">COUNTIFS($B$4:$B$30,$W9,$C$4:$C$30,$X9,$E$4:$E$30,"G")+COUNTIFS($G$4:$G$30,$W9,$H$4:$H$30,$X9,$J$4:$J$30,"G")+COUNTIFS($L$4:$L$30,$W9,$M$4:$M$30,$X9,$O$4:$O$30,"G")+COUNTIFS($Q$4:$Q$30,$W9,$R$4:$R$30,$X9,$T$4:$T$30,"G")</f>
        <v>1</v>
      </c>
      <c r="Z9" s="27" t="s">
        <v>61</v>
      </c>
      <c r="AA9" s="26"/>
      <c r="AB9" s="16"/>
      <c r="AC9" s="16"/>
      <c r="AD9" s="16"/>
      <c r="AE9" s="16"/>
      <c r="AF9" s="4"/>
    </row>
    <row r="10" spans="1:32" x14ac:dyDescent="0.25">
      <c r="A10" s="1">
        <v>4</v>
      </c>
      <c r="B10" s="38" t="s">
        <v>5</v>
      </c>
      <c r="C10" s="38" t="s">
        <v>3</v>
      </c>
      <c r="D10" s="9">
        <v>13</v>
      </c>
      <c r="E10" s="6" t="str">
        <f>IF(D10&gt;D9,"G","P")</f>
        <v>G</v>
      </c>
      <c r="G10" s="40" t="str">
        <f>INDEX($B$19:$E$20,MATCH("G",$E$19:$E$20,0),1)</f>
        <v>SENHAUX</v>
      </c>
      <c r="H10" s="40" t="str">
        <f>INDEX($B$19:$E$20,MATCH("G",$E$19:$E$20,0),2)</f>
        <v>BIARRITZ</v>
      </c>
      <c r="I10" s="10">
        <v>8</v>
      </c>
      <c r="J10" s="6" t="str">
        <f>IF(I10&gt;I9,"G","P")</f>
        <v>P</v>
      </c>
      <c r="L10" s="38" t="str">
        <f>INDEX($G$14:$J$15,MATCH("G",$J$14:$J$15,0),1)</f>
        <v>DEBAIGT</v>
      </c>
      <c r="M10" s="38" t="str">
        <f>INDEX($G$14:$J$15,MATCH("G",$J$14:$J$15,0),2)</f>
        <v>LABENNE</v>
      </c>
      <c r="N10" s="10">
        <v>8</v>
      </c>
      <c r="O10" s="4" t="str">
        <f>IF(N10&gt;N9,"G","P")</f>
        <v>P</v>
      </c>
      <c r="P10" s="22"/>
      <c r="Q10" s="38" t="str">
        <f>INDEX($L$14:$O$15,MATCH("G",$O$14:$O$15,0),1)</f>
        <v>SENHAUX</v>
      </c>
      <c r="R10" s="38" t="str">
        <f>INDEX($L$14:$O$15,MATCH("G",$O$14:$O$15,0),2)</f>
        <v>BIARRITZ</v>
      </c>
      <c r="S10" s="10">
        <v>4</v>
      </c>
      <c r="T10" s="4" t="str">
        <f>IF(S10&gt;S9,"G","P")</f>
        <v>P</v>
      </c>
      <c r="U10" s="22"/>
      <c r="W10" s="42" t="s">
        <v>0</v>
      </c>
      <c r="X10" s="43" t="s">
        <v>1</v>
      </c>
      <c r="Y10" s="26">
        <f ca="1">COUNTIFS($B$4:$B$30,$W10,$C$4:$C$30,$X10,$E$4:$E$30,"G")+COUNTIFS($G$4:$G$30,$W10,$H$4:$H$30,$X10,$J$4:$J$30,"G")+COUNTIFS($L$4:$L$30,$W10,$M$4:$M$30,$X10,$O$4:$O$30,"G")+COUNTIFS($Q$4:$Q$30,$W10,$R$4:$R$30,$X10,$T$4:$T$30,"G")</f>
        <v>1</v>
      </c>
      <c r="Z10" s="27" t="s">
        <v>62</v>
      </c>
      <c r="AA10" s="26"/>
      <c r="AB10" s="16"/>
      <c r="AC10" s="16"/>
      <c r="AD10" s="16"/>
      <c r="AE10" s="16"/>
      <c r="AF10" s="4"/>
    </row>
    <row r="11" spans="1:32" x14ac:dyDescent="0.25">
      <c r="A11" s="1"/>
      <c r="G11" s="12" t="s">
        <v>31</v>
      </c>
      <c r="I11"/>
      <c r="L11" s="12" t="s">
        <v>32</v>
      </c>
      <c r="Q11" s="12" t="s">
        <v>32</v>
      </c>
      <c r="U11" s="20"/>
      <c r="W11" s="42" t="s">
        <v>12</v>
      </c>
      <c r="X11" s="43" t="s">
        <v>13</v>
      </c>
      <c r="Y11" s="26">
        <f ca="1">COUNTIFS($B$4:$B$30,$W11,$C$4:$C$30,$X11,$E$4:$E$30,"G")+COUNTIFS($G$4:$G$30,$W11,$H$4:$H$30,$X11,$J$4:$J$30,"G")+COUNTIFS($L$4:$L$30,$W11,$M$4:$M$30,$X11,$O$4:$O$30,"G")+COUNTIFS($Q$4:$Q$30,$W11,$R$4:$R$30,$X11,$T$4:$T$30,"G")</f>
        <v>1</v>
      </c>
      <c r="Z11" s="27" t="s">
        <v>63</v>
      </c>
      <c r="AA11" s="26"/>
      <c r="AB11" s="16"/>
      <c r="AC11" s="16"/>
      <c r="AD11" s="4"/>
      <c r="AE11" s="4"/>
      <c r="AF11" s="4"/>
    </row>
    <row r="12" spans="1:32" x14ac:dyDescent="0.25">
      <c r="A12" s="1"/>
      <c r="I12"/>
      <c r="U12" s="20"/>
      <c r="W12" s="42" t="s">
        <v>7</v>
      </c>
      <c r="X12" s="44" t="s">
        <v>3</v>
      </c>
      <c r="Y12" s="26">
        <f ca="1">COUNTIFS($B$4:$B$30,$W12,$C$4:$C$30,$X12,$E$4:$E$30,"G")+COUNTIFS($G$4:$G$30,$W12,$H$4:$H$30,$X12,$J$4:$J$30,"G")+COUNTIFS($L$4:$L$30,$W12,$M$4:$M$30,$X12,$O$4:$O$30,"G")+COUNTIFS($Q$4:$Q$30,$W12,$R$4:$R$30,$X12,$T$4:$T$30,"G")</f>
        <v>0</v>
      </c>
      <c r="Z12" s="27"/>
      <c r="AA12" s="27"/>
      <c r="AB12" s="16"/>
      <c r="AC12" s="16"/>
      <c r="AD12" s="16"/>
      <c r="AE12" s="16"/>
      <c r="AF12" s="4"/>
    </row>
    <row r="13" spans="1:32" x14ac:dyDescent="0.25">
      <c r="A13" s="1"/>
      <c r="G13" s="12" t="s">
        <v>29</v>
      </c>
      <c r="I13"/>
      <c r="L13" s="12" t="s">
        <v>29</v>
      </c>
      <c r="Q13" s="12" t="s">
        <v>28</v>
      </c>
      <c r="W13" s="42" t="s">
        <v>2</v>
      </c>
      <c r="X13" s="43" t="s">
        <v>3</v>
      </c>
      <c r="Y13" s="26">
        <f ca="1">COUNTIFS($B$4:$B$30,$W13,$C$4:$C$30,$X13,$E$4:$E$30,"G")+COUNTIFS($G$4:$G$30,$W13,$H$4:$H$30,$X13,$J$4:$J$30,"G")+COUNTIFS($L$4:$L$30,$W13,$M$4:$M$30,$X13,$O$4:$O$30,"G")+COUNTIFS($Q$4:$Q$30,$W13,$R$4:$R$30,$X13,$T$4:$T$30,"G")</f>
        <v>0</v>
      </c>
      <c r="Z13" s="27"/>
      <c r="AA13" s="26"/>
      <c r="AB13" s="16"/>
      <c r="AC13" s="16"/>
      <c r="AD13" s="4"/>
      <c r="AE13" s="4"/>
      <c r="AF13" s="4"/>
    </row>
    <row r="14" spans="1:32" x14ac:dyDescent="0.25">
      <c r="A14" s="1">
        <v>5</v>
      </c>
      <c r="B14" s="39" t="s">
        <v>6</v>
      </c>
      <c r="C14" s="39" t="s">
        <v>1</v>
      </c>
      <c r="D14" s="8">
        <v>13</v>
      </c>
      <c r="E14" s="5" t="str">
        <f>IF(D14&gt;D15,"G","P")</f>
        <v>G</v>
      </c>
      <c r="G14" s="40" t="str">
        <f>INDEX($B$24:$E$25,MATCH("G",$E$24:$E$25,0),1)</f>
        <v>LEMOINE</v>
      </c>
      <c r="H14" s="40" t="str">
        <f>INDEX($B$24:$E$25,MATCH("G",$E$24:$E$25,0),2)</f>
        <v>ASCAIN</v>
      </c>
      <c r="I14" s="10">
        <v>8</v>
      </c>
      <c r="J14" s="5" t="str">
        <f>IF(I14&gt;I15,"G","P")</f>
        <v>P</v>
      </c>
      <c r="L14" s="39" t="str">
        <f>INDEX($G$24:$J$25,MATCH("G",$J$24:$J$25,0),1)</f>
        <v>BISCORRAY</v>
      </c>
      <c r="M14" s="39" t="str">
        <f>INDEX($G$24:$J$25,MATCH("G",$J$24:$J$25,0),2)</f>
        <v>PAU</v>
      </c>
      <c r="N14" s="10">
        <v>12</v>
      </c>
      <c r="O14" s="4" t="str">
        <f>IF(N14&gt;N15,"G","P")</f>
        <v>P</v>
      </c>
      <c r="P14" s="22"/>
      <c r="Q14" s="39" t="str">
        <f>INDEX($L$29:$O$30,MATCH("G",$O$29:$O$30,0),1)</f>
        <v>LEMOINE</v>
      </c>
      <c r="R14" s="39" t="str">
        <f>INDEX($L$29:$O$30,MATCH("G",$O$29:$O$30,0),2)</f>
        <v>ASCAIN</v>
      </c>
      <c r="S14" s="10">
        <v>13</v>
      </c>
      <c r="T14" s="4" t="str">
        <f>IF(S14&gt;S15,"G","P")</f>
        <v>P</v>
      </c>
      <c r="U14" s="22"/>
    </row>
    <row r="15" spans="1:32" x14ac:dyDescent="0.25">
      <c r="A15" s="1">
        <v>6</v>
      </c>
      <c r="B15" s="38" t="s">
        <v>7</v>
      </c>
      <c r="C15" s="38" t="s">
        <v>3</v>
      </c>
      <c r="D15" s="9">
        <v>11</v>
      </c>
      <c r="E15" s="6" t="str">
        <f>IF(D15&gt;D14,"G","P")</f>
        <v>P</v>
      </c>
      <c r="G15" s="40" t="str">
        <f>INDEX($B$29:$E$30,MATCH("G",$E$29:$E$30,0),1)</f>
        <v>DEBAIGT</v>
      </c>
      <c r="H15" s="40" t="str">
        <f>INDEX($B$29:$E$30,MATCH("G",$E$29:$E$30,0),2)</f>
        <v>LABENNE</v>
      </c>
      <c r="I15" s="10">
        <v>13</v>
      </c>
      <c r="J15" s="6" t="str">
        <f>IF(I15&gt;I14,"G","P")</f>
        <v>G</v>
      </c>
      <c r="L15" s="38" t="str">
        <f>$G$35</f>
        <v>SENHAUX</v>
      </c>
      <c r="M15" s="40" t="str">
        <f>$H$35</f>
        <v>BIARRITZ</v>
      </c>
      <c r="N15" s="11" t="s">
        <v>21</v>
      </c>
      <c r="O15" s="3" t="str">
        <f>IF(N15&gt;N14,"G","P")</f>
        <v>G</v>
      </c>
      <c r="P15" s="23"/>
      <c r="Q15" s="38" t="str">
        <f>$L$35</f>
        <v>BISCORRAY</v>
      </c>
      <c r="R15" s="38" t="str">
        <f>$M$35</f>
        <v>PAU</v>
      </c>
      <c r="S15" s="11" t="s">
        <v>22</v>
      </c>
      <c r="T15" s="3" t="str">
        <f>IF(S15&gt;S14,"G","P")</f>
        <v>G</v>
      </c>
      <c r="U15" s="23"/>
    </row>
    <row r="16" spans="1:32" x14ac:dyDescent="0.25">
      <c r="A16" s="1"/>
      <c r="G16" s="12" t="s">
        <v>28</v>
      </c>
      <c r="I16"/>
      <c r="L16" s="12" t="s">
        <v>23</v>
      </c>
      <c r="Q16" s="12" t="s">
        <v>23</v>
      </c>
      <c r="AE16" s="2"/>
    </row>
    <row r="17" spans="1:31" x14ac:dyDescent="0.25">
      <c r="A17" s="1"/>
      <c r="I17"/>
      <c r="P17" s="21">
        <v>1</v>
      </c>
      <c r="U17" s="20">
        <v>2</v>
      </c>
      <c r="AC17" s="2"/>
      <c r="AD17" s="2"/>
      <c r="AE17" s="2"/>
    </row>
    <row r="18" spans="1:31" x14ac:dyDescent="0.25">
      <c r="A18" s="1"/>
      <c r="G18" s="12" t="s">
        <v>47</v>
      </c>
      <c r="I18"/>
      <c r="L18" s="12" t="s">
        <v>28</v>
      </c>
      <c r="Q18" s="12" t="s">
        <v>29</v>
      </c>
      <c r="U18" s="20"/>
      <c r="AC18" s="2"/>
      <c r="AD18" s="2"/>
      <c r="AE18" s="2"/>
    </row>
    <row r="19" spans="1:31" x14ac:dyDescent="0.25">
      <c r="A19" s="1">
        <v>7</v>
      </c>
      <c r="B19" s="39" t="s">
        <v>8</v>
      </c>
      <c r="C19" s="39" t="s">
        <v>9</v>
      </c>
      <c r="D19" s="8">
        <v>13</v>
      </c>
      <c r="E19" s="5" t="str">
        <f>IF(D19&gt;D20,"G","P")</f>
        <v>G</v>
      </c>
      <c r="G19" s="40" t="str">
        <f>INDEX($B$24:$E$25,MATCH("P",$E$24:$E$25,0),1)</f>
        <v>POLI</v>
      </c>
      <c r="H19" s="40" t="str">
        <f>INDEX($B$24:$E$25,MATCH("P",$E$24:$E$25,0),2)</f>
        <v>ASCAIN</v>
      </c>
      <c r="I19" s="10">
        <v>13</v>
      </c>
      <c r="J19" s="5" t="str">
        <f>IF(I19&gt;I20,"G","P")</f>
        <v>G</v>
      </c>
      <c r="L19" s="39" t="str">
        <f>INDEX($G$29:$J$30,MATCH("G",$J$29:$J$30,0),1)</f>
        <v>BIBI</v>
      </c>
      <c r="M19" s="39" t="str">
        <f>INDEX($G$29:$J$30,MATCH("G",$J$29:$J$30,0),2)</f>
        <v>VIEUX BOUCAU</v>
      </c>
      <c r="N19" s="10">
        <v>3</v>
      </c>
      <c r="O19" s="4" t="str">
        <f>IF(N19&gt;N20,"G","P")</f>
        <v>P</v>
      </c>
      <c r="P19" s="22"/>
      <c r="Q19" s="13" t="str">
        <f>INDEX($L$24:$O$25,MATCH("G",$O$24:$O$25,0),1)</f>
        <v>DUCASSE</v>
      </c>
      <c r="R19" s="13" t="str">
        <f>INDEX($L$24:$O$25,MATCH("G",$O$24:$O$25,0),2)</f>
        <v>ST PAUL</v>
      </c>
      <c r="S19" s="10">
        <v>6</v>
      </c>
      <c r="T19" s="4" t="str">
        <f>IF(S19&gt;S20,"G","P")</f>
        <v>P</v>
      </c>
      <c r="U19" s="22"/>
    </row>
    <row r="20" spans="1:31" ht="15" customHeight="1" x14ac:dyDescent="0.25">
      <c r="A20" s="1">
        <v>8</v>
      </c>
      <c r="B20" s="39" t="s">
        <v>11</v>
      </c>
      <c r="C20" s="39" t="s">
        <v>10</v>
      </c>
      <c r="D20" s="8">
        <v>12</v>
      </c>
      <c r="E20" s="6" t="str">
        <f>IF(D20&gt;D19,"G","P")</f>
        <v>P</v>
      </c>
      <c r="G20" s="15" t="str">
        <f>INDEX($B$29:$C$30,MATCH("P",$E$29:$E$30,0),1)</f>
        <v>DUCASSE</v>
      </c>
      <c r="H20" s="15" t="str">
        <f>INDEX($B$29:$C$30,MATCH("P",$E$29:$E$30,0),2)</f>
        <v>ST PAUL</v>
      </c>
      <c r="I20" s="10">
        <v>7</v>
      </c>
      <c r="J20" s="6" t="str">
        <f>IF(I20&gt;I19,"G","P")</f>
        <v>P</v>
      </c>
      <c r="L20" s="38" t="str">
        <f ca="1">$G$38</f>
        <v>MOREAU</v>
      </c>
      <c r="M20" s="40" t="str">
        <f ca="1">$H$38</f>
        <v>VIEUX BOUCAU</v>
      </c>
      <c r="N20" s="11" t="s">
        <v>21</v>
      </c>
      <c r="O20" s="3" t="str">
        <f>IF(N20&gt;N19,"G","P")</f>
        <v>G</v>
      </c>
      <c r="P20" s="23"/>
      <c r="Q20" s="38" t="str">
        <f ca="1">$L$38</f>
        <v>SENHAUX</v>
      </c>
      <c r="R20" s="38" t="str">
        <f ca="1">$M$38</f>
        <v>BIARRITZ</v>
      </c>
      <c r="S20" s="11" t="s">
        <v>21</v>
      </c>
      <c r="T20" s="3" t="str">
        <f>IF(S20&gt;S19,"G","P")</f>
        <v>G</v>
      </c>
      <c r="U20" s="23"/>
    </row>
    <row r="21" spans="1:31" x14ac:dyDescent="0.25">
      <c r="A21" s="1"/>
      <c r="G21" s="12" t="s">
        <v>46</v>
      </c>
      <c r="I21"/>
      <c r="L21" s="24" t="s">
        <v>44</v>
      </c>
      <c r="Q21" s="24" t="s">
        <v>44</v>
      </c>
    </row>
    <row r="22" spans="1:31" x14ac:dyDescent="0.25">
      <c r="A22" s="1"/>
      <c r="I22"/>
    </row>
    <row r="23" spans="1:31" x14ac:dyDescent="0.25">
      <c r="A23" s="1"/>
      <c r="G23" s="12" t="s">
        <v>27</v>
      </c>
      <c r="I23"/>
      <c r="L23" s="29" t="s">
        <v>26</v>
      </c>
      <c r="M23" s="29"/>
      <c r="Q23" s="12" t="s">
        <v>26</v>
      </c>
    </row>
    <row r="24" spans="1:31" x14ac:dyDescent="0.25">
      <c r="A24" s="1">
        <v>9</v>
      </c>
      <c r="B24" s="38" t="s">
        <v>12</v>
      </c>
      <c r="C24" s="38" t="s">
        <v>13</v>
      </c>
      <c r="D24" s="9">
        <v>12</v>
      </c>
      <c r="E24" s="5" t="str">
        <f>IF(D24&gt;D25,"G","P")</f>
        <v>P</v>
      </c>
      <c r="G24" s="40" t="str">
        <f>INDEX($B$14:$E$15,MATCH("P",$E$14:$E$15,0),1)</f>
        <v>LAHORE</v>
      </c>
      <c r="H24" s="40" t="str">
        <f>INDEX($B$14:$E$15,MATCH("P",$E$14:$E$15,0),2)</f>
        <v>JURANCON</v>
      </c>
      <c r="I24" s="10">
        <v>6</v>
      </c>
      <c r="J24" s="5" t="str">
        <f>IF(I24&gt;I25,"G","P")</f>
        <v>P</v>
      </c>
      <c r="L24" s="39" t="str">
        <f>INDEX($G$4:$H$5,MATCH("P",$J$4:$J$5,0),1)</f>
        <v>LAFON</v>
      </c>
      <c r="M24" s="39" t="str">
        <f>INDEX($G$4:$H$5,MATCH("P",$J$4:$J$5,0),2)</f>
        <v>VIEUX BOUCAU</v>
      </c>
      <c r="N24" s="10">
        <v>3</v>
      </c>
      <c r="O24" s="4" t="str">
        <f>IF(N24&gt;N25,"G","P")</f>
        <v>P</v>
      </c>
      <c r="P24" s="22"/>
      <c r="Q24" s="39" t="str">
        <f>INDEX($L$4:$O$5,MATCH("P",$O$4:$O$5,0),1)</f>
        <v>POLI</v>
      </c>
      <c r="R24" s="39" t="str">
        <f>INDEX($L$4:$O$5,MATCH("P",$O$4:$O$5,0),2)</f>
        <v>ASCAIN</v>
      </c>
      <c r="S24" s="10">
        <v>9</v>
      </c>
      <c r="T24" s="4" t="str">
        <f>IF(S24&gt;S25,"G","P")</f>
        <v>P</v>
      </c>
      <c r="U24" s="22"/>
    </row>
    <row r="25" spans="1:31" ht="15" customHeight="1" x14ac:dyDescent="0.25">
      <c r="A25" s="1">
        <v>10</v>
      </c>
      <c r="B25" s="38" t="s">
        <v>14</v>
      </c>
      <c r="C25" s="38" t="s">
        <v>13</v>
      </c>
      <c r="D25" s="9">
        <v>13</v>
      </c>
      <c r="E25" s="6" t="str">
        <f>IF(D25&gt;D24,"G","P")</f>
        <v>G</v>
      </c>
      <c r="G25" s="40" t="str">
        <f>INDEX($B$19:$E$20,MATCH("P",$E$19:$E$20,0),1)</f>
        <v>BISCORRAY</v>
      </c>
      <c r="H25" s="40" t="str">
        <f>INDEX($B$19:$E$20,MATCH("P",$E$19:$E$20,0),2)</f>
        <v>PAU</v>
      </c>
      <c r="I25" s="10">
        <v>13</v>
      </c>
      <c r="J25" s="6" t="str">
        <f>IF(I25&gt;I24,"G","P")</f>
        <v>G</v>
      </c>
      <c r="L25" s="14" t="str">
        <f>INDEX($G$19:$H$20,MATCH("P",$J$19:$J$20,0),1)</f>
        <v>DUCASSE</v>
      </c>
      <c r="M25" s="14" t="str">
        <f>INDEX($G$19:$H$20,MATCH("P",$J$19:$J$20,0),2)</f>
        <v>ST PAUL</v>
      </c>
      <c r="N25" s="10">
        <v>13</v>
      </c>
      <c r="O25" s="4" t="str">
        <f>IF(N25&gt;N24,"G","P")</f>
        <v>G</v>
      </c>
      <c r="P25" s="22"/>
      <c r="Q25" s="38" t="str">
        <f>INDEX($L$19:$O$20,MATCH("P",$O$19:$O$20,0),1)</f>
        <v>BIBI</v>
      </c>
      <c r="R25" s="38" t="str">
        <f>INDEX($L$19:$O$20,MATCH("P",$O$19:$O$20,0),2)</f>
        <v>VIEUX BOUCAU</v>
      </c>
      <c r="S25" s="10">
        <v>13</v>
      </c>
      <c r="T25" s="4" t="str">
        <f>IF(S25&gt;S24,"G","P")</f>
        <v>G</v>
      </c>
      <c r="U25" s="22"/>
    </row>
    <row r="26" spans="1:31" x14ac:dyDescent="0.25">
      <c r="A26" s="1"/>
      <c r="G26" s="12" t="s">
        <v>25</v>
      </c>
      <c r="I26"/>
      <c r="L26" s="12" t="s">
        <v>25</v>
      </c>
      <c r="Q26" s="12" t="s">
        <v>25</v>
      </c>
    </row>
    <row r="27" spans="1:31" x14ac:dyDescent="0.25">
      <c r="A27" s="1"/>
      <c r="I27"/>
      <c r="P27" s="21">
        <v>2</v>
      </c>
      <c r="U27" s="21">
        <v>2</v>
      </c>
    </row>
    <row r="28" spans="1:31" x14ac:dyDescent="0.25">
      <c r="A28" s="1"/>
      <c r="G28" s="12" t="s">
        <v>26</v>
      </c>
      <c r="I28"/>
      <c r="L28" s="12" t="s">
        <v>24</v>
      </c>
      <c r="Q28" s="12" t="s">
        <v>24</v>
      </c>
    </row>
    <row r="29" spans="1:31" x14ac:dyDescent="0.25">
      <c r="A29" s="1">
        <v>11</v>
      </c>
      <c r="B29" s="14" t="s">
        <v>15</v>
      </c>
      <c r="C29" s="14" t="s">
        <v>16</v>
      </c>
      <c r="D29" s="9">
        <v>10</v>
      </c>
      <c r="E29" s="5" t="str">
        <f>IF(D29&gt;D30,"G","P")</f>
        <v>P</v>
      </c>
      <c r="G29" s="40" t="str">
        <f>INDEX($B$4:$E$5,MATCH("P",$E$4:$E$5,0),1)</f>
        <v>PARDO</v>
      </c>
      <c r="H29" s="40" t="str">
        <f>INDEX($B$4:$E$5,MATCH("P",$E$4:$E$5,0),2)</f>
        <v>JURANCON</v>
      </c>
      <c r="I29" s="10">
        <v>3</v>
      </c>
      <c r="J29" s="5" t="str">
        <f>IF(I29&gt;I30,"G","P")</f>
        <v>P</v>
      </c>
      <c r="L29" s="39" t="str">
        <f>INDEX($G$9:$H$10,MATCH("P",$J$9:$J$10,0),1)</f>
        <v>SENHAUX</v>
      </c>
      <c r="M29" s="39" t="str">
        <f>INDEX($G$9:$H$10,MATCH("P",$J$9:$J$10,0),2)</f>
        <v>BIARRITZ</v>
      </c>
      <c r="N29" s="10">
        <v>4</v>
      </c>
      <c r="O29" s="4" t="str">
        <f>IF(N29&gt;N30,"G","P")</f>
        <v>P</v>
      </c>
      <c r="P29" s="22"/>
      <c r="Q29" s="39" t="str">
        <f>INDEX($L$9:$O$10,MATCH("P",$O$9:$O$10,0),1)</f>
        <v>DEBAIGT</v>
      </c>
      <c r="R29" s="39" t="str">
        <f>INDEX($L$9:$O$10,MATCH("P",$O$9:$O$10,0),2)</f>
        <v>LABENNE</v>
      </c>
      <c r="S29" s="10">
        <v>13</v>
      </c>
      <c r="T29" s="4" t="str">
        <f>IF(S29&gt;S30,"G","P")</f>
        <v>G</v>
      </c>
      <c r="U29" s="22"/>
    </row>
    <row r="30" spans="1:31" x14ac:dyDescent="0.25">
      <c r="A30" s="1">
        <v>12</v>
      </c>
      <c r="B30" s="38" t="s">
        <v>17</v>
      </c>
      <c r="C30" s="38" t="s">
        <v>18</v>
      </c>
      <c r="D30" s="9">
        <v>13</v>
      </c>
      <c r="E30" s="6" t="str">
        <f>IF(D30&gt;D29,"G","P")</f>
        <v>G</v>
      </c>
      <c r="G30" s="40" t="str">
        <f>INDEX($B$9:$E$10,MATCH("P",$E$9:$E$10,0),1)</f>
        <v>BIBI</v>
      </c>
      <c r="H30" s="40" t="str">
        <f>INDEX($B$9:$E$10,MATCH("P",$E$9:$E$10,0),2)</f>
        <v>VIEUX BOUCAU</v>
      </c>
      <c r="I30" s="10">
        <v>13</v>
      </c>
      <c r="J30" s="6" t="str">
        <f>IF(I30&gt;I29,"G","P")</f>
        <v>G</v>
      </c>
      <c r="L30" s="38" t="str">
        <f>INDEX($G$14:$H$15,MATCH("P",$J$14:$J$15,0),1)</f>
        <v>LEMOINE</v>
      </c>
      <c r="M30" s="38" t="str">
        <f>INDEX($G$14:$H$15,MATCH("P",$J$14:$J$15,0),2)</f>
        <v>ASCAIN</v>
      </c>
      <c r="N30" s="10">
        <v>13</v>
      </c>
      <c r="O30" s="4" t="str">
        <f>IF(N30&gt;N29,"G","P")</f>
        <v>G</v>
      </c>
      <c r="P30" s="22"/>
      <c r="Q30" s="39" t="str">
        <f>INDEX($L$14:$O$15,MATCH("P",$O$14:$O$15,0),1)</f>
        <v>BISCORRAY</v>
      </c>
      <c r="R30" s="39" t="str">
        <f>INDEX($L$14:$O$15,MATCH("P",$O$14:$O$15,0),2)</f>
        <v>PAU</v>
      </c>
      <c r="S30" s="10">
        <v>11</v>
      </c>
      <c r="T30" s="4" t="str">
        <f>IF(S30&gt;S29,"G","P")</f>
        <v>P</v>
      </c>
      <c r="U30" s="22"/>
    </row>
    <row r="31" spans="1:31" x14ac:dyDescent="0.25">
      <c r="G31" s="12" t="s">
        <v>24</v>
      </c>
      <c r="L31" s="12" t="s">
        <v>27</v>
      </c>
      <c r="Q31" s="12" t="s">
        <v>27</v>
      </c>
    </row>
    <row r="34" spans="7:15" x14ac:dyDescent="0.25">
      <c r="G34" s="31" t="s">
        <v>23</v>
      </c>
      <c r="H34" s="32"/>
      <c r="I34" s="33"/>
      <c r="J34" s="16" t="s">
        <v>42</v>
      </c>
      <c r="L34" s="31" t="s">
        <v>23</v>
      </c>
      <c r="M34" s="32"/>
      <c r="N34" s="33"/>
      <c r="O34" s="16" t="s">
        <v>42</v>
      </c>
    </row>
    <row r="35" spans="7:15" x14ac:dyDescent="0.25">
      <c r="G35" s="41" t="str" cm="1">
        <f t="array" ref="G35">INDEX($G$4:$J$30,MATCH(MAX(IF($J$4:$J$30="P",$I$4:$I$30,"")),$I$4:$I$30,0),1)</f>
        <v>SENHAUX</v>
      </c>
      <c r="H35" s="41" t="str" cm="1">
        <f t="array" ref="H35">INDEX($G$4:$J$30,MATCH(MAX(IF($J$4:$J$30="P",$I$4:$I$30,"")),$I$4:$I$30,0),2)</f>
        <v>BIARRITZ</v>
      </c>
      <c r="I35" s="7" cm="1">
        <f t="array" ref="I35">INDEX($G$4:$J$30,MATCH(MAX(IF($J$4:$J$30="P",$I$4:$I$30,"")),$I$4:$I$30,0),3)</f>
        <v>8</v>
      </c>
      <c r="J35" s="16" cm="1">
        <f t="array" ref="J35">MATCH(MAX(IF($J$4:$J$30="P",$I$4:$I$30,"")),$I$4:$I$30,0)+3</f>
        <v>10</v>
      </c>
      <c r="L35" s="41" t="str" cm="1">
        <f t="array" ref="L35">INDEX($L$4:$O$30,MATCH(MAX(IF($O$4:$O$30="P",$N$4:$N$30,"")),$N$4:$N$30,0),1)</f>
        <v>BISCORRAY</v>
      </c>
      <c r="M35" s="41" t="str" cm="1">
        <f t="array" ref="M35">INDEX($L$4:$O$30,MATCH(MAX(IF($O$4:$O$30="P",$N$4:$N$30,"")),$N$4:$N$30,0),2)</f>
        <v>PAU</v>
      </c>
      <c r="N35" s="7" cm="1">
        <f t="array" ref="N35">INDEX($L$4:$O$30,MATCH(MAX(IF($O$4:$O$30="P",$N$4:$N$30,"")),$N$4:$N$30,0),3)</f>
        <v>12</v>
      </c>
      <c r="O35" s="7" cm="1">
        <f t="array" ref="O35">MATCH(MAX(IF($O$4:$O$30="P",$N$4:$N$30,"")),$N$4:$N$30,0)+3</f>
        <v>14</v>
      </c>
    </row>
    <row r="36" spans="7:15" x14ac:dyDescent="0.25">
      <c r="G36"/>
      <c r="H36"/>
      <c r="I36"/>
      <c r="L36"/>
      <c r="M36"/>
      <c r="N36"/>
    </row>
    <row r="37" spans="7:15" x14ac:dyDescent="0.25">
      <c r="G37" s="34" t="s">
        <v>40</v>
      </c>
      <c r="H37" s="34"/>
      <c r="I37" s="34"/>
      <c r="L37" s="35" t="s">
        <v>40</v>
      </c>
      <c r="M37" s="36"/>
      <c r="N37" s="37"/>
    </row>
    <row r="38" spans="7:15" x14ac:dyDescent="0.25">
      <c r="G38" s="41" t="str" cm="1">
        <f t="array" aca="1" ref="G38" ca="1">IF(INDIRECT("J" &amp; $J$35+1)="G",INDIRECT("G" &amp; $J$35+1),INDIRECT("G" &amp; $J$35-1))</f>
        <v>MOREAU</v>
      </c>
      <c r="H38" s="41" t="str" cm="1">
        <f t="array" aca="1" ref="H38" ca="1">IF(INDIRECT("J" &amp; $J$35+1)="G",INDIRECT("H" &amp; $J$35+1),INDIRECT("H" &amp; $J$35-1))</f>
        <v>VIEUX BOUCAU</v>
      </c>
      <c r="L38" s="41" t="str" cm="1">
        <f t="array" aca="1" ref="L38" ca="1">IF(INDIRECT("O" &amp; $O$35+1)="G",INDIRECT("L" &amp; $O$35+1),INDIRECT("L" &amp; $O$35-1))</f>
        <v>SENHAUX</v>
      </c>
      <c r="M38" s="41" t="str" cm="1">
        <f t="array" aca="1" ref="M38" ca="1">IF(INDIRECT("O" &amp; $O$35+1)="G",INDIRECT("M" &amp; $O$35+1),INDIRECT("M" &amp; $O$35-1))</f>
        <v>BIARRITZ</v>
      </c>
    </row>
  </sheetData>
  <sortState xmlns:xlrd2="http://schemas.microsoft.com/office/spreadsheetml/2017/richdata2" ref="W2:AF13">
    <sortCondition descending="1" ref="Y2:Y13"/>
    <sortCondition ref="W2:W13"/>
    <sortCondition ref="X2:X13"/>
  </sortState>
  <mergeCells count="8">
    <mergeCell ref="L37:N37"/>
    <mergeCell ref="G37:I37"/>
    <mergeCell ref="Q2:T2"/>
    <mergeCell ref="G34:I34"/>
    <mergeCell ref="L34:N34"/>
    <mergeCell ref="B2:E2"/>
    <mergeCell ref="G2:J2"/>
    <mergeCell ref="L2:O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francis henniaux</cp:lastModifiedBy>
  <cp:lastPrinted>2023-06-27T19:05:22Z</cp:lastPrinted>
  <dcterms:created xsi:type="dcterms:W3CDTF">2023-06-27T05:49:52Z</dcterms:created>
  <dcterms:modified xsi:type="dcterms:W3CDTF">2024-07-29T04:33:04Z</dcterms:modified>
</cp:coreProperties>
</file>