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7C36991D-4FF4-405F-A241-ABACDF05C47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TOTAL" sheetId="8" r:id="rId1"/>
    <sheet name="AVRIL CA" sheetId="1" r:id="rId2"/>
    <sheet name="AVRIL D" sheetId="10" r:id="rId3"/>
    <sheet name="MAI" sheetId="12" r:id="rId4"/>
  </sheets>
  <definedNames>
    <definedName name="_xlnm._FilterDatabase" localSheetId="1" hidden="1">'AVRIL CA'!$G$1:$G$52</definedName>
    <definedName name="couleur">GET.CELL(63,'AVRIL CA'!XFD1)</definedName>
    <definedName name="CouleurD">GET.CELL(63,'AVRIL D'!XFD1)</definedName>
    <definedName name="couleurF">GET.CELL(63,'AVRIL CA'!XFC1)</definedName>
    <definedName name="couleurR">GET.CELL(63,'AVRIL CA'!XFA1)</definedName>
    <definedName name="Couleurs">OFFSET('AVRIL D'!$K$6,0,0,COUNTA('AVRIL D'!$K:$K)+0)</definedName>
    <definedName name="Couleurs1">OFFSET('AVRIL CA'!$O$1,0,0,COUNTA('AVRIL CA'!$E:$E)-2)</definedName>
    <definedName name="Couleurs2">OFFSET('AVRIL CA'!$O$1,0,0,COUNTA('AVRIL CA'!$E:$E)-2)</definedName>
    <definedName name="Couleurs3">OFFSET('AVRIL CA'!$O$1,0,0,COUNTA('AVRIL CA'!$E:$E)-2)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E3" i="8" s="1"/>
  <c r="E15" i="8" s="1"/>
  <c r="I6" i="1"/>
  <c r="G6" i="1"/>
  <c r="F6" i="1"/>
  <c r="H7" i="10"/>
  <c r="I7" i="10" s="1"/>
  <c r="H8" i="10"/>
  <c r="I8" i="10" s="1"/>
  <c r="H9" i="10"/>
  <c r="I9" i="10" s="1"/>
  <c r="H10" i="10"/>
  <c r="I10" i="10" s="1"/>
  <c r="H11" i="10"/>
  <c r="I11" i="10" s="1"/>
  <c r="H12" i="10"/>
  <c r="I12" i="10" s="1"/>
  <c r="H13" i="10"/>
  <c r="I13" i="10" s="1"/>
  <c r="H14" i="10"/>
  <c r="I14" i="10" s="1"/>
  <c r="H15" i="10"/>
  <c r="I15" i="10" s="1"/>
  <c r="H16" i="10"/>
  <c r="I16" i="10" s="1"/>
  <c r="H17" i="10"/>
  <c r="I17" i="10" s="1"/>
  <c r="H18" i="10"/>
  <c r="I18" i="10" s="1"/>
  <c r="H19" i="10"/>
  <c r="I19" i="10" s="1"/>
  <c r="H20" i="10"/>
  <c r="I20" i="10" s="1"/>
  <c r="H21" i="10"/>
  <c r="I21" i="10" s="1"/>
  <c r="H22" i="10"/>
  <c r="I22" i="10" s="1"/>
  <c r="H23" i="10"/>
  <c r="I23" i="10" s="1"/>
  <c r="H24" i="10"/>
  <c r="I24" i="10" s="1"/>
  <c r="H25" i="10"/>
  <c r="I25" i="10" s="1"/>
  <c r="H26" i="10"/>
  <c r="I26" i="10" s="1"/>
  <c r="H27" i="10"/>
  <c r="I27" i="10" s="1"/>
  <c r="H28" i="10"/>
  <c r="I28" i="10" s="1"/>
  <c r="H29" i="10"/>
  <c r="I29" i="10" s="1"/>
  <c r="H30" i="10"/>
  <c r="I30" i="10" s="1"/>
  <c r="H31" i="10"/>
  <c r="I31" i="10" s="1"/>
  <c r="H32" i="10"/>
  <c r="I32" i="10" s="1"/>
  <c r="H33" i="10"/>
  <c r="I33" i="10" s="1"/>
  <c r="H34" i="10"/>
  <c r="I34" i="10" s="1"/>
  <c r="H35" i="10"/>
  <c r="I35" i="10" s="1"/>
  <c r="H6" i="10"/>
  <c r="I6" i="10" s="1"/>
  <c r="E36" i="10"/>
  <c r="H3" i="8" s="1"/>
  <c r="R8" i="1"/>
  <c r="T8" i="1"/>
  <c r="G4" i="8"/>
  <c r="K4" i="8" s="1"/>
  <c r="G5" i="8"/>
  <c r="K5" i="8" s="1"/>
  <c r="G6" i="8"/>
  <c r="K6" i="8" s="1"/>
  <c r="G7" i="8"/>
  <c r="K7" i="8" s="1"/>
  <c r="G8" i="8"/>
  <c r="K8" i="8" s="1"/>
  <c r="G9" i="8"/>
  <c r="K9" i="8" s="1"/>
  <c r="G10" i="8"/>
  <c r="K10" i="8" s="1"/>
  <c r="G11" i="8"/>
  <c r="K11" i="8" s="1"/>
  <c r="G12" i="8"/>
  <c r="K12" i="8" s="1"/>
  <c r="G13" i="8"/>
  <c r="K13" i="8" s="1"/>
  <c r="G14" i="8"/>
  <c r="K14" i="8" s="1"/>
  <c r="F26" i="10" a="1"/>
  <c r="F33" i="10" a="1"/>
  <c r="F10" i="10" a="1"/>
  <c r="F12" i="10" a="1"/>
  <c r="F22" i="10" a="1"/>
  <c r="F23" i="10" a="1"/>
  <c r="F32" i="10" a="1"/>
  <c r="F36" i="10" a="1"/>
  <c r="F17" i="10" a="1"/>
  <c r="F19" i="10" a="1"/>
  <c r="F11" i="10" a="1"/>
  <c r="F7" i="10" a="1"/>
  <c r="F20" i="10" a="1"/>
  <c r="F34" i="10" a="1"/>
  <c r="F16" i="10" a="1"/>
  <c r="F24" i="10" a="1"/>
  <c r="F15" i="10" a="1"/>
  <c r="F25" i="10" a="1"/>
  <c r="F35" i="10" a="1"/>
  <c r="F13" i="10" a="1"/>
  <c r="F8" i="10" a="1"/>
  <c r="F31" i="10" a="1"/>
  <c r="F27" i="10" a="1"/>
  <c r="F21" i="10" a="1"/>
  <c r="F29" i="10" a="1"/>
  <c r="F18" i="10" a="1"/>
  <c r="F28" i="10" a="1"/>
  <c r="F30" i="10" a="1"/>
  <c r="F9" i="10" a="1"/>
  <c r="F14" i="10" a="1"/>
  <c r="L25" i="1" a="1"/>
  <c r="J35" i="1" a="1"/>
  <c r="H30" i="1" a="1"/>
  <c r="J11" i="1" a="1"/>
  <c r="H27" i="1" a="1"/>
  <c r="H41" i="1" a="1"/>
  <c r="L35" i="1" a="1"/>
  <c r="H26" i="1" a="1"/>
  <c r="H35" i="1" a="1"/>
  <c r="J27" i="1" a="1"/>
  <c r="H34" i="1" a="1"/>
  <c r="L22" i="1" a="1"/>
  <c r="L20" i="1" a="1"/>
  <c r="J36" i="1" a="1"/>
  <c r="L13" i="1" a="1"/>
  <c r="L41" i="1" a="1"/>
  <c r="L31" i="1" a="1"/>
  <c r="J38" i="1" a="1"/>
  <c r="J17" i="1" a="1"/>
  <c r="H25" i="1" a="1"/>
  <c r="H40" i="1" a="1"/>
  <c r="J24" i="1" a="1"/>
  <c r="H12" i="1" a="1"/>
  <c r="J26" i="1" a="1"/>
  <c r="L11" i="1" a="1"/>
  <c r="J31" i="1" a="1"/>
  <c r="J33" i="1" a="1"/>
  <c r="H17" i="1" a="1"/>
  <c r="L23" i="1" a="1"/>
  <c r="J34" i="1" a="1"/>
  <c r="H21" i="1" a="1"/>
  <c r="H39" i="1" a="1"/>
  <c r="L33" i="1" a="1"/>
  <c r="J40" i="1" a="1"/>
  <c r="L26" i="1" a="1"/>
  <c r="H11" i="1" a="1"/>
  <c r="H37" i="1" a="1"/>
  <c r="J10" i="1" a="1"/>
  <c r="H22" i="1" a="1"/>
  <c r="J30" i="1" a="1"/>
  <c r="L18" i="1" a="1"/>
  <c r="L12" i="1" a="1"/>
  <c r="J14" i="1" a="1"/>
  <c r="J22" i="1" a="1"/>
  <c r="L36" i="1" a="1"/>
  <c r="J23" i="1" a="1"/>
  <c r="L39" i="1" a="1"/>
  <c r="L16" i="1" a="1"/>
  <c r="J15" i="1" a="1"/>
  <c r="H32" i="1" a="1"/>
  <c r="H16" i="1" a="1"/>
  <c r="H29" i="1" a="1"/>
  <c r="H33" i="1" a="1"/>
  <c r="L38" i="1" a="1"/>
  <c r="L19" i="1" a="1"/>
  <c r="L32" i="1" a="1"/>
  <c r="J9" i="1" a="1"/>
  <c r="L27" i="1" a="1"/>
  <c r="H23" i="1" a="1"/>
  <c r="L42" i="1" a="1"/>
  <c r="H28" i="1" a="1"/>
  <c r="L30" i="1" a="1"/>
  <c r="L34" i="1" a="1"/>
  <c r="J37" i="1" a="1"/>
  <c r="L29" i="1" a="1"/>
  <c r="J21" i="1" a="1"/>
  <c r="J13" i="1" a="1"/>
  <c r="J20" i="1" a="1"/>
  <c r="H9" i="1" a="1"/>
  <c r="H20" i="1" a="1"/>
  <c r="L40" i="1" a="1"/>
  <c r="J39" i="1" a="1"/>
  <c r="H14" i="1" a="1"/>
  <c r="H15" i="1" a="1"/>
  <c r="H42" i="1" a="1"/>
  <c r="H31" i="1" a="1"/>
  <c r="L15" i="1" a="1"/>
  <c r="J18" i="1" a="1"/>
  <c r="J32" i="1" a="1"/>
  <c r="L6" i="1" a="1"/>
  <c r="L37" i="1" a="1"/>
  <c r="H13" i="1" a="1"/>
  <c r="H10" i="1" a="1"/>
  <c r="L10" i="1" a="1"/>
  <c r="H19" i="1" a="1"/>
  <c r="L28" i="1" a="1"/>
  <c r="J16" i="1" a="1"/>
  <c r="J42" i="1" a="1"/>
  <c r="L17" i="1" a="1"/>
  <c r="L24" i="1" a="1"/>
  <c r="J12" i="1" a="1"/>
  <c r="H36" i="1" a="1"/>
  <c r="J41" i="1" a="1"/>
  <c r="J28" i="1" a="1"/>
  <c r="J29" i="1" a="1"/>
  <c r="H38" i="1" a="1"/>
  <c r="H24" i="1" a="1"/>
  <c r="J25" i="1" a="1"/>
  <c r="J19" i="1" a="1"/>
  <c r="H18" i="1" a="1"/>
  <c r="L14" i="1" a="1"/>
  <c r="L21" i="1" a="1"/>
  <c r="I36" i="10" l="1"/>
  <c r="I3" i="8" s="1"/>
  <c r="J3" i="8" s="1"/>
  <c r="F34" i="10"/>
  <c r="F26" i="10"/>
  <c r="F20" i="10"/>
  <c r="F16" i="10"/>
  <c r="F10" i="10"/>
  <c r="F32" i="10"/>
  <c r="F24" i="10"/>
  <c r="F22" i="10"/>
  <c r="F18" i="10"/>
  <c r="F14" i="10"/>
  <c r="F12" i="10"/>
  <c r="F30" i="10"/>
  <c r="F35" i="10"/>
  <c r="F33" i="10"/>
  <c r="F31" i="10"/>
  <c r="F29" i="10"/>
  <c r="F27" i="10"/>
  <c r="F25" i="10"/>
  <c r="F23" i="10"/>
  <c r="F21" i="10"/>
  <c r="F19" i="10"/>
  <c r="F17" i="10"/>
  <c r="F13" i="10"/>
  <c r="F11" i="10"/>
  <c r="F36" i="10"/>
  <c r="F28" i="10"/>
  <c r="F15" i="10"/>
  <c r="F8" i="10"/>
  <c r="F9" i="10"/>
  <c r="F7" i="10"/>
  <c r="H12" i="1"/>
  <c r="L11" i="1"/>
  <c r="L41" i="1"/>
  <c r="L37" i="1"/>
  <c r="L33" i="1"/>
  <c r="L29" i="1"/>
  <c r="L25" i="1"/>
  <c r="L21" i="1"/>
  <c r="L15" i="1"/>
  <c r="L6" i="1"/>
  <c r="L42" i="1"/>
  <c r="L38" i="1"/>
  <c r="L32" i="1"/>
  <c r="L28" i="1"/>
  <c r="L24" i="1"/>
  <c r="L20" i="1"/>
  <c r="L16" i="1"/>
  <c r="L12" i="1"/>
  <c r="L39" i="1"/>
  <c r="L35" i="1"/>
  <c r="L31" i="1"/>
  <c r="L27" i="1"/>
  <c r="L23" i="1"/>
  <c r="L19" i="1"/>
  <c r="L17" i="1"/>
  <c r="L13" i="1"/>
  <c r="L40" i="1"/>
  <c r="L36" i="1"/>
  <c r="L34" i="1"/>
  <c r="L30" i="1"/>
  <c r="L26" i="1"/>
  <c r="L22" i="1"/>
  <c r="L18" i="1"/>
  <c r="L14" i="1"/>
  <c r="J38" i="1"/>
  <c r="J32" i="1"/>
  <c r="J28" i="1"/>
  <c r="J24" i="1"/>
  <c r="J20" i="1"/>
  <c r="J14" i="1"/>
  <c r="J10" i="1"/>
  <c r="J42" i="1"/>
  <c r="J36" i="1"/>
  <c r="J34" i="1"/>
  <c r="J30" i="1"/>
  <c r="J26" i="1"/>
  <c r="J22" i="1"/>
  <c r="J18" i="1"/>
  <c r="J16" i="1"/>
  <c r="J12" i="1"/>
  <c r="J41" i="1"/>
  <c r="J39" i="1"/>
  <c r="J37" i="1"/>
  <c r="J35" i="1"/>
  <c r="J33" i="1"/>
  <c r="J31" i="1"/>
  <c r="J29" i="1"/>
  <c r="J27" i="1"/>
  <c r="J25" i="1"/>
  <c r="J21" i="1"/>
  <c r="J19" i="1"/>
  <c r="J17" i="1"/>
  <c r="J15" i="1"/>
  <c r="J13" i="1"/>
  <c r="J11" i="1"/>
  <c r="J40" i="1"/>
  <c r="J23" i="1"/>
  <c r="H42" i="1"/>
  <c r="H40" i="1"/>
  <c r="H38" i="1"/>
  <c r="H34" i="1"/>
  <c r="H32" i="1"/>
  <c r="H30" i="1"/>
  <c r="H28" i="1"/>
  <c r="H26" i="1"/>
  <c r="H24" i="1"/>
  <c r="H22" i="1"/>
  <c r="H20" i="1"/>
  <c r="H18" i="1"/>
  <c r="H16" i="1"/>
  <c r="H14" i="1"/>
  <c r="H10" i="1"/>
  <c r="H36" i="1"/>
  <c r="H41" i="1"/>
  <c r="H39" i="1"/>
  <c r="H37" i="1"/>
  <c r="H35" i="1"/>
  <c r="H33" i="1"/>
  <c r="H31" i="1"/>
  <c r="H27" i="1"/>
  <c r="H25" i="1"/>
  <c r="H23" i="1"/>
  <c r="H21" i="1"/>
  <c r="H19" i="1"/>
  <c r="H17" i="1"/>
  <c r="H15" i="1"/>
  <c r="H13" i="1"/>
  <c r="H11" i="1"/>
  <c r="H29" i="1"/>
  <c r="H15" i="8"/>
  <c r="H36" i="10"/>
  <c r="J9" i="1"/>
  <c r="H9" i="1"/>
  <c r="L10" i="1"/>
  <c r="L10" i="10"/>
  <c r="L13" i="10"/>
  <c r="L14" i="10"/>
  <c r="L11" i="10"/>
  <c r="L16" i="10"/>
  <c r="L15" i="10"/>
  <c r="L12" i="10"/>
  <c r="L8" i="10"/>
  <c r="L7" i="10"/>
  <c r="L9" i="10"/>
  <c r="S4" i="1" a="1"/>
  <c r="Q5" i="1" a="1"/>
  <c r="Q6" i="1" a="1"/>
  <c r="P3" i="1" a="1"/>
  <c r="Q7" i="1" a="1"/>
  <c r="P5" i="1" a="1"/>
  <c r="S2" i="1" a="1"/>
  <c r="S6" i="1" a="1"/>
  <c r="Q4" i="1" a="1"/>
  <c r="Q2" i="1" a="1"/>
  <c r="P7" i="1" a="1"/>
  <c r="Q3" i="1" a="1"/>
  <c r="P4" i="1" a="1"/>
  <c r="S3" i="1" a="1"/>
  <c r="P6" i="1" a="1"/>
  <c r="P2" i="1" a="1"/>
  <c r="S5" i="1" a="1"/>
  <c r="S7" i="1" a="1"/>
  <c r="C3" i="8" l="1"/>
  <c r="C15" i="8" s="1"/>
  <c r="M8" i="10"/>
  <c r="M9" i="10"/>
  <c r="M10" i="10"/>
  <c r="M11" i="10"/>
  <c r="M12" i="10"/>
  <c r="M13" i="10"/>
  <c r="M14" i="10"/>
  <c r="M15" i="10"/>
  <c r="M16" i="10"/>
  <c r="M7" i="10"/>
  <c r="S7" i="1"/>
  <c r="Q7" i="1"/>
  <c r="P7" i="1"/>
  <c r="S6" i="1"/>
  <c r="S5" i="1"/>
  <c r="S4" i="1"/>
  <c r="S3" i="1"/>
  <c r="S2" i="1"/>
  <c r="Q3" i="1"/>
  <c r="Q6" i="1"/>
  <c r="Q5" i="1"/>
  <c r="Q4" i="1"/>
  <c r="Q2" i="1"/>
  <c r="P5" i="1"/>
  <c r="P6" i="1"/>
  <c r="P3" i="1"/>
  <c r="P4" i="1"/>
  <c r="P2" i="1"/>
  <c r="D3" i="8"/>
  <c r="D15" i="8" s="1"/>
  <c r="G7" i="1" l="1"/>
  <c r="U2" i="1"/>
  <c r="U7" i="1"/>
  <c r="U5" i="1"/>
  <c r="U4" i="1"/>
  <c r="U6" i="1"/>
  <c r="U3" i="1"/>
  <c r="P8" i="1"/>
  <c r="Q8" i="1"/>
  <c r="S8" i="1"/>
  <c r="F3" i="8" l="1"/>
  <c r="G3" i="8" s="1"/>
  <c r="G15" i="8" s="1"/>
  <c r="M7" i="1"/>
  <c r="F15" i="8" l="1"/>
  <c r="K3" i="8"/>
  <c r="K15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<sst xmlns="http://schemas.openxmlformats.org/spreadsheetml/2006/main" count="165" uniqueCount="85">
  <si>
    <t>Date</t>
  </si>
  <si>
    <t>Heures</t>
  </si>
  <si>
    <t>Durée</t>
  </si>
  <si>
    <t>Thomas</t>
  </si>
  <si>
    <t>Flavie</t>
  </si>
  <si>
    <t>Raphaëlle</t>
  </si>
  <si>
    <t>Informations</t>
  </si>
  <si>
    <t>Charges</t>
  </si>
  <si>
    <t>9h-10h</t>
  </si>
  <si>
    <t>14h-15h</t>
  </si>
  <si>
    <t>10h-12h</t>
  </si>
  <si>
    <t>10h-14h</t>
  </si>
  <si>
    <t>9h30-11h30</t>
  </si>
  <si>
    <t>9h-11h</t>
  </si>
  <si>
    <t>Pour JB</t>
  </si>
  <si>
    <t>13h-17h</t>
  </si>
  <si>
    <t>11h30-13h30</t>
  </si>
  <si>
    <t>14h-16h</t>
  </si>
  <si>
    <t>14h30-16h30</t>
  </si>
  <si>
    <t>AVRIL</t>
  </si>
  <si>
    <t>CA TTC</t>
  </si>
  <si>
    <t>CA HT</t>
  </si>
  <si>
    <t>CA Thomas</t>
  </si>
  <si>
    <t>CA Flavie</t>
  </si>
  <si>
    <t>CA Raphaëlle</t>
  </si>
  <si>
    <t>CA-Charges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</si>
  <si>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</si>
  <si>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</si>
  <si>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</si>
  <si>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</si>
  <si>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</si>
  <si>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</si>
  <si>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</si>
  <si>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</si>
  <si>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</si>
  <si>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</si>
  <si>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</si>
  <si>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Salaire</t>
  </si>
  <si>
    <t>N facture</t>
  </si>
  <si>
    <t>TOTAL</t>
  </si>
  <si>
    <t>9h-17h</t>
  </si>
  <si>
    <t>Information</t>
  </si>
  <si>
    <t>CHIFFRE D'AFFAIRES</t>
  </si>
  <si>
    <t>DÉPENSES</t>
  </si>
  <si>
    <t>N Facture</t>
  </si>
  <si>
    <t>Chèque</t>
  </si>
  <si>
    <t>Espèces</t>
  </si>
  <si>
    <t>Virement</t>
  </si>
  <si>
    <t>Viator</t>
  </si>
  <si>
    <t>Essence</t>
  </si>
  <si>
    <t>Jeep</t>
  </si>
  <si>
    <t>Communication</t>
  </si>
  <si>
    <t>Repas</t>
  </si>
  <si>
    <t>Assurance</t>
  </si>
  <si>
    <t>Visite JB Hub</t>
  </si>
  <si>
    <t>T</t>
  </si>
  <si>
    <t>F</t>
  </si>
  <si>
    <t>R</t>
  </si>
  <si>
    <t>CB</t>
  </si>
  <si>
    <t>16h30-18h30</t>
  </si>
  <si>
    <t>9h-13h</t>
  </si>
  <si>
    <t/>
  </si>
  <si>
    <t>Garage</t>
  </si>
  <si>
    <t>GYG</t>
  </si>
  <si>
    <t>TVA</t>
  </si>
  <si>
    <t>Recup</t>
  </si>
  <si>
    <t>Charges TTC</t>
  </si>
  <si>
    <t>Charges HT</t>
  </si>
  <si>
    <t>TTC</t>
  </si>
  <si>
    <t>HT</t>
  </si>
  <si>
    <t>N Devis</t>
  </si>
  <si>
    <t>avec Hub</t>
  </si>
  <si>
    <t>13h-14h</t>
  </si>
  <si>
    <t>jeep</t>
  </si>
  <si>
    <t>TOTAL HT</t>
  </si>
  <si>
    <t>Crédit bail</t>
  </si>
  <si>
    <t>Prêt jeep</t>
  </si>
  <si>
    <t>Zervant</t>
  </si>
  <si>
    <t>Free</t>
  </si>
  <si>
    <t>Structure</t>
  </si>
  <si>
    <t>Emprunt/Crédit</t>
  </si>
  <si>
    <t>charges recup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</si>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</sst>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40C]d\-mmm\-yy;@"/>
    <numFmt numFmtId="166" formatCode="#,##0.00\ &quot;€&quot;"/>
  </numFmts>
  <fonts count="14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4"/>
      <color theme="0"/>
      <name val="Aptos Narrow"/>
      <scheme val="minor"/>
    </font>
    <font>
      <sz val="14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  <font>
      <sz val="12"/>
      <name val="Arial"/>
      <family val="2"/>
    </font>
    <font>
      <b/>
      <sz val="12"/>
      <color theme="1"/>
      <name val="Aptos Narrow"/>
      <scheme val="minor"/>
    </font>
    <font>
      <b/>
      <sz val="18"/>
      <color theme="6" tint="-0.249977111117893"/>
      <name val="Aptos Narrow"/>
      <scheme val="minor"/>
    </font>
    <font>
      <i/>
      <sz val="10"/>
      <color theme="2" tint="-0.499984740745262"/>
      <name val="Aptos Narrow"/>
      <scheme val="minor"/>
    </font>
    <font>
      <sz val="18"/>
      <color theme="1"/>
      <name val="Aptos Narrow"/>
      <family val="2"/>
      <scheme val="minor"/>
    </font>
    <font>
      <sz val="18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8"/>
      <color theme="1"/>
      <name val="Aptos Narrow"/>
      <scheme val="minor"/>
    </font>
    <font>
      <b/>
      <sz val="14"/>
      <color theme="0"/>
      <name val="Aptos Narrow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2F9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/>
    <xf numFmtId="2" fontId="0" fillId="5" borderId="13" xfId="0" applyNumberFormat="1" applyFill="1" applyBorder="1" applyAlignment="1">
      <alignment horizontal="center" vertical="center"/>
    </xf>
    <xf numFmtId="164" fontId="0" fillId="0" borderId="14" xfId="0" applyNumberFormat="1" applyBorder="1"/>
    <xf numFmtId="0" fontId="1" fillId="3" borderId="0" xfId="0" applyFont="1" applyFill="1" applyAlignment="1">
      <alignment horizontal="center" vertical="center"/>
    </xf>
    <xf numFmtId="2" fontId="4" fillId="7" borderId="0" xfId="0" applyNumberFormat="1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1" xfId="0" applyFill="1" applyBorder="1"/>
    <xf numFmtId="0" fontId="0" fillId="19" borderId="1" xfId="0" applyFill="1" applyBorder="1" applyAlignment="1">
      <alignment horizontal="center" vertical="center"/>
    </xf>
    <xf numFmtId="44" fontId="0" fillId="0" borderId="1" xfId="0" applyNumberFormat="1" applyBorder="1"/>
    <xf numFmtId="0" fontId="0" fillId="3" borderId="1" xfId="0" quotePrefix="1" applyFill="1" applyBorder="1"/>
    <xf numFmtId="0" fontId="0" fillId="21" borderId="1" xfId="0" applyFill="1" applyBorder="1"/>
    <xf numFmtId="0" fontId="5" fillId="18" borderId="1" xfId="0" applyFont="1" applyFill="1" applyBorder="1" applyAlignment="1">
      <alignment horizontal="center" vertical="center"/>
    </xf>
    <xf numFmtId="164" fontId="0" fillId="0" borderId="0" xfId="0" applyNumberFormat="1"/>
    <xf numFmtId="164" fontId="6" fillId="22" borderId="1" xfId="0" applyNumberFormat="1" applyFont="1" applyFill="1" applyBorder="1"/>
    <xf numFmtId="0" fontId="0" fillId="15" borderId="1" xfId="0" applyFill="1" applyBorder="1"/>
    <xf numFmtId="0" fontId="0" fillId="20" borderId="1" xfId="0" applyFill="1" applyBorder="1"/>
    <xf numFmtId="0" fontId="0" fillId="16" borderId="1" xfId="0" applyFill="1" applyBorder="1"/>
    <xf numFmtId="0" fontId="0" fillId="12" borderId="1" xfId="0" applyFill="1" applyBorder="1"/>
    <xf numFmtId="0" fontId="0" fillId="17" borderId="1" xfId="0" applyFill="1" applyBorder="1"/>
    <xf numFmtId="0" fontId="3" fillId="6" borderId="17" xfId="0" applyFont="1" applyFill="1" applyBorder="1" applyAlignment="1">
      <alignment horizontal="center" vertical="center"/>
    </xf>
    <xf numFmtId="0" fontId="0" fillId="18" borderId="18" xfId="0" applyFill="1" applyBorder="1" applyAlignment="1">
      <alignment horizontal="center" vertical="center"/>
    </xf>
    <xf numFmtId="164" fontId="7" fillId="23" borderId="1" xfId="0" applyNumberFormat="1" applyFont="1" applyFill="1" applyBorder="1"/>
    <xf numFmtId="164" fontId="0" fillId="5" borderId="3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4" fontId="0" fillId="3" borderId="1" xfId="0" quotePrefix="1" applyNumberFormat="1" applyFill="1" applyBorder="1"/>
    <xf numFmtId="164" fontId="0" fillId="3" borderId="1" xfId="0" applyNumberFormat="1" applyFill="1" applyBorder="1" applyAlignment="1">
      <alignment horizontal="center" vertical="center"/>
    </xf>
    <xf numFmtId="9" fontId="8" fillId="5" borderId="1" xfId="0" applyNumberFormat="1" applyFont="1" applyFill="1" applyBorder="1" applyAlignment="1">
      <alignment horizontal="center" vertical="center"/>
    </xf>
    <xf numFmtId="0" fontId="0" fillId="24" borderId="1" xfId="0" applyFill="1" applyBorder="1"/>
    <xf numFmtId="166" fontId="11" fillId="25" borderId="1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14" borderId="14" xfId="0" applyFill="1" applyBorder="1"/>
    <xf numFmtId="0" fontId="0" fillId="3" borderId="19" xfId="0" quotePrefix="1" applyFill="1" applyBorder="1"/>
    <xf numFmtId="164" fontId="0" fillId="25" borderId="1" xfId="0" applyNumberFormat="1" applyFill="1" applyBorder="1"/>
    <xf numFmtId="0" fontId="0" fillId="5" borderId="2" xfId="0" applyFill="1" applyBorder="1" applyAlignment="1">
      <alignment horizontal="center" vertical="center"/>
    </xf>
    <xf numFmtId="0" fontId="12" fillId="25" borderId="20" xfId="0" applyFont="1" applyFill="1" applyBorder="1" applyAlignment="1">
      <alignment horizontal="center" vertical="center"/>
    </xf>
    <xf numFmtId="164" fontId="12" fillId="25" borderId="21" xfId="0" applyNumberFormat="1" applyFont="1" applyFill="1" applyBorder="1" applyAlignment="1">
      <alignment vertical="center"/>
    </xf>
    <xf numFmtId="0" fontId="0" fillId="26" borderId="1" xfId="0" applyFill="1" applyBorder="1"/>
    <xf numFmtId="0" fontId="0" fillId="27" borderId="1" xfId="0" applyFill="1" applyBorder="1"/>
    <xf numFmtId="0" fontId="6" fillId="25" borderId="1" xfId="0" applyFont="1" applyFill="1" applyBorder="1"/>
    <xf numFmtId="164" fontId="6" fillId="25" borderId="1" xfId="0" applyNumberFormat="1" applyFont="1" applyFill="1" applyBorder="1"/>
    <xf numFmtId="0" fontId="6" fillId="2" borderId="1" xfId="0" applyFont="1" applyFill="1" applyBorder="1"/>
    <xf numFmtId="164" fontId="6" fillId="2" borderId="1" xfId="0" applyNumberFormat="1" applyFont="1" applyFill="1" applyBorder="1"/>
    <xf numFmtId="164" fontId="4" fillId="8" borderId="1" xfId="0" applyNumberFormat="1" applyFont="1" applyFill="1" applyBorder="1" applyAlignment="1">
      <alignment horizontal="center"/>
    </xf>
    <xf numFmtId="164" fontId="12" fillId="12" borderId="1" xfId="0" applyNumberFormat="1" applyFont="1" applyFill="1" applyBorder="1"/>
    <xf numFmtId="164" fontId="4" fillId="7" borderId="10" xfId="0" applyNumberFormat="1" applyFont="1" applyFill="1" applyBorder="1" applyAlignment="1">
      <alignment horizontal="center" vertical="center"/>
    </xf>
    <xf numFmtId="164" fontId="4" fillId="7" borderId="15" xfId="0" applyNumberFormat="1" applyFont="1" applyFill="1" applyBorder="1" applyAlignment="1">
      <alignment horizontal="center" vertical="center"/>
    </xf>
    <xf numFmtId="164" fontId="4" fillId="7" borderId="11" xfId="0" applyNumberFormat="1" applyFont="1" applyFill="1" applyBorder="1" applyAlignment="1">
      <alignment horizontal="center" vertical="center"/>
    </xf>
    <xf numFmtId="164" fontId="4" fillId="7" borderId="16" xfId="0" applyNumberFormat="1" applyFont="1" applyFill="1" applyBorder="1" applyAlignment="1">
      <alignment horizontal="center" vertical="center"/>
    </xf>
    <xf numFmtId="164" fontId="4" fillId="7" borderId="12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5" fontId="2" fillId="6" borderId="22" xfId="0" applyNumberFormat="1" applyFon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16" fontId="0" fillId="4" borderId="22" xfId="0" applyNumberForma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6" fontId="0" fillId="4" borderId="23" xfId="0" applyNumberForma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26" borderId="1" xfId="0" quotePrefix="1" applyFont="1" applyFill="1" applyBorder="1"/>
    <xf numFmtId="0" fontId="13" fillId="26" borderId="1" xfId="0" applyFont="1" applyFill="1" applyBorder="1" applyAlignment="1">
      <alignment horizontal="center" vertical="center"/>
    </xf>
    <xf numFmtId="0" fontId="13" fillId="26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ptos Narrow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colors>
    <mruColors>
      <color rgb="FFFFFD78"/>
      <color rgb="FFFF2F92"/>
      <color rgb="FFC8D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8F85CA-A29D-49AC-A432-C3B91E2463A5}" name="Tableau1" displayName="Tableau1" ref="B8:M42" totalsRowShown="0" headerRowDxfId="0" tableBorderDxfId="13">
  <autoFilter ref="B8:M42" xr:uid="{8E8F85CA-A29D-49AC-A432-C3B91E2463A5}"/>
  <tableColumns count="12">
    <tableColumn id="1" xr3:uid="{4A16977E-1D34-4667-A369-3CA996B3DA88}" name="Date" dataDxfId="12"/>
    <tableColumn id="2" xr3:uid="{FF2D1309-4C66-4948-9FB4-4F0716DCD7AB}" name="Heures" dataDxfId="11"/>
    <tableColumn id="3" xr3:uid="{DA751FCE-2AEA-436F-BBE1-EEBCBAF93394}" name="N Devis" dataDxfId="10"/>
    <tableColumn id="4" xr3:uid="{12ED7938-055E-497C-A17C-AFF41B29AEFF}" name="N facture" dataDxfId="9"/>
    <tableColumn id="5" xr3:uid="{F6EA2DDC-34B6-4665-92F9-D262A19D498A}" name="Durée" dataDxfId="8"/>
    <tableColumn id="6" xr3:uid="{A8915FD8-2158-4F8A-BAEE-FDC248304591}" name="Thomas" dataDxfId="7"/>
    <tableColumn id="7" xr3:uid="{17203A62-D9BD-4D2C-B35A-7451838E69AD}" name="Colonne1" dataDxfId="6">
      <calculatedColumnFormula array="1">couleur+NOW()-NOW()</calculatedColumnFormula>
    </tableColumn>
    <tableColumn id="8" xr3:uid="{D733F553-07AB-494F-BE29-DDF03F455004}" name="Flavie" dataDxfId="5"/>
    <tableColumn id="9" xr3:uid="{E64C90E0-D970-415F-AA46-080CCC1E60A0}" name="Colonne2" dataDxfId="4">
      <calculatedColumnFormula array="1">couleur+NOW()-NOW()</calculatedColumnFormula>
    </tableColumn>
    <tableColumn id="10" xr3:uid="{642FB3A1-9A7E-455F-AD65-A4AED1283463}" name="Raphaëlle" dataDxfId="3"/>
    <tableColumn id="11" xr3:uid="{B2ACB8AE-81D2-47C3-9496-E5F8FE471C2D}" name="Colonne3" dataDxfId="2">
      <calculatedColumnFormula array="1">couleur+NOW()-NOW()</calculatedColumnFormula>
    </tableColumn>
    <tableColumn id="12" xr3:uid="{017AEFB1-8A6C-4721-B011-214D7DD2D8AF}" name="Information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15"/>
  <sheetViews>
    <sheetView workbookViewId="0">
      <selection activeCell="P14" sqref="P14"/>
    </sheetView>
  </sheetViews>
  <sheetFormatPr baseColWidth="10" defaultRowHeight="15.75" x14ac:dyDescent="0.25"/>
  <cols>
    <col min="5" max="5" width="14.625" customWidth="1"/>
    <col min="7" max="7" width="12.875" customWidth="1"/>
    <col min="9" max="10" width="13" customWidth="1"/>
    <col min="11" max="11" width="11.5" customWidth="1"/>
  </cols>
  <sheetData>
    <row r="2" spans="2:11" x14ac:dyDescent="0.25">
      <c r="C2" s="1" t="s">
        <v>22</v>
      </c>
      <c r="D2" s="1" t="s">
        <v>23</v>
      </c>
      <c r="E2" s="1" t="s">
        <v>24</v>
      </c>
      <c r="F2" s="1" t="s">
        <v>20</v>
      </c>
      <c r="G2" s="59" t="s">
        <v>21</v>
      </c>
      <c r="H2" s="1" t="s">
        <v>7</v>
      </c>
      <c r="I2" s="1" t="s">
        <v>81</v>
      </c>
      <c r="J2" s="59" t="s">
        <v>67</v>
      </c>
      <c r="K2" s="61" t="s">
        <v>25</v>
      </c>
    </row>
    <row r="3" spans="2:11" x14ac:dyDescent="0.25">
      <c r="B3" s="1" t="s">
        <v>19</v>
      </c>
      <c r="C3" s="19">
        <f>'AVRIL CA'!G6</f>
        <v>1237.24</v>
      </c>
      <c r="D3" s="19">
        <f>'AVRIL CA'!I6</f>
        <v>390.84000000000003</v>
      </c>
      <c r="E3" s="19">
        <f>'AVRIL CA'!K6</f>
        <v>0</v>
      </c>
      <c r="F3" s="19">
        <f>'AVRIL CA'!G7</f>
        <v>1628.08</v>
      </c>
      <c r="G3" s="60">
        <f>F3/(1.2)</f>
        <v>1356.7333333333333</v>
      </c>
      <c r="H3" s="19">
        <f>'AVRIL D'!E36</f>
        <v>644</v>
      </c>
      <c r="I3" s="19">
        <f>'AVRIL D'!I36</f>
        <v>90.666666666666629</v>
      </c>
      <c r="J3" s="60">
        <f>H3-I3</f>
        <v>553.33333333333337</v>
      </c>
      <c r="K3" s="62">
        <f>G3-H3</f>
        <v>712.73333333333335</v>
      </c>
    </row>
    <row r="4" spans="2:11" x14ac:dyDescent="0.25">
      <c r="B4" s="1" t="s">
        <v>26</v>
      </c>
      <c r="C4" s="19"/>
      <c r="D4" s="19"/>
      <c r="E4" s="19"/>
      <c r="F4" s="19"/>
      <c r="G4" s="60">
        <f t="shared" ref="G4:G14" si="0">F4/(1.2)</f>
        <v>0</v>
      </c>
      <c r="H4" s="19"/>
      <c r="I4" s="19"/>
      <c r="J4" s="60"/>
      <c r="K4" s="62">
        <f t="shared" ref="K4:K14" si="1">G4-H4</f>
        <v>0</v>
      </c>
    </row>
    <row r="5" spans="2:11" x14ac:dyDescent="0.25">
      <c r="B5" s="1" t="s">
        <v>27</v>
      </c>
      <c r="C5" s="19"/>
      <c r="D5" s="19"/>
      <c r="E5" s="19"/>
      <c r="F5" s="19"/>
      <c r="G5" s="60">
        <f t="shared" si="0"/>
        <v>0</v>
      </c>
      <c r="H5" s="19"/>
      <c r="I5" s="19"/>
      <c r="J5" s="60"/>
      <c r="K5" s="62">
        <f t="shared" si="1"/>
        <v>0</v>
      </c>
    </row>
    <row r="6" spans="2:11" x14ac:dyDescent="0.25">
      <c r="B6" s="1" t="s">
        <v>28</v>
      </c>
      <c r="C6" s="19"/>
      <c r="D6" s="19"/>
      <c r="E6" s="19"/>
      <c r="F6" s="19"/>
      <c r="G6" s="60">
        <f t="shared" si="0"/>
        <v>0</v>
      </c>
      <c r="H6" s="19"/>
      <c r="I6" s="19"/>
      <c r="J6" s="60"/>
      <c r="K6" s="62">
        <f t="shared" si="1"/>
        <v>0</v>
      </c>
    </row>
    <row r="7" spans="2:11" x14ac:dyDescent="0.25">
      <c r="B7" s="1" t="s">
        <v>29</v>
      </c>
      <c r="C7" s="19"/>
      <c r="D7" s="19"/>
      <c r="E7" s="19"/>
      <c r="F7" s="19"/>
      <c r="G7" s="60">
        <f t="shared" si="0"/>
        <v>0</v>
      </c>
      <c r="H7" s="19"/>
      <c r="I7" s="19"/>
      <c r="J7" s="60"/>
      <c r="K7" s="62">
        <f t="shared" si="1"/>
        <v>0</v>
      </c>
    </row>
    <row r="8" spans="2:11" x14ac:dyDescent="0.25">
      <c r="B8" s="1" t="s">
        <v>30</v>
      </c>
      <c r="C8" s="19"/>
      <c r="D8" s="19"/>
      <c r="E8" s="19"/>
      <c r="F8" s="19"/>
      <c r="G8" s="60">
        <f t="shared" si="0"/>
        <v>0</v>
      </c>
      <c r="H8" s="19"/>
      <c r="I8" s="19"/>
      <c r="J8" s="60"/>
      <c r="K8" s="62">
        <f t="shared" si="1"/>
        <v>0</v>
      </c>
    </row>
    <row r="9" spans="2:11" x14ac:dyDescent="0.25">
      <c r="B9" s="1" t="s">
        <v>31</v>
      </c>
      <c r="C9" s="19"/>
      <c r="D9" s="19"/>
      <c r="E9" s="19"/>
      <c r="F9" s="19"/>
      <c r="G9" s="60">
        <f t="shared" si="0"/>
        <v>0</v>
      </c>
      <c r="H9" s="19"/>
      <c r="I9" s="19"/>
      <c r="J9" s="60"/>
      <c r="K9" s="62">
        <f t="shared" si="1"/>
        <v>0</v>
      </c>
    </row>
    <row r="10" spans="2:11" x14ac:dyDescent="0.25">
      <c r="B10" s="1" t="s">
        <v>32</v>
      </c>
      <c r="C10" s="19"/>
      <c r="D10" s="19"/>
      <c r="E10" s="19"/>
      <c r="F10" s="19"/>
      <c r="G10" s="60">
        <f t="shared" si="0"/>
        <v>0</v>
      </c>
      <c r="H10" s="19"/>
      <c r="I10" s="19"/>
      <c r="J10" s="60"/>
      <c r="K10" s="62">
        <f t="shared" si="1"/>
        <v>0</v>
      </c>
    </row>
    <row r="11" spans="2:11" x14ac:dyDescent="0.25">
      <c r="B11" s="1" t="s">
        <v>33</v>
      </c>
      <c r="C11" s="19"/>
      <c r="D11" s="19"/>
      <c r="E11" s="19"/>
      <c r="F11" s="19"/>
      <c r="G11" s="60">
        <f t="shared" si="0"/>
        <v>0</v>
      </c>
      <c r="H11" s="19"/>
      <c r="I11" s="19"/>
      <c r="J11" s="60"/>
      <c r="K11" s="62">
        <f t="shared" si="1"/>
        <v>0</v>
      </c>
    </row>
    <row r="12" spans="2:11" x14ac:dyDescent="0.25">
      <c r="B12" s="2" t="s">
        <v>34</v>
      </c>
      <c r="C12" s="19"/>
      <c r="D12" s="19"/>
      <c r="E12" s="19"/>
      <c r="F12" s="19"/>
      <c r="G12" s="60">
        <f t="shared" si="0"/>
        <v>0</v>
      </c>
      <c r="H12" s="19"/>
      <c r="I12" s="19"/>
      <c r="J12" s="60"/>
      <c r="K12" s="62">
        <f t="shared" si="1"/>
        <v>0</v>
      </c>
    </row>
    <row r="13" spans="2:11" x14ac:dyDescent="0.25">
      <c r="B13" s="1" t="s">
        <v>35</v>
      </c>
      <c r="C13" s="19"/>
      <c r="D13" s="19"/>
      <c r="E13" s="19"/>
      <c r="F13" s="19"/>
      <c r="G13" s="60">
        <f t="shared" si="0"/>
        <v>0</v>
      </c>
      <c r="H13" s="19"/>
      <c r="I13" s="19"/>
      <c r="J13" s="60"/>
      <c r="K13" s="62">
        <f t="shared" si="1"/>
        <v>0</v>
      </c>
    </row>
    <row r="14" spans="2:11" x14ac:dyDescent="0.25">
      <c r="B14" s="1" t="s">
        <v>36</v>
      </c>
      <c r="C14" s="19"/>
      <c r="D14" s="19"/>
      <c r="E14" s="19"/>
      <c r="F14" s="19"/>
      <c r="G14" s="60">
        <f t="shared" si="0"/>
        <v>0</v>
      </c>
      <c r="H14" s="19"/>
      <c r="I14" s="19"/>
      <c r="J14" s="60"/>
      <c r="K14" s="62">
        <f t="shared" si="1"/>
        <v>0</v>
      </c>
    </row>
    <row r="15" spans="2:11" x14ac:dyDescent="0.25">
      <c r="B15" s="7" t="s">
        <v>39</v>
      </c>
      <c r="C15" s="20">
        <f t="shared" ref="C15:K15" si="2">SUM(C3:C14)</f>
        <v>1237.24</v>
      </c>
      <c r="D15" s="20">
        <f t="shared" si="2"/>
        <v>390.84000000000003</v>
      </c>
      <c r="E15" s="20">
        <f t="shared" si="2"/>
        <v>0</v>
      </c>
      <c r="F15" s="20">
        <f t="shared" si="2"/>
        <v>1628.08</v>
      </c>
      <c r="G15" s="60">
        <f t="shared" si="2"/>
        <v>1356.7333333333333</v>
      </c>
      <c r="H15" s="20">
        <f>SUM(H3:H14)</f>
        <v>644</v>
      </c>
      <c r="I15" s="20"/>
      <c r="J15" s="60"/>
      <c r="K15" s="62">
        <f t="shared" si="2"/>
        <v>712.73333333333335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U50"/>
  <sheetViews>
    <sheetView tabSelected="1" zoomScale="77" zoomScaleNormal="85" workbookViewId="0">
      <pane ySplit="8" topLeftCell="A21" activePane="bottomLeft" state="frozen"/>
      <selection pane="bottomLeft" activeCell="P4" sqref="P4"/>
    </sheetView>
  </sheetViews>
  <sheetFormatPr baseColWidth="10" defaultRowHeight="15.75" x14ac:dyDescent="0.25"/>
  <cols>
    <col min="2" max="2" width="11.625" customWidth="1"/>
    <col min="3" max="3" width="14.375" customWidth="1"/>
    <col min="4" max="5" width="11.5" customWidth="1"/>
    <col min="6" max="7" width="12.125" bestFit="1" customWidth="1"/>
    <col min="8" max="8" width="7.5" hidden="1" customWidth="1"/>
    <col min="9" max="9" width="13" customWidth="1"/>
    <col min="10" max="10" width="10.125" hidden="1" customWidth="1"/>
    <col min="11" max="11" width="12.875" customWidth="1"/>
    <col min="12" max="12" width="17.5" hidden="1" customWidth="1"/>
    <col min="13" max="13" width="35.375" customWidth="1"/>
  </cols>
  <sheetData>
    <row r="1" spans="2:21" ht="19.5" thickBot="1" x14ac:dyDescent="0.35">
      <c r="O1" s="93" t="s">
        <v>61</v>
      </c>
      <c r="P1" s="94" t="s">
        <v>55</v>
      </c>
      <c r="Q1" s="94" t="s">
        <v>56</v>
      </c>
      <c r="R1" s="94"/>
      <c r="S1" s="94" t="s">
        <v>57</v>
      </c>
      <c r="T1" s="95"/>
      <c r="U1" s="95" t="s">
        <v>39</v>
      </c>
    </row>
    <row r="2" spans="2:21" ht="21" x14ac:dyDescent="0.25">
      <c r="E2" s="70" t="s">
        <v>42</v>
      </c>
      <c r="F2" s="71"/>
      <c r="G2" s="71"/>
      <c r="H2" s="71"/>
      <c r="I2" s="71"/>
      <c r="J2" s="71"/>
      <c r="K2" s="72"/>
      <c r="L2" s="23"/>
      <c r="O2" s="14" t="s">
        <v>45</v>
      </c>
      <c r="P2" s="22" cm="1">
        <f t="array" aca="1" ref="P2" ca="1">SUMIF(H:H,couleur,G:G)+NOW()-NOW()</f>
        <v>1237.239999999998</v>
      </c>
      <c r="Q2" s="22" cm="1">
        <f t="array" aca="1" ref="Q2" ca="1">SUMIF(J:J,couleurF,I:I)+NOW()-NOW()</f>
        <v>390.83999999999651</v>
      </c>
      <c r="R2" s="26"/>
      <c r="S2" s="28" cm="1">
        <f t="array" aca="1" ref="S2" ca="1">SUMIF(L:L,couleurR,K:K)+NOW()-NOW()</f>
        <v>0</v>
      </c>
      <c r="T2" s="26"/>
      <c r="U2" s="33">
        <f t="shared" ref="U2:U7" ca="1" si="0">SUM(P2:S2)</f>
        <v>1628.0799999999945</v>
      </c>
    </row>
    <row r="3" spans="2:21" ht="21.75" thickBot="1" x14ac:dyDescent="0.3">
      <c r="E3" s="73"/>
      <c r="F3" s="74"/>
      <c r="G3" s="74"/>
      <c r="H3" s="74"/>
      <c r="I3" s="74"/>
      <c r="J3" s="74"/>
      <c r="K3" s="75"/>
      <c r="L3" s="23"/>
      <c r="O3" s="15" t="s">
        <v>46</v>
      </c>
      <c r="P3" s="22" cm="1">
        <f t="array" aca="1" ref="P3" ca="1">SUMIF(H:H,couleur,G:G)+NOW()-NOW()</f>
        <v>1237.239999999998</v>
      </c>
      <c r="Q3" s="22" cm="1">
        <f t="array" aca="1" ref="Q3" ca="1">SUMIF(J:J,couleurF,I:I)+NOW()-NOW()</f>
        <v>390.83999999999651</v>
      </c>
      <c r="R3" s="26"/>
      <c r="S3" s="28" cm="1">
        <f t="array" aca="1" ref="S3" ca="1">SUMIF(L:L,couleurR,K:K)+NOW()-NOW()</f>
        <v>0</v>
      </c>
      <c r="T3" s="26"/>
      <c r="U3" s="33">
        <f t="shared" ca="1" si="0"/>
        <v>1628.0799999999945</v>
      </c>
    </row>
    <row r="4" spans="2:21" ht="24" x14ac:dyDescent="0.25">
      <c r="E4" s="84"/>
      <c r="F4" s="84"/>
      <c r="G4" s="84"/>
      <c r="H4" s="84"/>
      <c r="I4" s="84"/>
      <c r="J4" s="84"/>
      <c r="K4" s="84"/>
      <c r="L4" s="23"/>
      <c r="O4" s="16" t="s">
        <v>47</v>
      </c>
      <c r="P4" s="22" cm="1">
        <f t="array" aca="1" ref="P4" ca="1">SUMIF(H:H,couleur,G:G)+NOW()-NOW()</f>
        <v>1237.239999999998</v>
      </c>
      <c r="Q4" s="22" cm="1">
        <f t="array" aca="1" ref="Q4" ca="1">SUMIF(J:J,couleurF,I:I)+NOW()-NOW()</f>
        <v>390.83999999999651</v>
      </c>
      <c r="R4" s="26"/>
      <c r="S4" s="28" cm="1">
        <f t="array" aca="1" ref="S4" ca="1">SUMIF(L:L,couleurR,K:K)+NOW()-NOW()</f>
        <v>0</v>
      </c>
      <c r="T4" s="26"/>
      <c r="U4" s="33">
        <f t="shared" ca="1" si="0"/>
        <v>1628.0799999999945</v>
      </c>
    </row>
    <row r="5" spans="2:21" ht="24.75" thickBot="1" x14ac:dyDescent="0.3">
      <c r="E5" s="84"/>
      <c r="F5" s="84"/>
      <c r="G5" s="84"/>
      <c r="H5" s="84"/>
      <c r="I5" s="84"/>
      <c r="J5" s="84"/>
      <c r="K5" s="84"/>
      <c r="L5" s="23"/>
      <c r="O5" s="4" t="s">
        <v>48</v>
      </c>
      <c r="P5" s="22" cm="1">
        <f t="array" aca="1" ref="P5" ca="1">SUMIF(H:H,couleur,G:G)+NOW()-NOW()</f>
        <v>1237.239999999998</v>
      </c>
      <c r="Q5" s="22" cm="1">
        <f t="array" aca="1" ref="Q5" ca="1">SUMIF(J:J,couleurF,I:I)+NOW()-NOW()</f>
        <v>390.83999999999651</v>
      </c>
      <c r="R5" s="26"/>
      <c r="S5" s="28" cm="1">
        <f t="array" aca="1" ref="S5" ca="1">SUMIF(L:L,couleurR,K:K)+NOW()-NOW()</f>
        <v>0</v>
      </c>
      <c r="T5" s="26"/>
      <c r="U5" s="33">
        <f t="shared" ca="1" si="0"/>
        <v>1628.0799999999945</v>
      </c>
    </row>
    <row r="6" spans="2:21" ht="24.75" thickBot="1" x14ac:dyDescent="0.3">
      <c r="B6" s="12" t="s">
        <v>39</v>
      </c>
      <c r="C6" s="8"/>
      <c r="D6" s="8"/>
      <c r="E6" s="8"/>
      <c r="F6" s="8">
        <f>SUM(F9:F42)</f>
        <v>75</v>
      </c>
      <c r="G6" s="42">
        <f>SUM(G9:G42)</f>
        <v>1237.24</v>
      </c>
      <c r="H6" s="42"/>
      <c r="I6" s="42">
        <f>SUM(I9:I42)</f>
        <v>390.84000000000003</v>
      </c>
      <c r="J6" s="43"/>
      <c r="K6" s="43">
        <f>SUM(K9:K42)</f>
        <v>0</v>
      </c>
      <c r="L6" s="25" t="e" cm="1">
        <f t="array" aca="1" ref="L6" ca="1">couleur+NOW()-NOW()</f>
        <v>#NAME?</v>
      </c>
      <c r="M6" s="55" t="s">
        <v>74</v>
      </c>
      <c r="O6" s="27" t="s">
        <v>58</v>
      </c>
      <c r="P6" s="22" cm="1">
        <f t="array" aca="1" ref="P6" ca="1">SUMIF(H:H,couleur,G:G)+NOW()-NOW()</f>
        <v>1237.239999999998</v>
      </c>
      <c r="Q6" s="22" cm="1">
        <f t="array" aca="1" ref="Q6" ca="1">SUMIF(J:J,couleurF,I:I)+NOW()-NOW()</f>
        <v>390.83999999999651</v>
      </c>
      <c r="R6" s="3"/>
      <c r="S6" s="28" cm="1">
        <f t="array" aca="1" ref="S6" ca="1">SUMIF(L:L,couleurR,K:K)+NOW()-NOW()</f>
        <v>0</v>
      </c>
      <c r="T6" s="3"/>
      <c r="U6" s="33">
        <f t="shared" ca="1" si="0"/>
        <v>1628.0799999999945</v>
      </c>
    </row>
    <row r="7" spans="2:21" ht="24.75" thickBot="1" x14ac:dyDescent="0.3">
      <c r="B7" s="6"/>
      <c r="C7" s="6"/>
      <c r="D7" s="6"/>
      <c r="E7" s="6"/>
      <c r="F7" s="6"/>
      <c r="G7" s="65">
        <f>SUM(G6:K6)</f>
        <v>1628.08</v>
      </c>
      <c r="H7" s="66"/>
      <c r="I7" s="67"/>
      <c r="J7" s="68"/>
      <c r="K7" s="69"/>
      <c r="L7" s="21"/>
      <c r="M7" s="56">
        <f>G7/1.2</f>
        <v>1356.7333333333333</v>
      </c>
      <c r="O7" s="31" t="s">
        <v>63</v>
      </c>
      <c r="P7" s="22" cm="1">
        <f t="array" aca="1" ref="P7" ca="1">SUMIF(H:H,couleur,G:G)+NOW()-NOW()</f>
        <v>1237.239999999998</v>
      </c>
      <c r="Q7" s="22" cm="1">
        <f t="array" aca="1" ref="Q7" ca="1">SUMIF(J:J,couleurF,I:I)+NOW()-NOW()</f>
        <v>390.83999999999651</v>
      </c>
      <c r="R7" s="1"/>
      <c r="S7" s="28" cm="1">
        <f t="array" aca="1" ref="S7" ca="1">SUMIF(L:L,couleurR,K:K)+NOW()-NOW()</f>
        <v>0</v>
      </c>
      <c r="T7" s="1"/>
      <c r="U7" s="33">
        <f t="shared" ca="1" si="0"/>
        <v>1628.0799999999945</v>
      </c>
    </row>
    <row r="8" spans="2:21" ht="18.75" x14ac:dyDescent="0.25">
      <c r="B8" s="85" t="s">
        <v>0</v>
      </c>
      <c r="C8" s="9" t="s">
        <v>1</v>
      </c>
      <c r="D8" s="9" t="s">
        <v>70</v>
      </c>
      <c r="E8" s="9" t="s">
        <v>38</v>
      </c>
      <c r="F8" s="9" t="s">
        <v>2</v>
      </c>
      <c r="G8" s="9" t="s">
        <v>3</v>
      </c>
      <c r="H8" s="9" t="s">
        <v>82</v>
      </c>
      <c r="I8" s="9" t="s">
        <v>4</v>
      </c>
      <c r="J8" s="9" t="s">
        <v>83</v>
      </c>
      <c r="K8" s="9" t="s">
        <v>5</v>
      </c>
      <c r="L8" t="s">
        <v>84</v>
      </c>
      <c r="M8" s="90" t="s">
        <v>6</v>
      </c>
      <c r="P8" s="33">
        <f ca="1">SUM(P2:P7)</f>
        <v>7423.4399999999878</v>
      </c>
      <c r="Q8" s="33">
        <f ca="1">SUM(Q2:Q7)</f>
        <v>2345.039999999979</v>
      </c>
      <c r="R8" s="33">
        <f>SUM(R2:R7)</f>
        <v>0</v>
      </c>
      <c r="S8" s="33">
        <f ca="1">SUM(S2:S7)</f>
        <v>0</v>
      </c>
      <c r="T8" s="32">
        <f>SUM(T2:T7)</f>
        <v>0</v>
      </c>
    </row>
    <row r="9" spans="2:21" ht="18.75" x14ac:dyDescent="0.25">
      <c r="B9" s="86">
        <v>45354</v>
      </c>
      <c r="C9" s="8"/>
      <c r="D9" s="8"/>
      <c r="E9" s="3"/>
      <c r="F9" s="3"/>
      <c r="G9" s="4">
        <v>147</v>
      </c>
      <c r="H9" s="25" t="e" cm="1">
        <f t="array" aca="1" ref="H9" ca="1">couleur+NOW()-NOW()</f>
        <v>#NAME?</v>
      </c>
      <c r="I9" s="29" t="s">
        <v>61</v>
      </c>
      <c r="J9" s="25" t="e" cm="1">
        <f t="array" aca="1" ref="J9" ca="1">couleur+NOW()-NOW()</f>
        <v>#NAME?</v>
      </c>
      <c r="K9" s="29" t="s">
        <v>61</v>
      </c>
      <c r="L9" s="9"/>
      <c r="M9" s="91"/>
    </row>
    <row r="10" spans="2:21" x14ac:dyDescent="0.25">
      <c r="B10" s="86">
        <v>45364</v>
      </c>
      <c r="C10" s="8"/>
      <c r="D10" s="8"/>
      <c r="E10" s="3"/>
      <c r="F10" s="6"/>
      <c r="G10" s="4">
        <v>147</v>
      </c>
      <c r="H10" s="25" t="e" cm="1">
        <f t="array" aca="1" ref="H10" ca="1">couleur+NOW()-NOW()</f>
        <v>#NAME?</v>
      </c>
      <c r="I10" s="44" t="s">
        <v>61</v>
      </c>
      <c r="J10" s="25" t="e" cm="1">
        <f t="array" aca="1" ref="J10" ca="1">couleur+NOW()-NOW()</f>
        <v>#NAME?</v>
      </c>
      <c r="K10" s="44" t="s">
        <v>61</v>
      </c>
      <c r="L10" s="25" t="e" cm="1">
        <f t="array" aca="1" ref="L10" ca="1">couleur+NOW()-NOW()</f>
        <v>#NAME?</v>
      </c>
      <c r="M10" s="91"/>
    </row>
    <row r="11" spans="2:21" x14ac:dyDescent="0.25">
      <c r="B11" s="86">
        <v>45368</v>
      </c>
      <c r="C11" s="8"/>
      <c r="D11" s="8"/>
      <c r="E11" s="3"/>
      <c r="F11" s="3"/>
      <c r="G11" s="4">
        <v>147</v>
      </c>
      <c r="H11" s="25" t="e" cm="1">
        <f t="array" aca="1" ref="H11" ca="1">couleur+NOW()-NOW()</f>
        <v>#NAME?</v>
      </c>
      <c r="I11" s="44" t="s">
        <v>61</v>
      </c>
      <c r="J11" s="25" t="e" cm="1">
        <f t="array" aca="1" ref="J11" ca="1">couleur+NOW()-NOW()</f>
        <v>#NAME?</v>
      </c>
      <c r="K11" s="45"/>
      <c r="L11" s="25" t="e" cm="1">
        <f t="array" aca="1" ref="L11" ca="1">couleur+NOW()-NOW()</f>
        <v>#NAME?</v>
      </c>
      <c r="M11" s="91"/>
    </row>
    <row r="12" spans="2:21" x14ac:dyDescent="0.25">
      <c r="B12" s="86">
        <v>45369</v>
      </c>
      <c r="C12" s="8" t="s">
        <v>10</v>
      </c>
      <c r="D12" s="8"/>
      <c r="E12" s="3"/>
      <c r="F12" s="3">
        <v>2</v>
      </c>
      <c r="G12" s="29"/>
      <c r="H12" s="25" t="e" cm="1">
        <f t="array" aca="1" ref="H12" ca="1">couleur+NOW()-NOW()</f>
        <v>#NAME?</v>
      </c>
      <c r="I12" s="4">
        <v>147</v>
      </c>
      <c r="J12" s="25" t="e" cm="1">
        <f t="array" aca="1" ref="J12" ca="1">couleur+NOW()-NOW()</f>
        <v>#NAME?</v>
      </c>
      <c r="K12" s="45"/>
      <c r="L12" s="25" t="e" cm="1">
        <f t="array" aca="1" ref="L12" ca="1">couleur+NOW()-NOW()</f>
        <v>#NAME?</v>
      </c>
      <c r="M12" s="91"/>
    </row>
    <row r="13" spans="2:21" x14ac:dyDescent="0.25">
      <c r="B13" s="86">
        <v>45379</v>
      </c>
      <c r="C13" s="8" t="s">
        <v>13</v>
      </c>
      <c r="D13" s="8"/>
      <c r="E13" s="3"/>
      <c r="F13" s="3">
        <v>2</v>
      </c>
      <c r="G13" s="31">
        <v>153.84</v>
      </c>
      <c r="H13" s="25" t="e" cm="1">
        <f t="array" aca="1" ref="H13" ca="1">couleur+NOW()-NOW()</f>
        <v>#NAME?</v>
      </c>
      <c r="I13" s="31">
        <v>153.84</v>
      </c>
      <c r="J13" s="25" t="e" cm="1">
        <f t="array" aca="1" ref="J13" ca="1">couleur+NOW()-NOW()</f>
        <v>#NAME?</v>
      </c>
      <c r="K13" s="45"/>
      <c r="L13" s="25" t="e" cm="1">
        <f t="array" aca="1" ref="L13" ca="1">couleur+NOW()-NOW()</f>
        <v>#NAME?</v>
      </c>
      <c r="M13" s="91"/>
    </row>
    <row r="14" spans="2:21" x14ac:dyDescent="0.25">
      <c r="B14" s="86">
        <v>45383</v>
      </c>
      <c r="C14" s="8" t="s">
        <v>17</v>
      </c>
      <c r="D14" s="8"/>
      <c r="E14" s="3"/>
      <c r="F14" s="3">
        <v>2</v>
      </c>
      <c r="G14" s="29">
        <v>100</v>
      </c>
      <c r="H14" s="25" t="e" cm="1">
        <f t="array" aca="1" ref="H14" ca="1">couleur+NOW()-NOW()</f>
        <v>#NAME?</v>
      </c>
      <c r="I14" s="29"/>
      <c r="J14" s="25" t="e" cm="1">
        <f t="array" aca="1" ref="J14" ca="1">couleur+NOW()-NOW()</f>
        <v>#NAME?</v>
      </c>
      <c r="K14" s="29" t="s">
        <v>61</v>
      </c>
      <c r="L14" s="25" t="e" cm="1">
        <f t="array" aca="1" ref="L14" ca="1">couleur+NOW()-NOW()</f>
        <v>#NAME?</v>
      </c>
      <c r="M14" s="91" t="s">
        <v>71</v>
      </c>
    </row>
    <row r="15" spans="2:21" x14ac:dyDescent="0.25">
      <c r="B15" s="87">
        <v>45384</v>
      </c>
      <c r="C15" s="8" t="s">
        <v>8</v>
      </c>
      <c r="D15" s="8"/>
      <c r="E15" s="3"/>
      <c r="F15" s="3">
        <v>1</v>
      </c>
      <c r="G15" s="29">
        <v>90</v>
      </c>
      <c r="H15" s="25" t="e" cm="1">
        <f t="array" aca="1" ref="H15" ca="1">couleur+NOW()-NOW()</f>
        <v>#NAME?</v>
      </c>
      <c r="I15" s="44">
        <v>90</v>
      </c>
      <c r="J15" s="25" t="e" cm="1">
        <f t="array" aca="1" ref="J15" ca="1">couleur+NOW()-NOW()</f>
        <v>#NAME?</v>
      </c>
      <c r="K15" s="45"/>
      <c r="L15" s="25" t="e" cm="1">
        <f t="array" aca="1" ref="L15" ca="1">couleur+NOW()-NOW()</f>
        <v>#NAME?</v>
      </c>
      <c r="M15" s="91"/>
    </row>
    <row r="16" spans="2:21" x14ac:dyDescent="0.25">
      <c r="B16" s="87">
        <v>45384</v>
      </c>
      <c r="C16" s="8" t="s">
        <v>9</v>
      </c>
      <c r="D16" s="8"/>
      <c r="E16" s="3"/>
      <c r="F16" s="3">
        <v>1</v>
      </c>
      <c r="G16" s="44">
        <v>50</v>
      </c>
      <c r="H16" s="25" t="e" cm="1">
        <f t="array" aca="1" ref="H16" ca="1">couleur+NOW()-NOW()</f>
        <v>#NAME?</v>
      </c>
      <c r="I16" s="44" t="s">
        <v>61</v>
      </c>
      <c r="J16" s="25" t="e" cm="1">
        <f t="array" aca="1" ref="J16" ca="1">couleur+NOW()-NOW()</f>
        <v>#NAME?</v>
      </c>
      <c r="K16" s="45"/>
      <c r="L16" s="25" t="e" cm="1">
        <f t="array" aca="1" ref="L16" ca="1">couleur+NOW()-NOW()</f>
        <v>#NAME?</v>
      </c>
      <c r="M16" s="91"/>
    </row>
    <row r="17" spans="2:13" x14ac:dyDescent="0.25">
      <c r="B17" s="87">
        <v>45386</v>
      </c>
      <c r="C17" s="8" t="s">
        <v>10</v>
      </c>
      <c r="D17" s="8"/>
      <c r="E17" s="3"/>
      <c r="F17" s="3">
        <v>2</v>
      </c>
      <c r="G17" s="44">
        <v>100</v>
      </c>
      <c r="H17" s="25" t="e" cm="1">
        <f t="array" aca="1" ref="H17" ca="1">couleur+NOW()-NOW()</f>
        <v>#NAME?</v>
      </c>
      <c r="I17" s="44" t="s">
        <v>61</v>
      </c>
      <c r="J17" s="25" t="e" cm="1">
        <f t="array" aca="1" ref="J17" ca="1">couleur+NOW()-NOW()</f>
        <v>#NAME?</v>
      </c>
      <c r="K17" s="45"/>
      <c r="L17" s="25" t="e" cm="1">
        <f t="array" aca="1" ref="L17" ca="1">couleur+NOW()-NOW()</f>
        <v>#NAME?</v>
      </c>
      <c r="M17" s="91" t="s">
        <v>71</v>
      </c>
    </row>
    <row r="18" spans="2:13" x14ac:dyDescent="0.25">
      <c r="B18" s="87">
        <v>45387</v>
      </c>
      <c r="C18" s="8" t="s">
        <v>11</v>
      </c>
      <c r="D18" s="8"/>
      <c r="E18" s="3"/>
      <c r="F18" s="3">
        <v>4</v>
      </c>
      <c r="G18" s="29">
        <v>302.39999999999998</v>
      </c>
      <c r="H18" s="25" t="e" cm="1">
        <f t="array" aca="1" ref="H18" ca="1">couleur+NOW()-NOW()</f>
        <v>#NAME?</v>
      </c>
      <c r="I18" s="44" t="s">
        <v>61</v>
      </c>
      <c r="J18" s="25" t="e" cm="1">
        <f t="array" aca="1" ref="J18" ca="1">couleur+NOW()-NOW()</f>
        <v>#NAME?</v>
      </c>
      <c r="K18" s="45"/>
      <c r="L18" s="25" t="e" cm="1">
        <f t="array" aca="1" ref="L18" ca="1">couleur+NOW()-NOW()</f>
        <v>#NAME?</v>
      </c>
      <c r="M18" s="91"/>
    </row>
    <row r="19" spans="2:13" x14ac:dyDescent="0.25">
      <c r="B19" s="87">
        <v>45388</v>
      </c>
      <c r="C19" s="8" t="s">
        <v>12</v>
      </c>
      <c r="D19" s="8"/>
      <c r="E19" s="3"/>
      <c r="F19" s="3">
        <v>2</v>
      </c>
      <c r="G19" s="44"/>
      <c r="H19" s="25" t="e" cm="1">
        <f t="array" aca="1" ref="H19" ca="1">couleur+NOW()-NOW()</f>
        <v>#NAME?</v>
      </c>
      <c r="I19" s="44"/>
      <c r="J19" s="25" t="e" cm="1">
        <f t="array" aca="1" ref="J19" ca="1">couleur+NOW()-NOW()</f>
        <v>#NAME?</v>
      </c>
      <c r="K19" s="45"/>
      <c r="L19" s="25" t="e" cm="1">
        <f t="array" aca="1" ref="L19" ca="1">couleur+NOW()-NOW()</f>
        <v>#NAME?</v>
      </c>
      <c r="M19" s="91"/>
    </row>
    <row r="20" spans="2:13" x14ac:dyDescent="0.25">
      <c r="B20" s="87">
        <v>45388</v>
      </c>
      <c r="C20" s="8" t="s">
        <v>72</v>
      </c>
      <c r="D20" s="8"/>
      <c r="E20" s="3"/>
      <c r="F20" s="3">
        <v>2</v>
      </c>
      <c r="G20" s="44"/>
      <c r="H20" s="25" t="e" cm="1">
        <f t="array" aca="1" ref="H20" ca="1">couleur+NOW()-NOW()</f>
        <v>#NAME?</v>
      </c>
      <c r="I20" s="44"/>
      <c r="J20" s="25" t="e" cm="1">
        <f t="array" aca="1" ref="J20" ca="1">couleur+NOW()-NOW()</f>
        <v>#NAME?</v>
      </c>
      <c r="K20" s="45"/>
      <c r="L20" s="25" t="e" cm="1">
        <f t="array" aca="1" ref="L20" ca="1">couleur+NOW()-NOW()</f>
        <v>#NAME?</v>
      </c>
      <c r="M20" s="91" t="s">
        <v>71</v>
      </c>
    </row>
    <row r="21" spans="2:13" x14ac:dyDescent="0.25">
      <c r="B21" s="87">
        <v>45391</v>
      </c>
      <c r="C21" s="8" t="s">
        <v>13</v>
      </c>
      <c r="D21" s="8"/>
      <c r="E21" s="3"/>
      <c r="F21" s="3">
        <v>2</v>
      </c>
      <c r="G21" s="29"/>
      <c r="H21" s="25" t="e" cm="1">
        <f t="array" aca="1" ref="H21" ca="1">couleur+NOW()-NOW()</f>
        <v>#NAME?</v>
      </c>
      <c r="I21" s="44" t="s">
        <v>61</v>
      </c>
      <c r="J21" s="25" t="e" cm="1">
        <f t="array" aca="1" ref="J21" ca="1">couleur+NOW()-NOW()</f>
        <v>#NAME?</v>
      </c>
      <c r="K21" s="45"/>
      <c r="L21" s="25" t="e" cm="1">
        <f t="array" aca="1" ref="L21" ca="1">couleur+NOW()-NOW()</f>
        <v>#NAME?</v>
      </c>
      <c r="M21" s="91"/>
    </row>
    <row r="22" spans="2:13" x14ac:dyDescent="0.25">
      <c r="B22" s="87">
        <v>45393</v>
      </c>
      <c r="C22" s="8" t="s">
        <v>13</v>
      </c>
      <c r="D22" s="8"/>
      <c r="E22" s="3"/>
      <c r="F22" s="3">
        <v>2</v>
      </c>
      <c r="G22" s="29"/>
      <c r="H22" s="25" t="e" cm="1">
        <f t="array" aca="1" ref="H22" ca="1">couleur+NOW()-NOW()</f>
        <v>#NAME?</v>
      </c>
      <c r="I22" s="44"/>
      <c r="J22" s="25" t="e" cm="1">
        <f t="array" aca="1" ref="J22" ca="1">couleur+NOW()-NOW()</f>
        <v>#NAME?</v>
      </c>
      <c r="K22" s="45"/>
      <c r="L22" s="25" t="e" cm="1">
        <f t="array" aca="1" ref="L22" ca="1">couleur+NOW()-NOW()</f>
        <v>#NAME?</v>
      </c>
      <c r="M22" s="91"/>
    </row>
    <row r="23" spans="2:13" x14ac:dyDescent="0.25">
      <c r="B23" s="87">
        <v>45397</v>
      </c>
      <c r="C23" s="8" t="s">
        <v>13</v>
      </c>
      <c r="D23" s="8"/>
      <c r="E23" s="3"/>
      <c r="F23" s="3">
        <v>2</v>
      </c>
      <c r="G23" s="44"/>
      <c r="H23" s="25" t="e" cm="1">
        <f t="array" aca="1" ref="H23" ca="1">couleur+NOW()-NOW()</f>
        <v>#NAME?</v>
      </c>
      <c r="I23" s="44" t="s">
        <v>61</v>
      </c>
      <c r="J23" s="25" t="e" cm="1">
        <f t="array" aca="1" ref="J23" ca="1">couleur+NOW()-NOW()</f>
        <v>#NAME?</v>
      </c>
      <c r="K23" s="45"/>
      <c r="L23" s="25" t="e" cm="1">
        <f t="array" aca="1" ref="L23" ca="1">couleur+NOW()-NOW()</f>
        <v>#NAME?</v>
      </c>
      <c r="M23" s="91"/>
    </row>
    <row r="24" spans="2:13" x14ac:dyDescent="0.25">
      <c r="B24" s="87">
        <v>45400</v>
      </c>
      <c r="C24" s="8" t="s">
        <v>13</v>
      </c>
      <c r="D24" s="8"/>
      <c r="E24" s="3"/>
      <c r="F24" s="3">
        <v>2</v>
      </c>
      <c r="G24" s="44" t="s">
        <v>61</v>
      </c>
      <c r="H24" s="25" t="e" cm="1">
        <f t="array" aca="1" ref="H24" ca="1">couleur+NOW()-NOW()</f>
        <v>#NAME?</v>
      </c>
      <c r="I24" s="44"/>
      <c r="J24" s="25" t="e" cm="1">
        <f t="array" aca="1" ref="J24" ca="1">couleur+NOW()-NOW()</f>
        <v>#NAME?</v>
      </c>
      <c r="K24" s="45"/>
      <c r="L24" s="25" t="e" cm="1">
        <f t="array" aca="1" ref="L24" ca="1">couleur+NOW()-NOW()</f>
        <v>#NAME?</v>
      </c>
      <c r="M24" s="91"/>
    </row>
    <row r="25" spans="2:13" x14ac:dyDescent="0.25">
      <c r="B25" s="87">
        <v>45400</v>
      </c>
      <c r="C25" s="8" t="s">
        <v>12</v>
      </c>
      <c r="D25" s="8"/>
      <c r="E25" s="3"/>
      <c r="F25" s="3">
        <v>2</v>
      </c>
      <c r="G25" s="44"/>
      <c r="H25" s="25" t="e" cm="1">
        <f t="array" aca="1" ref="H25" ca="1">couleur+NOW()-NOW()</f>
        <v>#NAME?</v>
      </c>
      <c r="I25" s="44" t="s">
        <v>61</v>
      </c>
      <c r="J25" s="25" t="e" cm="1">
        <f t="array" aca="1" ref="J25" ca="1">couleur+NOW()-NOW()</f>
        <v>#NAME?</v>
      </c>
      <c r="K25" s="45"/>
      <c r="L25" s="25" t="e" cm="1">
        <f t="array" aca="1" ref="L25" ca="1">couleur+NOW()-NOW()</f>
        <v>#NAME?</v>
      </c>
      <c r="M25" s="91"/>
    </row>
    <row r="26" spans="2:13" x14ac:dyDescent="0.25">
      <c r="B26" s="87">
        <v>45400</v>
      </c>
      <c r="C26" s="8" t="s">
        <v>15</v>
      </c>
      <c r="D26" s="8"/>
      <c r="E26" s="3"/>
      <c r="F26" s="3">
        <v>4</v>
      </c>
      <c r="G26" s="44"/>
      <c r="H26" s="25" t="e" cm="1">
        <f t="array" aca="1" ref="H26" ca="1">couleur+NOW()-NOW()</f>
        <v>#NAME?</v>
      </c>
      <c r="I26" s="29" t="s">
        <v>61</v>
      </c>
      <c r="J26" s="25" t="e" cm="1">
        <f t="array" aca="1" ref="J26" ca="1">couleur+NOW()-NOW()</f>
        <v>#NAME?</v>
      </c>
      <c r="K26" s="45"/>
      <c r="L26" s="25" t="e" cm="1">
        <f t="array" aca="1" ref="L26" ca="1">couleur+NOW()-NOW()</f>
        <v>#NAME?</v>
      </c>
      <c r="M26" s="91"/>
    </row>
    <row r="27" spans="2:13" x14ac:dyDescent="0.25">
      <c r="B27" s="87">
        <v>45401</v>
      </c>
      <c r="C27" s="8" t="s">
        <v>60</v>
      </c>
      <c r="D27" s="8"/>
      <c r="E27" s="3"/>
      <c r="F27" s="3">
        <v>4</v>
      </c>
      <c r="G27" s="44"/>
      <c r="H27" s="25" t="e" cm="1">
        <f t="array" aca="1" ref="H27" ca="1">couleur+NOW()-NOW()</f>
        <v>#NAME?</v>
      </c>
      <c r="I27" s="44"/>
      <c r="J27" s="25" t="e" cm="1">
        <f t="array" aca="1" ref="J27" ca="1">couleur+NOW()-NOW()</f>
        <v>#NAME?</v>
      </c>
      <c r="K27" s="45"/>
      <c r="L27" s="25" t="e" cm="1">
        <f t="array" aca="1" ref="L27" ca="1">couleur+NOW()-NOW()</f>
        <v>#NAME?</v>
      </c>
      <c r="M27" s="91"/>
    </row>
    <row r="28" spans="2:13" x14ac:dyDescent="0.25">
      <c r="B28" s="87">
        <v>45402</v>
      </c>
      <c r="C28" s="8" t="s">
        <v>60</v>
      </c>
      <c r="D28" s="8"/>
      <c r="E28" s="3"/>
      <c r="F28" s="3"/>
      <c r="G28" s="44" t="s">
        <v>61</v>
      </c>
      <c r="H28" s="25" t="e" cm="1">
        <f t="array" aca="1" ref="H28" ca="1">couleur+NOW()-NOW()</f>
        <v>#NAME?</v>
      </c>
      <c r="I28" s="44"/>
      <c r="J28" s="25" t="e" cm="1">
        <f t="array" aca="1" ref="J28" ca="1">couleur+NOW()-NOW()</f>
        <v>#NAME?</v>
      </c>
      <c r="K28" s="45"/>
      <c r="L28" s="25" t="e" cm="1">
        <f t="array" aca="1" ref="L28" ca="1">couleur+NOW()-NOW()</f>
        <v>#NAME?</v>
      </c>
      <c r="M28" s="91"/>
    </row>
    <row r="29" spans="2:13" x14ac:dyDescent="0.25">
      <c r="B29" s="87">
        <v>45402</v>
      </c>
      <c r="C29" s="8" t="s">
        <v>59</v>
      </c>
      <c r="D29" s="8"/>
      <c r="E29" s="3"/>
      <c r="F29" s="3"/>
      <c r="G29" s="44" t="s">
        <v>61</v>
      </c>
      <c r="H29" s="25" t="e" cm="1">
        <f t="array" aca="1" ref="H29" ca="1">couleur+NOW()-NOW()</f>
        <v>#NAME?</v>
      </c>
      <c r="I29" s="44"/>
      <c r="J29" s="25" t="e" cm="1">
        <f t="array" aca="1" ref="J29" ca="1">couleur+NOW()-NOW()</f>
        <v>#NAME?</v>
      </c>
      <c r="K29" s="45"/>
      <c r="L29" s="25" t="e" cm="1">
        <f t="array" aca="1" ref="L29" ca="1">couleur+NOW()-NOW()</f>
        <v>#NAME?</v>
      </c>
      <c r="M29" s="91"/>
    </row>
    <row r="30" spans="2:13" x14ac:dyDescent="0.25">
      <c r="B30" s="87">
        <v>45403</v>
      </c>
      <c r="C30" s="8" t="s">
        <v>16</v>
      </c>
      <c r="D30" s="8"/>
      <c r="E30" s="3"/>
      <c r="F30" s="3">
        <v>2</v>
      </c>
      <c r="G30" s="29" t="s">
        <v>61</v>
      </c>
      <c r="H30" s="25" t="e" cm="1">
        <f t="array" aca="1" ref="H30" ca="1">couleur+NOW()-NOW()</f>
        <v>#NAME?</v>
      </c>
      <c r="I30" s="44"/>
      <c r="J30" s="25" t="e" cm="1">
        <f t="array" aca="1" ref="J30" ca="1">couleur+NOW()-NOW()</f>
        <v>#NAME?</v>
      </c>
      <c r="K30" s="45"/>
      <c r="L30" s="25" t="e" cm="1">
        <f t="array" aca="1" ref="L30" ca="1">couleur+NOW()-NOW()</f>
        <v>#NAME?</v>
      </c>
      <c r="M30" s="91"/>
    </row>
    <row r="31" spans="2:13" x14ac:dyDescent="0.25">
      <c r="B31" s="87">
        <v>45404</v>
      </c>
      <c r="C31" s="8" t="s">
        <v>40</v>
      </c>
      <c r="D31" s="8"/>
      <c r="E31" s="3"/>
      <c r="F31" s="3">
        <v>7</v>
      </c>
      <c r="G31" s="44"/>
      <c r="H31" s="25" t="e" cm="1">
        <f t="array" aca="1" ref="H31" ca="1">couleur+NOW()-NOW()</f>
        <v>#NAME?</v>
      </c>
      <c r="I31" s="44"/>
      <c r="J31" s="25" t="e" cm="1">
        <f t="array" aca="1" ref="J31" ca="1">couleur+NOW()-NOW()</f>
        <v>#NAME?</v>
      </c>
      <c r="K31" s="29" t="s">
        <v>61</v>
      </c>
      <c r="L31" s="25" t="e" cm="1">
        <f t="array" aca="1" ref="L31" ca="1">couleur+NOW()-NOW()</f>
        <v>#NAME?</v>
      </c>
      <c r="M31" s="91"/>
    </row>
    <row r="32" spans="2:13" x14ac:dyDescent="0.25">
      <c r="B32" s="87">
        <v>45405</v>
      </c>
      <c r="C32" s="8" t="s">
        <v>13</v>
      </c>
      <c r="D32" s="8"/>
      <c r="E32" s="3"/>
      <c r="F32" s="3">
        <v>2</v>
      </c>
      <c r="G32" s="44"/>
      <c r="H32" s="25" t="e" cm="1">
        <f t="array" aca="1" ref="H32" ca="1">couleur+NOW()-NOW()</f>
        <v>#NAME?</v>
      </c>
      <c r="I32" s="29" t="s">
        <v>61</v>
      </c>
      <c r="J32" s="25" t="e" cm="1">
        <f t="array" aca="1" ref="J32" ca="1">couleur+NOW()-NOW()</f>
        <v>#NAME?</v>
      </c>
      <c r="K32" s="45"/>
      <c r="L32" s="25" t="e" cm="1">
        <f t="array" aca="1" ref="L32" ca="1">couleur+NOW()-NOW()</f>
        <v>#NAME?</v>
      </c>
      <c r="M32" s="91" t="s">
        <v>71</v>
      </c>
    </row>
    <row r="33" spans="2:13" x14ac:dyDescent="0.25">
      <c r="B33" s="87">
        <v>45405</v>
      </c>
      <c r="C33" s="8" t="s">
        <v>16</v>
      </c>
      <c r="D33" s="8"/>
      <c r="E33" s="3"/>
      <c r="F33" s="3"/>
      <c r="G33" s="44"/>
      <c r="H33" s="25" t="e" cm="1">
        <f t="array" aca="1" ref="H33" ca="1">couleur+NOW()-NOW()</f>
        <v>#NAME?</v>
      </c>
      <c r="I33" s="44"/>
      <c r="J33" s="25" t="e" cm="1">
        <f t="array" aca="1" ref="J33" ca="1">couleur+NOW()-NOW()</f>
        <v>#NAME?</v>
      </c>
      <c r="K33" s="45"/>
      <c r="L33" s="25" t="e" cm="1">
        <f t="array" aca="1" ref="L33" ca="1">couleur+NOW()-NOW()</f>
        <v>#NAME?</v>
      </c>
      <c r="M33" s="91"/>
    </row>
    <row r="34" spans="2:13" x14ac:dyDescent="0.25">
      <c r="B34" s="87">
        <v>45406</v>
      </c>
      <c r="C34" s="8" t="s">
        <v>16</v>
      </c>
      <c r="D34" s="8"/>
      <c r="E34" s="3"/>
      <c r="F34" s="3">
        <v>2</v>
      </c>
      <c r="G34" s="44"/>
      <c r="H34" s="25" t="e" cm="1">
        <f t="array" aca="1" ref="H34" ca="1">couleur+NOW()-NOW()</f>
        <v>#NAME?</v>
      </c>
      <c r="I34" s="44"/>
      <c r="J34" s="25" t="e" cm="1">
        <f t="array" aca="1" ref="J34" ca="1">couleur+NOW()-NOW()</f>
        <v>#NAME?</v>
      </c>
      <c r="K34" s="45"/>
      <c r="L34" s="25" t="e" cm="1">
        <f t="array" aca="1" ref="L34" ca="1">couleur+NOW()-NOW()</f>
        <v>#NAME?</v>
      </c>
      <c r="M34" s="91"/>
    </row>
    <row r="35" spans="2:13" x14ac:dyDescent="0.25">
      <c r="B35" s="87">
        <v>45407</v>
      </c>
      <c r="C35" s="8" t="s">
        <v>40</v>
      </c>
      <c r="D35" s="8"/>
      <c r="E35" s="3"/>
      <c r="F35" s="3">
        <v>7</v>
      </c>
      <c r="G35" s="44"/>
      <c r="H35" s="25" t="e" cm="1">
        <f t="array" aca="1" ref="H35" ca="1">couleur+NOW()-NOW()</f>
        <v>#NAME?</v>
      </c>
      <c r="I35" s="44"/>
      <c r="J35" s="25" t="e" cm="1">
        <f t="array" aca="1" ref="J35" ca="1">couleur+NOW()-NOW()</f>
        <v>#NAME?</v>
      </c>
      <c r="K35" s="45"/>
      <c r="L35" s="25" t="e" cm="1">
        <f t="array" aca="1" ref="L35" ca="1">couleur+NOW()-NOW()</f>
        <v>#NAME?</v>
      </c>
      <c r="M35" s="91" t="s">
        <v>73</v>
      </c>
    </row>
    <row r="36" spans="2:13" x14ac:dyDescent="0.25">
      <c r="B36" s="87">
        <v>45408</v>
      </c>
      <c r="C36" s="8" t="s">
        <v>17</v>
      </c>
      <c r="D36" s="8"/>
      <c r="E36" s="3"/>
      <c r="F36" s="3">
        <v>2</v>
      </c>
      <c r="G36" s="44"/>
      <c r="H36" s="25" t="e" cm="1">
        <f t="array" aca="1" ref="H36" ca="1">couleur+NOW()-NOW()</f>
        <v>#NAME?</v>
      </c>
      <c r="I36" s="44" t="s">
        <v>61</v>
      </c>
      <c r="J36" s="25" t="e" cm="1">
        <f t="array" aca="1" ref="J36" ca="1">couleur+NOW()-NOW()</f>
        <v>#NAME?</v>
      </c>
      <c r="K36" s="45"/>
      <c r="L36" s="25" t="e" cm="1">
        <f t="array" aca="1" ref="L36" ca="1">couleur+NOW()-NOW()</f>
        <v>#NAME?</v>
      </c>
      <c r="M36" s="91"/>
    </row>
    <row r="37" spans="2:13" x14ac:dyDescent="0.25">
      <c r="B37" s="87">
        <v>45409</v>
      </c>
      <c r="C37" s="8" t="s">
        <v>13</v>
      </c>
      <c r="D37" s="8"/>
      <c r="E37" s="3"/>
      <c r="F37" s="3">
        <v>2</v>
      </c>
      <c r="G37" s="44"/>
      <c r="H37" s="25" t="e" cm="1">
        <f t="array" aca="1" ref="H37" ca="1">couleur+NOW()-NOW()</f>
        <v>#NAME?</v>
      </c>
      <c r="I37" s="44" t="s">
        <v>61</v>
      </c>
      <c r="J37" s="25" t="e" cm="1">
        <f t="array" aca="1" ref="J37" ca="1">couleur+NOW()-NOW()</f>
        <v>#NAME?</v>
      </c>
      <c r="K37" s="45"/>
      <c r="L37" s="25" t="e" cm="1">
        <f t="array" aca="1" ref="L37" ca="1">couleur+NOW()-NOW()</f>
        <v>#NAME?</v>
      </c>
      <c r="M37" s="91"/>
    </row>
    <row r="38" spans="2:13" x14ac:dyDescent="0.25">
      <c r="B38" s="88"/>
      <c r="C38" s="8" t="s">
        <v>17</v>
      </c>
      <c r="D38" s="8"/>
      <c r="E38" s="3"/>
      <c r="F38" s="3">
        <v>2</v>
      </c>
      <c r="G38" s="44"/>
      <c r="H38" s="25" t="e" cm="1">
        <f t="array" aca="1" ref="H38" ca="1">couleur+NOW()-NOW()</f>
        <v>#NAME?</v>
      </c>
      <c r="I38" s="44" t="s">
        <v>61</v>
      </c>
      <c r="J38" s="25" t="e" cm="1">
        <f t="array" aca="1" ref="J38" ca="1">couleur+NOW()-NOW()</f>
        <v>#NAME?</v>
      </c>
      <c r="K38" s="45"/>
      <c r="L38" s="25" t="e" cm="1">
        <f t="array" aca="1" ref="L38" ca="1">couleur+NOW()-NOW()</f>
        <v>#NAME?</v>
      </c>
      <c r="M38" s="91"/>
    </row>
    <row r="39" spans="2:13" x14ac:dyDescent="0.25">
      <c r="B39" s="88"/>
      <c r="C39" s="8" t="s">
        <v>18</v>
      </c>
      <c r="D39" s="8"/>
      <c r="E39" s="3"/>
      <c r="F39" s="3">
        <v>2</v>
      </c>
      <c r="G39" s="44" t="s">
        <v>61</v>
      </c>
      <c r="H39" s="25" t="e" cm="1">
        <f t="array" aca="1" ref="H39" ca="1">couleur+NOW()-NOW()</f>
        <v>#NAME?</v>
      </c>
      <c r="I39" s="44"/>
      <c r="J39" s="25" t="e" cm="1">
        <f t="array" aca="1" ref="J39" ca="1">couleur+NOW()-NOW()</f>
        <v>#NAME?</v>
      </c>
      <c r="K39" s="45"/>
      <c r="L39" s="25" t="e" cm="1">
        <f t="array" aca="1" ref="L39" ca="1">couleur+NOW()-NOW()</f>
        <v>#NAME?</v>
      </c>
      <c r="M39" s="91"/>
    </row>
    <row r="40" spans="2:13" x14ac:dyDescent="0.25">
      <c r="B40" s="87">
        <v>45410</v>
      </c>
      <c r="C40" s="8" t="s">
        <v>40</v>
      </c>
      <c r="D40" s="8"/>
      <c r="E40" s="3"/>
      <c r="F40" s="3">
        <v>7</v>
      </c>
      <c r="G40" s="44"/>
      <c r="H40" s="25" t="e" cm="1">
        <f t="array" aca="1" ref="H40" ca="1">couleur+NOW()-NOW()</f>
        <v>#NAME?</v>
      </c>
      <c r="I40" s="44" t="s">
        <v>61</v>
      </c>
      <c r="J40" s="25" t="e" cm="1">
        <f t="array" aca="1" ref="J40" ca="1">couleur+NOW()-NOW()</f>
        <v>#NAME?</v>
      </c>
      <c r="K40" s="45"/>
      <c r="L40" s="25" t="e" cm="1">
        <f t="array" aca="1" ref="L40" ca="1">couleur+NOW()-NOW()</f>
        <v>#NAME?</v>
      </c>
      <c r="M40" s="91"/>
    </row>
    <row r="41" spans="2:13" x14ac:dyDescent="0.25">
      <c r="B41" s="89">
        <v>45411</v>
      </c>
      <c r="C41" s="11" t="s">
        <v>17</v>
      </c>
      <c r="D41" s="54"/>
      <c r="E41" s="5"/>
      <c r="F41" s="5">
        <v>2</v>
      </c>
      <c r="G41" s="44"/>
      <c r="H41" s="25" t="e" cm="1">
        <f t="array" aca="1" ref="H41" ca="1">couleur+NOW()-NOW()</f>
        <v>#NAME?</v>
      </c>
      <c r="I41" s="44" t="s">
        <v>61</v>
      </c>
      <c r="J41" s="25" t="e" cm="1">
        <f t="array" aca="1" ref="J41" ca="1">couleur+NOW()-NOW()</f>
        <v>#NAME?</v>
      </c>
      <c r="K41" s="45"/>
      <c r="L41" s="25" t="e" cm="1">
        <f t="array" aca="1" ref="L41" ca="1">couleur+NOW()-NOW()</f>
        <v>#NAME?</v>
      </c>
      <c r="M41" s="92"/>
    </row>
    <row r="42" spans="2:13" x14ac:dyDescent="0.25">
      <c r="B42" s="89">
        <v>45412</v>
      </c>
      <c r="C42" s="11" t="s">
        <v>13</v>
      </c>
      <c r="D42" s="8"/>
      <c r="E42" s="3"/>
      <c r="F42" s="3">
        <v>2</v>
      </c>
      <c r="G42" s="44"/>
      <c r="H42" s="25" t="e" cm="1">
        <f t="array" aca="1" ref="H42" ca="1">couleur+NOW()-NOW()</f>
        <v>#NAME?</v>
      </c>
      <c r="I42" s="44" t="s">
        <v>61</v>
      </c>
      <c r="J42" s="25" t="e" cm="1">
        <f t="array" aca="1" ref="J42" ca="1">couleur+NOW()-NOW()</f>
        <v>#NAME?</v>
      </c>
      <c r="K42" s="45"/>
      <c r="L42" s="25" t="e" cm="1">
        <f t="array" aca="1" ref="L42" ca="1">couleur+NOW()-NOW()</f>
        <v>#NAME?</v>
      </c>
      <c r="M42" s="92"/>
    </row>
    <row r="43" spans="2:13" ht="24" x14ac:dyDescent="0.25">
      <c r="L43" s="24"/>
    </row>
    <row r="47" spans="2:13" x14ac:dyDescent="0.25">
      <c r="C47" s="6"/>
      <c r="D47" s="6"/>
    </row>
    <row r="48" spans="2:13" x14ac:dyDescent="0.25">
      <c r="C48" s="6"/>
      <c r="D48" s="6"/>
    </row>
    <row r="49" spans="3:4" x14ac:dyDescent="0.25">
      <c r="C49" s="6"/>
      <c r="D49" s="6"/>
    </row>
    <row r="50" spans="3:4" x14ac:dyDescent="0.25">
      <c r="C50" s="6"/>
      <c r="D50" s="6"/>
    </row>
  </sheetData>
  <dataConsolidate/>
  <mergeCells count="2">
    <mergeCell ref="G7:K7"/>
    <mergeCell ref="E2:K3"/>
  </mergeCells>
  <dataValidations count="8">
    <dataValidation type="list" allowBlank="1" showInputMessage="1" showErrorMessage="1" sqref="K351:K1048576 I351:I1048576 I43:I45 K43:K45 K7:K8 I7:I8" xr:uid="{00000000-0002-0000-0100-000000000000}">
      <formula1>"90, 100, 147, 150, 200, 300, 340, 565, 600"</formula1>
    </dataValidation>
    <dataValidation type="list" allowBlank="1" showInputMessage="1" showErrorMessage="1" sqref="C351:D1048576 D1:D7 D9:D42 C6:D7 C43:D45 C1:C8" xr:uid="{00000000-0002-0000-0100-000001000000}">
      <formula1>"9h-11h, 9h-13h, 9h-17h, 9h30-11h30, 10h-12h, 11h30-13h30, 13h-17h, 14h-16h, 14h-18h, 16h30-18h30, "</formula1>
    </dataValidation>
    <dataValidation type="date" allowBlank="1" showInputMessage="1" showErrorMessage="1" sqref="B351:B1048576 N9:N42 B43:B45 B2:B42" xr:uid="{00000000-0002-0000-0100-000002000000}">
      <formula1>45352</formula1>
      <formula2>45412</formula2>
    </dataValidation>
    <dataValidation type="list" allowBlank="1" showInputMessage="1" showErrorMessage="1" promptTitle="Durée de la visite à sélectionne" sqref="F351:F1048576 F11:F42 F8:F9" xr:uid="{00000000-0002-0000-0100-000003000000}">
      <formula1>"1,2,3,4,5,6,7,8,9,10"</formula1>
    </dataValidation>
    <dataValidation type="list" allowBlank="1" showInputMessage="1" showErrorMessage="1" sqref="G13:G14 I9:I42" xr:uid="{00000000-0002-0000-0100-000004000000}">
      <formula1>Couleurs2</formula1>
    </dataValidation>
    <dataValidation type="list" allowBlank="1" showInputMessage="1" sqref="I12:I14 G9:G42" xr:uid="{00000000-0002-0000-0100-000005000000}">
      <formula1>Couleurs1</formula1>
    </dataValidation>
    <dataValidation type="list" allowBlank="1" showInputMessage="1" showErrorMessage="1" sqref="K9:K42" xr:uid="{00000000-0002-0000-0100-000006000000}">
      <formula1>Couleurs3</formula1>
    </dataValidation>
    <dataValidation type="list" allowBlank="1" showInputMessage="1" showErrorMessage="1" sqref="C9:C42" xr:uid="{00000000-0002-0000-0100-000007000000}">
      <formula1>"9h-11h, 9h-13h, 9h-17h, 9h30-11h30, 10h-12h, 11h30-13h30, 13h-14h, 13h-17h, 14h-16h, 14h-18h, 16h30-18h30, 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M37"/>
  <sheetViews>
    <sheetView workbookViewId="0">
      <selection sqref="A1:XFD4"/>
    </sheetView>
  </sheetViews>
  <sheetFormatPr baseColWidth="10" defaultRowHeight="15.75" x14ac:dyDescent="0.25"/>
  <cols>
    <col min="2" max="2" width="13.875" customWidth="1"/>
    <col min="3" max="3" width="13.625" customWidth="1"/>
    <col min="4" max="4" width="12.625" customWidth="1"/>
    <col min="5" max="5" width="17.625" customWidth="1"/>
    <col min="6" max="6" width="28" hidden="1" customWidth="1"/>
    <col min="7" max="7" width="6" customWidth="1"/>
    <col min="8" max="9" width="16.875" customWidth="1"/>
    <col min="10" max="10" width="4.625" customWidth="1"/>
    <col min="11" max="11" width="14.5" customWidth="1"/>
    <col min="12" max="12" width="10.625" customWidth="1"/>
  </cols>
  <sheetData>
    <row r="1" spans="2:13" ht="16.5" thickBot="1" x14ac:dyDescent="0.3"/>
    <row r="2" spans="2:13" x14ac:dyDescent="0.25">
      <c r="B2" s="78" t="s">
        <v>43</v>
      </c>
      <c r="C2" s="79"/>
      <c r="D2" s="79"/>
      <c r="E2" s="79"/>
      <c r="F2" s="79"/>
      <c r="G2" s="79"/>
      <c r="H2" s="79"/>
      <c r="I2" s="80"/>
    </row>
    <row r="3" spans="2:13" ht="16.5" thickBot="1" x14ac:dyDescent="0.3">
      <c r="B3" s="81"/>
      <c r="C3" s="82"/>
      <c r="D3" s="82"/>
      <c r="E3" s="82"/>
      <c r="F3" s="82"/>
      <c r="G3" s="82"/>
      <c r="H3" s="82"/>
      <c r="I3" s="83"/>
    </row>
    <row r="5" spans="2:13" ht="18.75" x14ac:dyDescent="0.25">
      <c r="B5" s="10" t="s">
        <v>0</v>
      </c>
      <c r="C5" s="10" t="s">
        <v>44</v>
      </c>
      <c r="D5" s="10" t="s">
        <v>41</v>
      </c>
      <c r="E5" s="10" t="s">
        <v>66</v>
      </c>
      <c r="G5" s="39" t="s">
        <v>64</v>
      </c>
      <c r="H5" s="39" t="s">
        <v>67</v>
      </c>
      <c r="I5" s="39" t="s">
        <v>65</v>
      </c>
    </row>
    <row r="6" spans="2:13" x14ac:dyDescent="0.25">
      <c r="B6" s="13"/>
      <c r="C6" s="13"/>
      <c r="D6" s="13" t="s">
        <v>75</v>
      </c>
      <c r="E6" s="58">
        <v>544</v>
      </c>
      <c r="G6" s="46">
        <v>0.2</v>
      </c>
      <c r="H6" s="48">
        <f>IFERROR(E6/(1+G6),"")</f>
        <v>453.33333333333337</v>
      </c>
      <c r="I6" s="49">
        <f>IFERROR(E6-H6,"")</f>
        <v>90.666666666666629</v>
      </c>
      <c r="J6" s="6"/>
      <c r="K6" s="52" t="s">
        <v>61</v>
      </c>
      <c r="L6" s="50" t="s">
        <v>68</v>
      </c>
      <c r="M6" s="50" t="s">
        <v>69</v>
      </c>
    </row>
    <row r="7" spans="2:13" x14ac:dyDescent="0.25">
      <c r="B7" s="13"/>
      <c r="C7" s="13"/>
      <c r="D7" s="13" t="s">
        <v>76</v>
      </c>
      <c r="E7" s="52" t="s">
        <v>61</v>
      </c>
      <c r="F7" s="40" t="e">
        <f t="array" ref="F7">CouleurD</f>
        <v>#NAME?</v>
      </c>
      <c r="G7" s="46">
        <v>0.2</v>
      </c>
      <c r="H7" s="48" t="str">
        <f t="shared" ref="H7:H35" si="0">IFERROR(E7/(1+G7),"")</f>
        <v/>
      </c>
      <c r="I7" s="49" t="str">
        <f>IFERROR(E7-H7,"")</f>
        <v/>
      </c>
      <c r="J7" s="6"/>
      <c r="K7" s="51" t="s">
        <v>37</v>
      </c>
      <c r="L7" s="19">
        <f>SUMIF(F:F,CouleurD,E:E)</f>
        <v>744</v>
      </c>
      <c r="M7" s="53">
        <f>L7*1.35</f>
        <v>1004.4000000000001</v>
      </c>
    </row>
    <row r="8" spans="2:13" x14ac:dyDescent="0.25">
      <c r="B8" s="13"/>
      <c r="C8" s="13"/>
      <c r="D8" s="13" t="s">
        <v>77</v>
      </c>
      <c r="E8" s="52" t="s">
        <v>61</v>
      </c>
      <c r="F8" s="40" t="e">
        <f t="array" ref="F8">CouleurD</f>
        <v>#NAME?</v>
      </c>
      <c r="G8" s="46">
        <v>0.2</v>
      </c>
      <c r="H8" s="48" t="str">
        <f t="shared" si="0"/>
        <v/>
      </c>
      <c r="I8" s="49" t="str">
        <f t="shared" ref="I8:I35" si="1">IFERROR(E8-H8,"")</f>
        <v/>
      </c>
      <c r="J8" s="6"/>
      <c r="K8" s="34" t="s">
        <v>49</v>
      </c>
      <c r="L8" s="19">
        <f>SUMIF(F:F,CouleurD,E:E)</f>
        <v>744</v>
      </c>
      <c r="M8" s="53">
        <f t="shared" ref="M8:M16" si="2">L8*1.35</f>
        <v>1004.4000000000001</v>
      </c>
    </row>
    <row r="9" spans="2:13" x14ac:dyDescent="0.25">
      <c r="B9" s="13"/>
      <c r="C9" s="13"/>
      <c r="D9" s="13" t="s">
        <v>78</v>
      </c>
      <c r="E9" s="52" t="s">
        <v>61</v>
      </c>
      <c r="F9" s="40" t="e">
        <f t="array" ref="F9">CouleurD</f>
        <v>#NAME?</v>
      </c>
      <c r="G9" s="46">
        <v>0.2</v>
      </c>
      <c r="H9" s="48" t="str">
        <f t="shared" si="0"/>
        <v/>
      </c>
      <c r="I9" s="49" t="str">
        <f t="shared" si="1"/>
        <v/>
      </c>
      <c r="J9" s="6"/>
      <c r="K9" s="57" t="s">
        <v>79</v>
      </c>
      <c r="L9" s="19">
        <f>SUMIF(F:F,CouleurD,E:E)</f>
        <v>744</v>
      </c>
      <c r="M9" s="53">
        <f t="shared" si="2"/>
        <v>1004.4000000000001</v>
      </c>
    </row>
    <row r="10" spans="2:13" x14ac:dyDescent="0.25">
      <c r="B10" s="13"/>
      <c r="C10" s="13"/>
      <c r="D10" s="13" t="s">
        <v>78</v>
      </c>
      <c r="E10" s="52" t="s">
        <v>61</v>
      </c>
      <c r="F10" s="40" t="e">
        <f t="array" ref="F10">CouleurD</f>
        <v>#NAME?</v>
      </c>
      <c r="G10" s="46">
        <v>0.2</v>
      </c>
      <c r="H10" s="48" t="str">
        <f t="shared" si="0"/>
        <v/>
      </c>
      <c r="I10" s="49" t="str">
        <f t="shared" si="1"/>
        <v/>
      </c>
      <c r="J10" s="6"/>
      <c r="K10" s="35" t="s">
        <v>50</v>
      </c>
      <c r="L10" s="19">
        <f>SUMIF(F:F,CouleurD,E:E)</f>
        <v>744</v>
      </c>
      <c r="M10" s="53">
        <f t="shared" si="2"/>
        <v>1004.4000000000001</v>
      </c>
    </row>
    <row r="11" spans="2:13" x14ac:dyDescent="0.25">
      <c r="B11" s="17">
        <v>45391</v>
      </c>
      <c r="C11" s="13"/>
      <c r="D11" s="13" t="s">
        <v>14</v>
      </c>
      <c r="E11" s="52">
        <v>100</v>
      </c>
      <c r="F11" s="40" t="e">
        <f t="array" ref="F11">CouleurD</f>
        <v>#NAME?</v>
      </c>
      <c r="G11" s="46">
        <v>0</v>
      </c>
      <c r="H11" s="48">
        <f t="shared" si="0"/>
        <v>100</v>
      </c>
      <c r="I11" s="49">
        <f t="shared" si="1"/>
        <v>0</v>
      </c>
      <c r="J11" s="6"/>
      <c r="K11" s="36" t="s">
        <v>51</v>
      </c>
      <c r="L11" s="19">
        <f>SUMIF(F:F,CouleurD,E:E)</f>
        <v>744</v>
      </c>
      <c r="M11" s="53">
        <f t="shared" si="2"/>
        <v>1004.4000000000001</v>
      </c>
    </row>
    <row r="12" spans="2:13" x14ac:dyDescent="0.25">
      <c r="B12" s="13"/>
      <c r="C12" s="13"/>
      <c r="D12" s="13"/>
      <c r="E12" s="52" t="s">
        <v>61</v>
      </c>
      <c r="F12" s="40" t="e">
        <f t="array" ref="F12">CouleurD</f>
        <v>#NAME?</v>
      </c>
      <c r="G12" s="46">
        <v>0.2</v>
      </c>
      <c r="H12" s="48" t="str">
        <f t="shared" si="0"/>
        <v/>
      </c>
      <c r="I12" s="49" t="str">
        <f t="shared" si="1"/>
        <v/>
      </c>
      <c r="J12" s="6"/>
      <c r="K12" s="47" t="s">
        <v>52</v>
      </c>
      <c r="L12" s="19">
        <f>SUMIF(F:F,CouleurD,E:E)</f>
        <v>744</v>
      </c>
      <c r="M12" s="53">
        <f t="shared" si="2"/>
        <v>1004.4000000000001</v>
      </c>
    </row>
    <row r="13" spans="2:13" x14ac:dyDescent="0.25">
      <c r="B13" s="13"/>
      <c r="C13" s="13"/>
      <c r="D13" s="13"/>
      <c r="E13" s="52" t="s">
        <v>61</v>
      </c>
      <c r="F13" s="40" t="e">
        <f t="array" ref="F13">CouleurD</f>
        <v>#NAME?</v>
      </c>
      <c r="G13" s="46">
        <v>0.2</v>
      </c>
      <c r="H13" s="48" t="str">
        <f t="shared" si="0"/>
        <v/>
      </c>
      <c r="I13" s="49" t="str">
        <f t="shared" si="1"/>
        <v/>
      </c>
      <c r="J13" s="6"/>
      <c r="K13" s="37" t="s">
        <v>54</v>
      </c>
      <c r="L13" s="19">
        <f>SUMIF(F:F,CouleurD,E:E)</f>
        <v>744</v>
      </c>
      <c r="M13" s="53">
        <f t="shared" si="2"/>
        <v>1004.4000000000001</v>
      </c>
    </row>
    <row r="14" spans="2:13" x14ac:dyDescent="0.25">
      <c r="B14" s="13"/>
      <c r="C14" s="13"/>
      <c r="D14" s="13"/>
      <c r="E14" s="52" t="s">
        <v>61</v>
      </c>
      <c r="F14" s="40" t="e">
        <f t="array" ref="F14">CouleurD</f>
        <v>#NAME?</v>
      </c>
      <c r="G14" s="46">
        <v>0.2</v>
      </c>
      <c r="H14" s="48" t="str">
        <f t="shared" si="0"/>
        <v/>
      </c>
      <c r="I14" s="49" t="str">
        <f t="shared" si="1"/>
        <v/>
      </c>
      <c r="J14" s="6"/>
      <c r="K14" s="38" t="s">
        <v>53</v>
      </c>
      <c r="L14" s="19">
        <f>SUMIF(F:F,CouleurD,E:E)</f>
        <v>744</v>
      </c>
      <c r="M14" s="53">
        <f t="shared" si="2"/>
        <v>1004.4000000000001</v>
      </c>
    </row>
    <row r="15" spans="2:13" x14ac:dyDescent="0.25">
      <c r="B15" s="13"/>
      <c r="C15" s="13"/>
      <c r="D15" s="13"/>
      <c r="E15" s="52" t="s">
        <v>61</v>
      </c>
      <c r="F15" s="40" t="e">
        <f t="array" ref="F15">CouleurD</f>
        <v>#NAME?</v>
      </c>
      <c r="G15" s="46">
        <v>0.2</v>
      </c>
      <c r="H15" s="48" t="str">
        <f t="shared" si="0"/>
        <v/>
      </c>
      <c r="I15" s="49" t="str">
        <f t="shared" si="1"/>
        <v/>
      </c>
      <c r="J15" s="6"/>
      <c r="K15" s="30" t="s">
        <v>62</v>
      </c>
      <c r="L15" s="19">
        <f>SUMIF(F:F,CouleurD,E:E)</f>
        <v>744</v>
      </c>
      <c r="M15" s="53">
        <f t="shared" si="2"/>
        <v>1004.4000000000001</v>
      </c>
    </row>
    <row r="16" spans="2:13" x14ac:dyDescent="0.25">
      <c r="B16" s="13"/>
      <c r="C16" s="13"/>
      <c r="D16" s="13"/>
      <c r="E16" s="52" t="s">
        <v>61</v>
      </c>
      <c r="F16" s="40" t="e">
        <f t="array" ref="F16">CouleurD</f>
        <v>#NAME?</v>
      </c>
      <c r="G16" s="46">
        <v>0.2</v>
      </c>
      <c r="H16" s="48" t="str">
        <f t="shared" si="0"/>
        <v/>
      </c>
      <c r="I16" s="49" t="str">
        <f t="shared" si="1"/>
        <v/>
      </c>
      <c r="J16" s="6"/>
      <c r="K16" s="58" t="s">
        <v>80</v>
      </c>
      <c r="L16" s="19">
        <f>SUMIF(F:F,CouleurD,E:E)</f>
        <v>744</v>
      </c>
      <c r="M16" s="53">
        <f t="shared" si="2"/>
        <v>1004.4000000000001</v>
      </c>
    </row>
    <row r="17" spans="2:10" x14ac:dyDescent="0.25">
      <c r="B17" s="13"/>
      <c r="C17" s="13"/>
      <c r="D17" s="13"/>
      <c r="E17" s="52" t="s">
        <v>61</v>
      </c>
      <c r="F17" s="40" t="e">
        <f t="array" ref="F17">CouleurD</f>
        <v>#NAME?</v>
      </c>
      <c r="G17" s="46">
        <v>0.2</v>
      </c>
      <c r="H17" s="48" t="str">
        <f t="shared" si="0"/>
        <v/>
      </c>
      <c r="I17" s="49" t="str">
        <f t="shared" si="1"/>
        <v/>
      </c>
      <c r="J17" s="6"/>
    </row>
    <row r="18" spans="2:10" x14ac:dyDescent="0.25">
      <c r="B18" s="13"/>
      <c r="C18" s="13"/>
      <c r="D18" s="13"/>
      <c r="E18" s="52" t="s">
        <v>61</v>
      </c>
      <c r="F18" s="40" t="e">
        <f t="array" ref="F18">CouleurD</f>
        <v>#NAME?</v>
      </c>
      <c r="G18" s="46">
        <v>0.2</v>
      </c>
      <c r="H18" s="48" t="str">
        <f t="shared" si="0"/>
        <v/>
      </c>
      <c r="I18" s="49" t="str">
        <f t="shared" si="1"/>
        <v/>
      </c>
      <c r="J18" s="6"/>
    </row>
    <row r="19" spans="2:10" x14ac:dyDescent="0.25">
      <c r="B19" s="13"/>
      <c r="C19" s="13"/>
      <c r="D19" s="13"/>
      <c r="E19" s="52" t="s">
        <v>61</v>
      </c>
      <c r="F19" s="40" t="e">
        <f t="array" ref="F19">CouleurD</f>
        <v>#NAME?</v>
      </c>
      <c r="G19" s="46">
        <v>0.2</v>
      </c>
      <c r="H19" s="48" t="str">
        <f t="shared" si="0"/>
        <v/>
      </c>
      <c r="I19" s="49" t="str">
        <f t="shared" si="1"/>
        <v/>
      </c>
      <c r="J19" s="6"/>
    </row>
    <row r="20" spans="2:10" x14ac:dyDescent="0.25">
      <c r="B20" s="13"/>
      <c r="C20" s="13"/>
      <c r="D20" s="13"/>
      <c r="E20" s="52" t="s">
        <v>61</v>
      </c>
      <c r="F20" s="40" t="e">
        <f t="array" ref="F20">CouleurD</f>
        <v>#NAME?</v>
      </c>
      <c r="G20" s="46">
        <v>0.2</v>
      </c>
      <c r="H20" s="48" t="str">
        <f t="shared" si="0"/>
        <v/>
      </c>
      <c r="I20" s="49" t="str">
        <f t="shared" si="1"/>
        <v/>
      </c>
      <c r="J20" s="6"/>
    </row>
    <row r="21" spans="2:10" x14ac:dyDescent="0.25">
      <c r="B21" s="13"/>
      <c r="C21" s="13"/>
      <c r="D21" s="13"/>
      <c r="E21" s="52" t="s">
        <v>61</v>
      </c>
      <c r="F21" s="40" t="e">
        <f t="array" ref="F21">CouleurD</f>
        <v>#NAME?</v>
      </c>
      <c r="G21" s="46">
        <v>0.2</v>
      </c>
      <c r="H21" s="48" t="str">
        <f t="shared" si="0"/>
        <v/>
      </c>
      <c r="I21" s="49" t="str">
        <f t="shared" si="1"/>
        <v/>
      </c>
      <c r="J21" s="6"/>
    </row>
    <row r="22" spans="2:10" x14ac:dyDescent="0.25">
      <c r="B22" s="13"/>
      <c r="C22" s="13"/>
      <c r="D22" s="13"/>
      <c r="E22" s="52" t="s">
        <v>61</v>
      </c>
      <c r="F22" s="40" t="e">
        <f t="array" ref="F22">CouleurD</f>
        <v>#NAME?</v>
      </c>
      <c r="G22" s="46">
        <v>0.2</v>
      </c>
      <c r="H22" s="48" t="str">
        <f t="shared" si="0"/>
        <v/>
      </c>
      <c r="I22" s="49" t="str">
        <f t="shared" si="1"/>
        <v/>
      </c>
      <c r="J22" s="6"/>
    </row>
    <row r="23" spans="2:10" x14ac:dyDescent="0.25">
      <c r="B23" s="13"/>
      <c r="C23" s="13"/>
      <c r="D23" s="13"/>
      <c r="E23" s="52" t="s">
        <v>61</v>
      </c>
      <c r="F23" s="40" t="e">
        <f t="array" ref="F23">CouleurD</f>
        <v>#NAME?</v>
      </c>
      <c r="G23" s="46">
        <v>0.2</v>
      </c>
      <c r="H23" s="48" t="str">
        <f t="shared" si="0"/>
        <v/>
      </c>
      <c r="I23" s="49" t="str">
        <f t="shared" si="1"/>
        <v/>
      </c>
      <c r="J23" s="6"/>
    </row>
    <row r="24" spans="2:10" x14ac:dyDescent="0.25">
      <c r="B24" s="13"/>
      <c r="C24" s="13"/>
      <c r="D24" s="13"/>
      <c r="E24" s="52" t="s">
        <v>61</v>
      </c>
      <c r="F24" s="40" t="e">
        <f t="array" ref="F24">CouleurD</f>
        <v>#NAME?</v>
      </c>
      <c r="G24" s="46">
        <v>0.2</v>
      </c>
      <c r="H24" s="48" t="str">
        <f t="shared" si="0"/>
        <v/>
      </c>
      <c r="I24" s="49" t="str">
        <f t="shared" si="1"/>
        <v/>
      </c>
      <c r="J24" s="6"/>
    </row>
    <row r="25" spans="2:10" x14ac:dyDescent="0.25">
      <c r="B25" s="13"/>
      <c r="C25" s="13"/>
      <c r="D25" s="13"/>
      <c r="E25" s="52" t="s">
        <v>61</v>
      </c>
      <c r="F25" s="40" t="e">
        <f t="array" ref="F25">CouleurD</f>
        <v>#NAME?</v>
      </c>
      <c r="G25" s="46">
        <v>0.2</v>
      </c>
      <c r="H25" s="48" t="str">
        <f t="shared" si="0"/>
        <v/>
      </c>
      <c r="I25" s="49" t="str">
        <f t="shared" si="1"/>
        <v/>
      </c>
      <c r="J25" s="6"/>
    </row>
    <row r="26" spans="2:10" x14ac:dyDescent="0.25">
      <c r="B26" s="13"/>
      <c r="C26" s="13"/>
      <c r="D26" s="13"/>
      <c r="E26" s="52" t="s">
        <v>61</v>
      </c>
      <c r="F26" s="40" t="e">
        <f t="array" ref="F26">CouleurD</f>
        <v>#NAME?</v>
      </c>
      <c r="G26" s="46">
        <v>0.2</v>
      </c>
      <c r="H26" s="48" t="str">
        <f t="shared" si="0"/>
        <v/>
      </c>
      <c r="I26" s="49" t="str">
        <f t="shared" si="1"/>
        <v/>
      </c>
      <c r="J26" s="6"/>
    </row>
    <row r="27" spans="2:10" x14ac:dyDescent="0.25">
      <c r="B27" s="13"/>
      <c r="C27" s="13"/>
      <c r="D27" s="13"/>
      <c r="E27" s="52" t="s">
        <v>61</v>
      </c>
      <c r="F27" s="40" t="e">
        <f t="array" ref="F27">CouleurD</f>
        <v>#NAME?</v>
      </c>
      <c r="G27" s="46">
        <v>0.2</v>
      </c>
      <c r="H27" s="48" t="str">
        <f t="shared" si="0"/>
        <v/>
      </c>
      <c r="I27" s="49" t="str">
        <f t="shared" si="1"/>
        <v/>
      </c>
      <c r="J27" s="6"/>
    </row>
    <row r="28" spans="2:10" x14ac:dyDescent="0.25">
      <c r="B28" s="13"/>
      <c r="C28" s="13"/>
      <c r="D28" s="13"/>
      <c r="E28" s="52" t="s">
        <v>61</v>
      </c>
      <c r="F28" s="40" t="e">
        <f t="array" ref="F28">CouleurD</f>
        <v>#NAME?</v>
      </c>
      <c r="G28" s="46">
        <v>0.2</v>
      </c>
      <c r="H28" s="48" t="str">
        <f t="shared" si="0"/>
        <v/>
      </c>
      <c r="I28" s="49" t="str">
        <f t="shared" si="1"/>
        <v/>
      </c>
      <c r="J28" s="6"/>
    </row>
    <row r="29" spans="2:10" x14ac:dyDescent="0.25">
      <c r="B29" s="13"/>
      <c r="C29" s="13"/>
      <c r="D29" s="13"/>
      <c r="E29" s="52" t="s">
        <v>61</v>
      </c>
      <c r="F29" s="40" t="e">
        <f t="array" ref="F29">CouleurD</f>
        <v>#NAME?</v>
      </c>
      <c r="G29" s="46">
        <v>0.2</v>
      </c>
      <c r="H29" s="48" t="str">
        <f t="shared" si="0"/>
        <v/>
      </c>
      <c r="I29" s="49" t="str">
        <f t="shared" si="1"/>
        <v/>
      </c>
      <c r="J29" s="6"/>
    </row>
    <row r="30" spans="2:10" x14ac:dyDescent="0.25">
      <c r="B30" s="13"/>
      <c r="C30" s="13"/>
      <c r="D30" s="13"/>
      <c r="E30" s="52" t="s">
        <v>61</v>
      </c>
      <c r="F30" s="40" t="e">
        <f t="array" ref="F30">CouleurD</f>
        <v>#NAME?</v>
      </c>
      <c r="G30" s="46">
        <v>0.2</v>
      </c>
      <c r="H30" s="48" t="str">
        <f t="shared" si="0"/>
        <v/>
      </c>
      <c r="I30" s="49" t="str">
        <f t="shared" si="1"/>
        <v/>
      </c>
      <c r="J30" s="6"/>
    </row>
    <row r="31" spans="2:10" x14ac:dyDescent="0.25">
      <c r="B31" s="13"/>
      <c r="C31" s="13"/>
      <c r="D31" s="13"/>
      <c r="E31" s="52" t="s">
        <v>61</v>
      </c>
      <c r="F31" s="40" t="e">
        <f t="array" ref="F31">CouleurD</f>
        <v>#NAME?</v>
      </c>
      <c r="G31" s="46">
        <v>0.2</v>
      </c>
      <c r="H31" s="48" t="str">
        <f t="shared" si="0"/>
        <v/>
      </c>
      <c r="I31" s="49" t="str">
        <f t="shared" si="1"/>
        <v/>
      </c>
      <c r="J31" s="6"/>
    </row>
    <row r="32" spans="2:10" x14ac:dyDescent="0.25">
      <c r="B32" s="13"/>
      <c r="C32" s="13"/>
      <c r="D32" s="13"/>
      <c r="E32" s="52" t="s">
        <v>61</v>
      </c>
      <c r="F32" s="40" t="e">
        <f t="array" ref="F32">CouleurD</f>
        <v>#NAME?</v>
      </c>
      <c r="G32" s="46">
        <v>0.2</v>
      </c>
      <c r="H32" s="48" t="str">
        <f t="shared" si="0"/>
        <v/>
      </c>
      <c r="I32" s="49" t="str">
        <f t="shared" si="1"/>
        <v/>
      </c>
      <c r="J32" s="6"/>
    </row>
    <row r="33" spans="2:10" x14ac:dyDescent="0.25">
      <c r="B33" s="13"/>
      <c r="C33" s="13"/>
      <c r="D33" s="13"/>
      <c r="E33" s="52" t="s">
        <v>61</v>
      </c>
      <c r="F33" s="40" t="e">
        <f t="array" ref="F33">CouleurD</f>
        <v>#NAME?</v>
      </c>
      <c r="G33" s="46">
        <v>0.2</v>
      </c>
      <c r="H33" s="48" t="str">
        <f t="shared" si="0"/>
        <v/>
      </c>
      <c r="I33" s="49" t="str">
        <f t="shared" si="1"/>
        <v/>
      </c>
      <c r="J33" s="6"/>
    </row>
    <row r="34" spans="2:10" x14ac:dyDescent="0.25">
      <c r="B34" s="13"/>
      <c r="C34" s="13"/>
      <c r="D34" s="13"/>
      <c r="E34" s="52" t="s">
        <v>61</v>
      </c>
      <c r="F34" s="40" t="e">
        <f t="array" ref="F34">CouleurD</f>
        <v>#NAME?</v>
      </c>
      <c r="G34" s="46">
        <v>0.2</v>
      </c>
      <c r="H34" s="48" t="str">
        <f t="shared" si="0"/>
        <v/>
      </c>
      <c r="I34" s="49" t="str">
        <f t="shared" si="1"/>
        <v/>
      </c>
      <c r="J34" s="6"/>
    </row>
    <row r="35" spans="2:10" x14ac:dyDescent="0.25">
      <c r="B35" s="13"/>
      <c r="C35" s="13"/>
      <c r="D35" s="13"/>
      <c r="E35" s="52" t="s">
        <v>61</v>
      </c>
      <c r="F35" s="40" t="e">
        <f t="array" ref="F35">CouleurD</f>
        <v>#NAME?</v>
      </c>
      <c r="G35" s="46">
        <v>0.2</v>
      </c>
      <c r="H35" s="48" t="str">
        <f t="shared" si="0"/>
        <v/>
      </c>
      <c r="I35" s="49" t="str">
        <f t="shared" si="1"/>
        <v/>
      </c>
      <c r="J35" s="6"/>
    </row>
    <row r="36" spans="2:10" ht="24" x14ac:dyDescent="0.4">
      <c r="B36" s="18"/>
      <c r="C36" s="18"/>
      <c r="D36" s="18"/>
      <c r="E36" s="63">
        <f>SUM(E6:E32)</f>
        <v>644</v>
      </c>
      <c r="F36" s="40" t="e">
        <f t="array" ref="F36">CouleurD</f>
        <v>#NAME?</v>
      </c>
      <c r="H36" s="64">
        <f>SUM(H6:H35)</f>
        <v>553.33333333333337</v>
      </c>
      <c r="I36" s="41">
        <f>SUM(I6:I35)</f>
        <v>90.666666666666629</v>
      </c>
    </row>
    <row r="37" spans="2:10" x14ac:dyDescent="0.25">
      <c r="G37" s="76"/>
      <c r="H37" s="76"/>
      <c r="I37" s="77"/>
    </row>
  </sheetData>
  <mergeCells count="2">
    <mergeCell ref="G37:I37"/>
    <mergeCell ref="B2:I3"/>
  </mergeCells>
  <dataValidations count="2">
    <dataValidation type="list" allowBlank="1" showInputMessage="1" showErrorMessage="1" sqref="G6:G35" xr:uid="{00000000-0002-0000-0200-000000000000}">
      <formula1>"0%, 20%"</formula1>
    </dataValidation>
    <dataValidation type="list" allowBlank="1" showInputMessage="1" sqref="E6:E35" xr:uid="{00000000-0002-0000-0200-000001000000}">
      <formula1>Couleurs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9635-1B1B-E240-AECD-065B87B78819}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</vt:lpstr>
      <vt:lpstr>AVRIL CA</vt:lpstr>
      <vt:lpstr>AVRIL D</vt:lpstr>
      <vt:lpstr>MAI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Poisson</dc:creator>
  <cp:lastModifiedBy>francis henniaux</cp:lastModifiedBy>
  <dcterms:created xsi:type="dcterms:W3CDTF">2024-02-27T09:47:28Z</dcterms:created>
  <dcterms:modified xsi:type="dcterms:W3CDTF">2024-03-28T05:47:52Z</dcterms:modified>
</cp:coreProperties>
</file>