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20C685F3-9B09-4A87-B2AB-4F2A08EC90E0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Analyse" sheetId="9" r:id="rId1"/>
    <sheet name="Synthese" sheetId="10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xlnp="http://schemas.microsoft.com/office/spreadsheetml/2019/extlinksprops" uri="{FCE6A71B-6B00-49CD-AB44-F6B1AE7CDE65}">
      <xxlnp:externalLinksPr autoRefresh="1"/>
    </ext>
  </extLst>
</workbook>
</file>

<file path=xl/calcChain.xml><?xml version="1.0" encoding="utf-8"?>
<calcChain xmlns="http://schemas.openxmlformats.org/spreadsheetml/2006/main">
  <c r="G15" i="9" l="1"/>
  <c r="G14" i="9" a="1"/>
  <c r="G14" i="9" s="1"/>
  <c r="G13" i="9" s="1"/>
  <c r="G12" i="9" a="1"/>
  <c r="G12" i="9" s="1"/>
  <c r="G11" i="9" s="1"/>
  <c r="G10" i="9" a="1"/>
  <c r="G10" i="9" s="1"/>
  <c r="G9" i="9" s="1"/>
  <c r="G8" i="9" a="1"/>
  <c r="G8" i="9" s="1"/>
  <c r="G7" i="9" s="1"/>
  <c r="G6" i="9" a="1"/>
  <c r="G6" i="9" s="1"/>
  <c r="G5" i="9" a="1"/>
  <c r="G5" i="9" s="1"/>
  <c r="G4" i="9" s="1"/>
  <c r="G3" i="9"/>
  <c r="G2" i="9" s="1"/>
  <c r="G3" i="9" a="1"/>
  <c r="O2" i="9"/>
  <c r="O1" i="9"/>
  <c r="N1" i="9"/>
  <c r="G1" i="9"/>
  <c r="O3" i="9"/>
  <c r="N5" i="9"/>
  <c r="N13" i="9"/>
  <c r="N12" i="9"/>
  <c r="N7" i="9"/>
  <c r="N14" i="9"/>
  <c r="N9" i="9"/>
  <c r="N6" i="9"/>
  <c r="N8" i="9"/>
  <c r="N11" i="9"/>
  <c r="N2" i="9"/>
  <c r="N10" i="9"/>
  <c r="N4" i="9"/>
  <c r="N15" i="9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<sst xmlns="http://schemas.openxmlformats.org/spreadsheetml/2006/main" count="69" uniqueCount="52">
  <si>
    <t>Portes et fenêtres</t>
  </si>
  <si>
    <t>Systeme et verrouillage</t>
  </si>
  <si>
    <t>Vérifier que les systèmes de verrouillage fonctionnent correctement.</t>
  </si>
  <si>
    <t>Conforme</t>
  </si>
  <si>
    <t>Vérifier que les systèmes de verrouillage sont adaptés à la fonction des locaux.</t>
  </si>
  <si>
    <t>Zonage</t>
  </si>
  <si>
    <t>Droits d'accès</t>
  </si>
  <si>
    <t>Paramétrage et contrôle des accès</t>
  </si>
  <si>
    <t>Zones d'accès restreint</t>
  </si>
  <si>
    <t>Évaluation des procédures de contrôle d'accès physiques</t>
  </si>
  <si>
    <t>Le zonage du site est en place et en adéquation avec d'éventuelles différences de niveaux de sécurité des lieux.</t>
  </si>
  <si>
    <t>La procédure de droits d'accès est claire et respectée (différente pour collaborateurs, visiteurs, prestataires).</t>
  </si>
  <si>
    <t>La procédure régissant le paramètrage et le contôle des accès est claire et respectée (logiciel utilisé).</t>
  </si>
  <si>
    <t>Les procédures de contrôle d'accès aux zones d'accès restreint sont mises en place et respectées.</t>
  </si>
  <si>
    <t>THEMES</t>
  </si>
  <si>
    <t>Coef:</t>
  </si>
  <si>
    <t>Statuts</t>
  </si>
  <si>
    <t xml:space="preserve">Examiner l'intégrité de l'ensemble des ouvrants, des vitres et cadres (présence de barreaux éventuellement).                                        </t>
  </si>
  <si>
    <t>Taux de réalisation</t>
  </si>
  <si>
    <t>Sans objet</t>
  </si>
  <si>
    <t>COMMENTAIRES</t>
  </si>
  <si>
    <t>H1</t>
  </si>
  <si>
    <t>H2</t>
  </si>
  <si>
    <t>TECHNIQUE</t>
  </si>
  <si>
    <t>ORGANISATIONNEL</t>
  </si>
  <si>
    <t>PERIMETRIQUE</t>
  </si>
  <si>
    <t>PERIPHERIQUE</t>
  </si>
  <si>
    <t>P1</t>
  </si>
  <si>
    <t>P2</t>
  </si>
  <si>
    <t>PRIORITES</t>
  </si>
  <si>
    <t xml:space="preserve">HUMAIN </t>
  </si>
  <si>
    <t>PF1</t>
  </si>
  <si>
    <t>H + ordre de saisi</t>
  </si>
  <si>
    <t>PM + ordre de saisi</t>
  </si>
  <si>
    <t>T + ordre de saisi</t>
  </si>
  <si>
    <t>O + ordre de saisi</t>
  </si>
  <si>
    <t>PF + ordre de saisi</t>
  </si>
  <si>
    <t>T1</t>
  </si>
  <si>
    <t>O1</t>
  </si>
  <si>
    <t>PF2</t>
  </si>
  <si>
    <t>PM1</t>
  </si>
  <si>
    <t>T2</t>
  </si>
  <si>
    <t>THEMES et ordre de saisi</t>
  </si>
  <si>
    <t>Je souhaite que cette case soit copier dans une tableau sous le theme "HUMAIN" de la feuille 2  et dans l'orde de saisi ne pas tenir compte de la priorité</t>
  </si>
  <si>
    <t>Je souhaite que cette case soit copier dans une tableau sous le theme "PERIPHERIQUE" de la feuille 2  et dans l'orde de saisi ne pas tenir compte de la priorité</t>
  </si>
  <si>
    <t>Je souhaite que cette case soit copier dans une tableau sous le theme "TECHNIQUE" de la feuille 2  et dans l'orde de saisi ne pas tenir compte de la priorité</t>
  </si>
  <si>
    <t>Je souhaite que cette case soit copier dans une tableau sous le theme "ORGANISATIONNEL" de la feuille 2  et dans l'orde de saisi ne pas tenir compte de la priorité</t>
  </si>
  <si>
    <t>PRECONISATIONS</t>
  </si>
  <si>
    <t>Je souhaite que cette case soit copier dans une tableau sous le theme "PERIPHERIQUE" de la feuille 2  apres la preconisation PF1</t>
  </si>
  <si>
    <t>Je souhaite que cette case soit copier dans une tableau sous le theme "PERIMETRIQUE" de la feuille 2  et dans l'orde de saisi ne pas tenir compte de la priorité</t>
  </si>
  <si>
    <t>Je souhaite que cette case soit copier dans une tableau sous le theme "TECHNIQUE" de la feuille 2  apres la preconisation T1</t>
  </si>
  <si>
    <t>Je souhaite que cette case soit copier dans une tableau sous le theme "HUMAIN" de la feuille 2  apres la preconisation H1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</si>
</sst>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2" x14ac:knownFonts="1">
    <font>
      <sz val="11"/>
      <color theme="1"/>
      <name val="Calibri"/>
      <family val="2"/>
      <scheme val="minor"/>
    </font>
    <font>
      <b/>
      <u/>
      <sz val="14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u/>
      <sz val="11"/>
      <color theme="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4"/>
      <color theme="0"/>
      <name val="Arial Nova Light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34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9" fontId="0" fillId="3" borderId="1" xfId="0" applyNumberFormat="1" applyFill="1" applyBorder="1" applyAlignment="1">
      <alignment horizontal="center" vertical="center"/>
    </xf>
    <xf numFmtId="9" fontId="9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wrapText="1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0" fillId="0" borderId="1" xfId="1" applyFont="1" applyBorder="1" applyAlignment="1" applyProtection="1">
      <alignment horizontal="center" vertical="center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0" fontId="8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9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164" fontId="0" fillId="0" borderId="1" xfId="0" applyNumberForma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9" fontId="0" fillId="0" borderId="1" xfId="1" applyFont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2">
    <cellStyle name="Normal" xfId="0" builtinId="0"/>
    <cellStyle name="Pourcentage" xfId="1" builtinId="5"/>
  </cellStyles>
  <dxfs count="24"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/>
        <color rgb="FF00B050"/>
      </font>
    </dxf>
    <dxf>
      <font>
        <b/>
        <i/>
        <color rgb="FFFF0000"/>
      </font>
    </dxf>
    <dxf>
      <font>
        <b/>
        <i/>
        <color rgb="FFFFC000"/>
      </font>
    </dxf>
    <dxf>
      <font>
        <b/>
        <i/>
        <color rgb="FF0070C0"/>
      </font>
    </dxf>
    <dxf>
      <font>
        <b/>
        <i/>
        <color rgb="FF00B050"/>
      </font>
    </dxf>
    <dxf>
      <font>
        <b/>
        <i/>
        <color rgb="FFFF0000"/>
      </font>
    </dxf>
    <dxf>
      <font>
        <b/>
        <i/>
        <color rgb="FFFFC000"/>
      </font>
    </dxf>
    <dxf>
      <font>
        <b/>
        <i/>
        <color rgb="FF0070C0"/>
      </font>
    </dxf>
    <dxf>
      <font>
        <b/>
        <i/>
        <color rgb="FF00B050"/>
      </font>
    </dxf>
    <dxf>
      <font>
        <b/>
        <i/>
        <color rgb="FFFF0000"/>
      </font>
    </dxf>
    <dxf>
      <font>
        <b/>
        <i/>
        <color rgb="FFFFC000"/>
      </font>
    </dxf>
    <dxf>
      <font>
        <b/>
        <i/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752475</xdr:colOff>
      <xdr:row>1</xdr:row>
      <xdr:rowOff>85725</xdr:rowOff>
    </xdr:from>
    <xdr:to>
      <xdr:col>7</xdr:col>
      <xdr:colOff>409575</xdr:colOff>
      <xdr:row>4</xdr:row>
      <xdr:rowOff>161925</xdr:rowOff>
    </xdr:to>
    <xdr:sp macro="[0]!Importer" textlink="">
      <xdr:nvSpPr>
        <xdr:cNvPr id="2" name="ZoneTexte 1">
          <a:extLst>
            <a:ext uri="{FF2B5EF4-FFF2-40B4-BE49-F238E27FC236}">
              <a16:creationId xmlns:a16="http://schemas.microsoft.com/office/drawing/2014/main" id="{49F68A4F-8F79-2119-9222-E5A218D83DAD}"/>
            </a:ext>
          </a:extLst>
        </xdr:cNvPr>
        <xdr:cNvSpPr txBox="1"/>
      </xdr:nvSpPr>
      <xdr:spPr>
        <a:xfrm>
          <a:off x="11934825" y="276225"/>
          <a:ext cx="1943100" cy="647700"/>
        </a:xfrm>
        <a:prstGeom prst="rect">
          <a:avLst/>
        </a:prstGeom>
        <a:solidFill>
          <a:schemeClr val="accent5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Importer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42185-7560-4D3C-8E27-5085226EA2BC}">
  <sheetPr codeName="Feuil1"/>
  <dimension ref="A1:R24"/>
  <sheetViews>
    <sheetView workbookViewId="0">
      <selection activeCell="G1" sqref="G1"/>
    </sheetView>
  </sheetViews>
  <sheetFormatPr baseColWidth="10" defaultRowHeight="15" x14ac:dyDescent="0.25"/>
  <cols>
    <col min="1" max="5" width="11.42578125" style="11"/>
    <col min="6" max="6" width="10.42578125" style="11" bestFit="1" customWidth="1"/>
    <col min="7" max="7" width="10" style="11" bestFit="1" customWidth="1"/>
    <col min="8" max="8" width="5.7109375" style="11" bestFit="1" customWidth="1"/>
    <col min="9" max="10" width="11.42578125" style="11"/>
    <col min="11" max="11" width="20.28515625" style="20" customWidth="1"/>
    <col min="12" max="12" width="21.28515625" style="20" customWidth="1"/>
    <col min="13" max="13" width="11.42578125" style="11"/>
    <col min="14" max="15" width="5.140625" style="11" bestFit="1" customWidth="1"/>
    <col min="16" max="16" width="19.85546875" style="11" customWidth="1"/>
    <col min="17" max="17" width="11.7109375" style="11" customWidth="1"/>
    <col min="18" max="18" width="84" style="11" customWidth="1"/>
    <col min="19" max="16384" width="11.42578125" style="11"/>
  </cols>
  <sheetData>
    <row r="1" spans="1:18" ht="30" x14ac:dyDescent="0.25">
      <c r="A1" s="26" t="s">
        <v>14</v>
      </c>
      <c r="B1" s="26"/>
      <c r="C1" s="26"/>
      <c r="D1" s="26"/>
      <c r="E1" s="26"/>
      <c r="F1" s="4" t="s">
        <v>18</v>
      </c>
      <c r="G1" s="3" t="e">
        <f>SUMPRODUCT(W2:W89,X2:X89)/SUM(X2:X89)</f>
        <v>#DIV/0!</v>
      </c>
      <c r="H1" s="9" t="s">
        <v>15</v>
      </c>
      <c r="I1" s="27" t="s">
        <v>20</v>
      </c>
      <c r="J1" s="27"/>
      <c r="K1" s="27"/>
      <c r="L1" s="27"/>
      <c r="M1" s="9"/>
      <c r="N1" s="12">
        <f>H2+H4+H7+H10+H12+H16+H19+H21+H23+H25+H27+H31+H33+H35+H37+H39+H41+H43+H45+H47+H50+H53+H55+H58+H60+H62+H64+H66+H68+H71+H73+H75+H79+H81+H84+H87+H89+H91+H93+H95+H101+H103+H106+H109+H112+H115+H118+H122+H128+H130+H132+H134+H138+H141+H143+H146+H149+H151+H153+H155+H157+H166+H169+H171+H175+H177+H182+H186+H190+H193+H195+H198+H200+H202+H204+H206+H208+H210+H214+H217+H220+H222+H224+H227+H229+H231+H233+H235</f>
        <v>5</v>
      </c>
      <c r="O1" s="12">
        <f>SUM(H3,H5:H6,H8:H9,H11,H13:H15,H17:H18,H20,H22,H24,H26,H28,H32,H34,H36,H38,H40,H42,H44,H46,H48:H49,H51,H54,H56:H57,H59,H61,H63,H65,H67,H69:H70,H72,H74,H76,H80,H82:H83,H85:H86,H88,H90,H92,H94,H96:H98,H102,H104:H105,H107:H108,H110:H111,H113:H114,H116:H117,H119:H121,H123:H127,H129,H131,H133,H135:H137,H139:H140,H142,H144:H145,H147:H148,H150,H152,H154,H156,H158:H163,H167:H168,H170,H172:H174,H176,H178:H181,H183,H187:H189,H191:H192,H194,H196:H197,H199,H201,H203,H205,H207,H209,H211,H215:H216,H218:H219,H221,H223,H225:H226,H228,H230,H232:H232,H234,H236)</f>
        <v>9</v>
      </c>
      <c r="P1" s="22" t="s">
        <v>42</v>
      </c>
      <c r="Q1" s="22" t="s">
        <v>29</v>
      </c>
      <c r="R1" s="23" t="s">
        <v>47</v>
      </c>
    </row>
    <row r="2" spans="1:18" ht="30" customHeight="1" x14ac:dyDescent="0.25">
      <c r="A2" s="28" t="s">
        <v>0</v>
      </c>
      <c r="B2" s="28"/>
      <c r="C2" s="28"/>
      <c r="D2" s="28"/>
      <c r="E2" s="28"/>
      <c r="F2" s="13" t="s">
        <v>16</v>
      </c>
      <c r="G2" s="14">
        <f>SUMPRODUCT(G3)</f>
        <v>0</v>
      </c>
      <c r="H2" s="15">
        <v>1</v>
      </c>
      <c r="I2" s="29"/>
      <c r="J2" s="29"/>
      <c r="K2" s="29"/>
      <c r="L2" s="29"/>
      <c r="M2" s="16"/>
      <c r="N2" s="17">
        <f ca="1">H2/$N$4</f>
        <v>1.1363636363636364E-2</v>
      </c>
      <c r="O2" s="16">
        <f>H3</f>
        <v>1</v>
      </c>
      <c r="P2" s="21" t="s">
        <v>21</v>
      </c>
      <c r="Q2" s="21" t="s">
        <v>28</v>
      </c>
      <c r="R2" s="25" t="s">
        <v>43</v>
      </c>
    </row>
    <row r="3" spans="1:18" ht="30" customHeight="1" x14ac:dyDescent="0.25">
      <c r="A3" s="30" t="s">
        <v>17</v>
      </c>
      <c r="B3" s="30"/>
      <c r="C3" s="30"/>
      <c r="D3" s="30"/>
      <c r="E3" s="30"/>
      <c r="F3" s="18" t="s">
        <v>19</v>
      </c>
      <c r="G3" s="19" cm="1">
        <f t="array" ref="G3">_xlfn.IFS(F3="Conforme",1,F3="partiel",0.5,F3="Non conforme",0.01,F3="Sans objet",0)</f>
        <v>0</v>
      </c>
      <c r="H3" s="16">
        <v>1</v>
      </c>
      <c r="I3" s="31"/>
      <c r="J3" s="31"/>
      <c r="K3" s="31"/>
      <c r="L3" s="31"/>
      <c r="M3" s="16"/>
      <c r="N3" s="17"/>
      <c r="O3" s="17">
        <f ca="1">H3/$O$5*$N$5</f>
        <v>1.1363636363636364E-2</v>
      </c>
      <c r="P3" s="21" t="s">
        <v>31</v>
      </c>
      <c r="Q3" s="21" t="s">
        <v>27</v>
      </c>
      <c r="R3" s="25" t="s">
        <v>44</v>
      </c>
    </row>
    <row r="4" spans="1:18" ht="30" customHeight="1" x14ac:dyDescent="0.25">
      <c r="A4" s="28" t="s">
        <v>1</v>
      </c>
      <c r="B4" s="28"/>
      <c r="C4" s="28"/>
      <c r="D4" s="28"/>
      <c r="E4" s="28"/>
      <c r="F4" s="13" t="s">
        <v>16</v>
      </c>
      <c r="G4" s="14">
        <f>SUMPRODUCT(G5:G6,H5:H6)/SUM(H5:H6)</f>
        <v>0.5</v>
      </c>
      <c r="H4" s="15">
        <v>1</v>
      </c>
      <c r="I4" s="29"/>
      <c r="J4" s="29"/>
      <c r="K4" s="29"/>
      <c r="L4" s="29"/>
      <c r="M4" s="16"/>
      <c r="N4" s="17">
        <f ca="1">H4/$N$4</f>
        <v>1.1363636363636364E-2</v>
      </c>
      <c r="O4" s="16"/>
      <c r="P4" s="21"/>
      <c r="Q4" s="21"/>
      <c r="R4" s="21"/>
    </row>
    <row r="5" spans="1:18" ht="30" customHeight="1" x14ac:dyDescent="0.25">
      <c r="A5" s="30" t="s">
        <v>2</v>
      </c>
      <c r="B5" s="30"/>
      <c r="C5" s="30"/>
      <c r="D5" s="30"/>
      <c r="E5" s="30"/>
      <c r="F5" s="18" t="s">
        <v>3</v>
      </c>
      <c r="G5" s="19" cm="1">
        <f t="array" ref="G5">_xlfn.IFS(F5="Conforme",1,F5="partiel",0.5,F5="Non conforme",0.01,F5="Sans objet",0)</f>
        <v>1</v>
      </c>
      <c r="H5" s="16">
        <v>1</v>
      </c>
      <c r="I5" s="31"/>
      <c r="J5" s="31"/>
      <c r="K5" s="31"/>
      <c r="L5" s="31"/>
      <c r="M5" s="16"/>
      <c r="N5" s="17">
        <f t="shared" ref="N5:N15" ca="1" si="0">H5/$N$4</f>
        <v>1.1363636363636364E-2</v>
      </c>
      <c r="O5" s="16"/>
      <c r="P5" s="21" t="s">
        <v>37</v>
      </c>
      <c r="Q5" s="21" t="s">
        <v>27</v>
      </c>
      <c r="R5" s="25" t="s">
        <v>45</v>
      </c>
    </row>
    <row r="6" spans="1:18" ht="30" customHeight="1" x14ac:dyDescent="0.25">
      <c r="A6" s="30" t="s">
        <v>4</v>
      </c>
      <c r="B6" s="30"/>
      <c r="C6" s="30"/>
      <c r="D6" s="30"/>
      <c r="E6" s="30"/>
      <c r="F6" s="18" t="s">
        <v>19</v>
      </c>
      <c r="G6" s="19" cm="1">
        <f t="array" ref="G6">_xlfn.IFS(F6="Conforme",1,F6="partiel",0.5,F6="Non conforme",0.01,F6="Sans objet",0)</f>
        <v>0</v>
      </c>
      <c r="H6" s="16">
        <v>1</v>
      </c>
      <c r="I6" s="31"/>
      <c r="J6" s="31"/>
      <c r="K6" s="31"/>
      <c r="L6" s="31"/>
      <c r="M6" s="16"/>
      <c r="N6" s="17">
        <f t="shared" ca="1" si="0"/>
        <v>1.1363636363636364E-2</v>
      </c>
      <c r="O6" s="16"/>
      <c r="P6" s="21" t="s">
        <v>38</v>
      </c>
      <c r="Q6" s="21" t="s">
        <v>27</v>
      </c>
      <c r="R6" s="25" t="s">
        <v>46</v>
      </c>
    </row>
    <row r="7" spans="1:18" ht="30" customHeight="1" x14ac:dyDescent="0.25">
      <c r="A7" s="28" t="s">
        <v>5</v>
      </c>
      <c r="B7" s="28"/>
      <c r="C7" s="28"/>
      <c r="D7" s="28"/>
      <c r="E7" s="28"/>
      <c r="F7" s="1" t="s">
        <v>16</v>
      </c>
      <c r="G7" s="2">
        <f>SUMPRODUCT(G8)</f>
        <v>0</v>
      </c>
      <c r="H7" s="5">
        <v>1</v>
      </c>
      <c r="I7" s="32"/>
      <c r="J7" s="32"/>
      <c r="K7" s="32"/>
      <c r="L7" s="32"/>
      <c r="M7" s="6"/>
      <c r="N7" s="8">
        <f t="shared" ca="1" si="0"/>
        <v>1.1363636363636364E-2</v>
      </c>
      <c r="O7" s="6"/>
      <c r="P7" s="21"/>
      <c r="Q7" s="21"/>
      <c r="R7" s="21"/>
    </row>
    <row r="8" spans="1:18" ht="30" customHeight="1" x14ac:dyDescent="0.25">
      <c r="A8" s="30" t="s">
        <v>10</v>
      </c>
      <c r="B8" s="30"/>
      <c r="C8" s="30"/>
      <c r="D8" s="30"/>
      <c r="E8" s="30"/>
      <c r="F8" s="10" t="s">
        <v>19</v>
      </c>
      <c r="G8" s="7" cm="1">
        <f t="array" ref="G8">_xlfn.IFS(F8="Conforme",1,F8="partiel",0.5,F8="Non conforme",0.01,F8="Sans objet",0)</f>
        <v>0</v>
      </c>
      <c r="H8" s="6">
        <v>1</v>
      </c>
      <c r="I8" s="33"/>
      <c r="J8" s="33"/>
      <c r="K8" s="33"/>
      <c r="L8" s="33"/>
      <c r="M8" s="6"/>
      <c r="N8" s="8">
        <f t="shared" ca="1" si="0"/>
        <v>1.1363636363636364E-2</v>
      </c>
      <c r="O8" s="6"/>
      <c r="P8" s="21" t="s">
        <v>39</v>
      </c>
      <c r="Q8" s="21" t="s">
        <v>27</v>
      </c>
      <c r="R8" s="25" t="s">
        <v>48</v>
      </c>
    </row>
    <row r="9" spans="1:18" ht="30" customHeight="1" x14ac:dyDescent="0.25">
      <c r="A9" s="28" t="s">
        <v>6</v>
      </c>
      <c r="B9" s="28"/>
      <c r="C9" s="28"/>
      <c r="D9" s="28"/>
      <c r="E9" s="28"/>
      <c r="F9" s="1" t="s">
        <v>16</v>
      </c>
      <c r="G9" s="2">
        <f>SUMPRODUCT(G10)</f>
        <v>0</v>
      </c>
      <c r="H9" s="5">
        <v>1</v>
      </c>
      <c r="I9" s="32"/>
      <c r="J9" s="32"/>
      <c r="K9" s="32"/>
      <c r="L9" s="32"/>
      <c r="M9" s="6"/>
      <c r="N9" s="8">
        <f t="shared" ca="1" si="0"/>
        <v>1.1363636363636364E-2</v>
      </c>
      <c r="O9" s="6"/>
      <c r="P9" s="21"/>
      <c r="Q9" s="21"/>
      <c r="R9" s="21"/>
    </row>
    <row r="10" spans="1:18" ht="30" customHeight="1" x14ac:dyDescent="0.25">
      <c r="A10" s="30" t="s">
        <v>11</v>
      </c>
      <c r="B10" s="30"/>
      <c r="C10" s="30"/>
      <c r="D10" s="30"/>
      <c r="E10" s="30"/>
      <c r="F10" s="10" t="s">
        <v>19</v>
      </c>
      <c r="G10" s="7" cm="1">
        <f t="array" ref="G10">_xlfn.IFS(F10="Conforme",1,F10="partiel",0.5,F10="Non conforme",0.01,F10="Sans objet",0)</f>
        <v>0</v>
      </c>
      <c r="H10" s="6">
        <v>1</v>
      </c>
      <c r="I10" s="33"/>
      <c r="J10" s="33"/>
      <c r="K10" s="33"/>
      <c r="L10" s="33"/>
      <c r="M10" s="6"/>
      <c r="N10" s="8">
        <f t="shared" ca="1" si="0"/>
        <v>1.1363636363636364E-2</v>
      </c>
      <c r="O10" s="6"/>
      <c r="P10" s="21" t="s">
        <v>22</v>
      </c>
      <c r="Q10" s="21" t="s">
        <v>27</v>
      </c>
      <c r="R10" s="25" t="s">
        <v>51</v>
      </c>
    </row>
    <row r="11" spans="1:18" ht="30" customHeight="1" x14ac:dyDescent="0.25">
      <c r="A11" s="28" t="s">
        <v>7</v>
      </c>
      <c r="B11" s="28"/>
      <c r="C11" s="28"/>
      <c r="D11" s="28"/>
      <c r="E11" s="28"/>
      <c r="F11" s="1" t="s">
        <v>16</v>
      </c>
      <c r="G11" s="2">
        <f>SUMPRODUCT(G12)</f>
        <v>0</v>
      </c>
      <c r="H11" s="5">
        <v>1</v>
      </c>
      <c r="I11" s="32"/>
      <c r="J11" s="32"/>
      <c r="K11" s="32"/>
      <c r="L11" s="32"/>
      <c r="M11" s="6"/>
      <c r="N11" s="8">
        <f t="shared" ca="1" si="0"/>
        <v>1.1363636363636364E-2</v>
      </c>
      <c r="O11" s="6"/>
      <c r="P11" s="21"/>
      <c r="Q11" s="21"/>
      <c r="R11" s="21"/>
    </row>
    <row r="12" spans="1:18" ht="30" customHeight="1" x14ac:dyDescent="0.25">
      <c r="A12" s="30" t="s">
        <v>12</v>
      </c>
      <c r="B12" s="30"/>
      <c r="C12" s="30"/>
      <c r="D12" s="30"/>
      <c r="E12" s="30"/>
      <c r="F12" s="10" t="s">
        <v>19</v>
      </c>
      <c r="G12" s="7" cm="1">
        <f t="array" ref="G12">_xlfn.IFS(F12="Conforme",1,F12="partiel",0.5,F12="Non conforme",0.01,F12="Sans objet",0)</f>
        <v>0</v>
      </c>
      <c r="H12" s="6">
        <v>1</v>
      </c>
      <c r="I12" s="33"/>
      <c r="J12" s="33"/>
      <c r="K12" s="33"/>
      <c r="L12" s="33"/>
      <c r="M12" s="6"/>
      <c r="N12" s="8">
        <f t="shared" ca="1" si="0"/>
        <v>1.1363636363636364E-2</v>
      </c>
      <c r="O12" s="6"/>
      <c r="P12" s="21" t="s">
        <v>40</v>
      </c>
      <c r="Q12" s="21" t="s">
        <v>28</v>
      </c>
      <c r="R12" s="25" t="s">
        <v>49</v>
      </c>
    </row>
    <row r="13" spans="1:18" ht="30" customHeight="1" x14ac:dyDescent="0.25">
      <c r="A13" s="28" t="s">
        <v>8</v>
      </c>
      <c r="B13" s="28"/>
      <c r="C13" s="28"/>
      <c r="D13" s="28"/>
      <c r="E13" s="28"/>
      <c r="F13" s="1" t="s">
        <v>16</v>
      </c>
      <c r="G13" s="2">
        <f>SUMPRODUCT(G14)</f>
        <v>0</v>
      </c>
      <c r="H13" s="5">
        <v>1</v>
      </c>
      <c r="I13" s="32"/>
      <c r="J13" s="32"/>
      <c r="K13" s="32"/>
      <c r="L13" s="32"/>
      <c r="M13" s="6"/>
      <c r="N13" s="8">
        <f t="shared" ca="1" si="0"/>
        <v>1.1363636363636364E-2</v>
      </c>
      <c r="O13" s="6"/>
      <c r="P13" s="21"/>
      <c r="Q13" s="21"/>
      <c r="R13" s="21"/>
    </row>
    <row r="14" spans="1:18" ht="30" customHeight="1" x14ac:dyDescent="0.25">
      <c r="A14" s="30" t="s">
        <v>13</v>
      </c>
      <c r="B14" s="30"/>
      <c r="C14" s="30"/>
      <c r="D14" s="30"/>
      <c r="E14" s="30"/>
      <c r="F14" s="10" t="s">
        <v>19</v>
      </c>
      <c r="G14" s="7" cm="1">
        <f t="array" ref="G14">_xlfn.IFS(F14="Conforme",1,F14="partiel",0.5,F14="Non conforme",0.01,F14="Sans objet",0)</f>
        <v>0</v>
      </c>
      <c r="H14" s="6">
        <v>1</v>
      </c>
      <c r="I14" s="33"/>
      <c r="J14" s="33"/>
      <c r="K14" s="33"/>
      <c r="L14" s="33"/>
      <c r="M14" s="6"/>
      <c r="N14" s="8">
        <f t="shared" ca="1" si="0"/>
        <v>1.1363636363636364E-2</v>
      </c>
      <c r="O14" s="6"/>
      <c r="P14" s="21" t="s">
        <v>41</v>
      </c>
      <c r="Q14" s="21" t="s">
        <v>28</v>
      </c>
      <c r="R14" s="25" t="s">
        <v>50</v>
      </c>
    </row>
    <row r="15" spans="1:18" ht="30" customHeight="1" x14ac:dyDescent="0.25">
      <c r="A15" s="28" t="s">
        <v>9</v>
      </c>
      <c r="B15" s="28"/>
      <c r="C15" s="28"/>
      <c r="D15" s="28"/>
      <c r="E15" s="28"/>
      <c r="F15" s="1" t="s">
        <v>16</v>
      </c>
      <c r="G15" s="2" t="e">
        <f>SUMPRODUCT(G16)</f>
        <v>#VALUE!</v>
      </c>
      <c r="H15" s="5">
        <v>1</v>
      </c>
      <c r="I15" s="32"/>
      <c r="J15" s="32"/>
      <c r="K15" s="32"/>
      <c r="L15" s="32"/>
      <c r="M15" s="6"/>
      <c r="N15" s="8">
        <f t="shared" ca="1" si="0"/>
        <v>1.1363636363636364E-2</v>
      </c>
      <c r="O15" s="6"/>
      <c r="P15" s="21"/>
      <c r="Q15" s="21"/>
      <c r="R15" s="21"/>
    </row>
    <row r="16" spans="1:18" ht="30" customHeight="1" x14ac:dyDescent="0.25"/>
    <row r="17" spans="11:12" ht="30" customHeight="1" x14ac:dyDescent="0.25">
      <c r="K17" s="24" t="s">
        <v>30</v>
      </c>
      <c r="L17" s="23" t="s">
        <v>32</v>
      </c>
    </row>
    <row r="18" spans="11:12" ht="30" customHeight="1" x14ac:dyDescent="0.25">
      <c r="K18" s="24" t="s">
        <v>25</v>
      </c>
      <c r="L18" s="23" t="s">
        <v>33</v>
      </c>
    </row>
    <row r="19" spans="11:12" ht="30" customHeight="1" x14ac:dyDescent="0.25">
      <c r="K19" s="24" t="s">
        <v>23</v>
      </c>
      <c r="L19" s="23" t="s">
        <v>34</v>
      </c>
    </row>
    <row r="20" spans="11:12" ht="30" customHeight="1" x14ac:dyDescent="0.25">
      <c r="K20" s="24" t="s">
        <v>24</v>
      </c>
      <c r="L20" s="23" t="s">
        <v>35</v>
      </c>
    </row>
    <row r="21" spans="11:12" ht="30" customHeight="1" x14ac:dyDescent="0.25">
      <c r="K21" s="24" t="s">
        <v>26</v>
      </c>
      <c r="L21" s="23" t="s">
        <v>36</v>
      </c>
    </row>
    <row r="22" spans="11:12" ht="30" customHeight="1" x14ac:dyDescent="0.25"/>
    <row r="23" spans="11:12" ht="30" customHeight="1" x14ac:dyDescent="0.25"/>
    <row r="24" spans="11:12" ht="30" customHeight="1" x14ac:dyDescent="0.25"/>
  </sheetData>
  <mergeCells count="30">
    <mergeCell ref="A13:E13"/>
    <mergeCell ref="I13:L13"/>
    <mergeCell ref="A14:E14"/>
    <mergeCell ref="I14:L14"/>
    <mergeCell ref="A15:E15"/>
    <mergeCell ref="I15:L15"/>
    <mergeCell ref="A10:E10"/>
    <mergeCell ref="I10:L10"/>
    <mergeCell ref="A11:E11"/>
    <mergeCell ref="I11:L11"/>
    <mergeCell ref="A12:E12"/>
    <mergeCell ref="I12:L12"/>
    <mergeCell ref="A7:E7"/>
    <mergeCell ref="I7:L7"/>
    <mergeCell ref="A8:E8"/>
    <mergeCell ref="I8:L8"/>
    <mergeCell ref="A9:E9"/>
    <mergeCell ref="I9:L9"/>
    <mergeCell ref="A4:E4"/>
    <mergeCell ref="I4:L4"/>
    <mergeCell ref="A5:E5"/>
    <mergeCell ref="I5:L5"/>
    <mergeCell ref="A6:E6"/>
    <mergeCell ref="I6:L6"/>
    <mergeCell ref="A1:E1"/>
    <mergeCell ref="I1:L1"/>
    <mergeCell ref="A2:E2"/>
    <mergeCell ref="I2:L2"/>
    <mergeCell ref="A3:E3"/>
    <mergeCell ref="I3:L3"/>
  </mergeCells>
  <conditionalFormatting sqref="F3">
    <cfRule type="containsText" dxfId="23" priority="29" operator="containsText" text="Sans objet">
      <formula>NOT(ISERROR(SEARCH("Sans objet",F3)))</formula>
    </cfRule>
    <cfRule type="containsText" dxfId="22" priority="30" operator="containsText" text="Partiel">
      <formula>NOT(ISERROR(SEARCH("Partiel",F3)))</formula>
    </cfRule>
    <cfRule type="containsText" dxfId="21" priority="31" operator="containsText" text="Non conforme">
      <formula>NOT(ISERROR(SEARCH("Non conforme",F3)))</formula>
    </cfRule>
    <cfRule type="containsText" dxfId="20" priority="32" operator="containsText" text="Conforme">
      <formula>NOT(ISERROR(SEARCH("Conforme",F3)))</formula>
    </cfRule>
  </conditionalFormatting>
  <conditionalFormatting sqref="F5:F6">
    <cfRule type="containsText" dxfId="19" priority="13" operator="containsText" text="Sans objet">
      <formula>NOT(ISERROR(SEARCH("Sans objet",F5)))</formula>
    </cfRule>
    <cfRule type="containsText" dxfId="18" priority="14" operator="containsText" text="Partiel">
      <formula>NOT(ISERROR(SEARCH("Partiel",F5)))</formula>
    </cfRule>
    <cfRule type="containsText" dxfId="17" priority="15" operator="containsText" text="Non conforme">
      <formula>NOT(ISERROR(SEARCH("Non conforme",F5)))</formula>
    </cfRule>
    <cfRule type="containsText" dxfId="16" priority="16" operator="containsText" text="Conforme">
      <formula>NOT(ISERROR(SEARCH("Conforme",F5)))</formula>
    </cfRule>
  </conditionalFormatting>
  <conditionalFormatting sqref="F8 F10 F12 F14">
    <cfRule type="containsText" dxfId="15" priority="5" operator="containsText" text="Sans objet">
      <formula>NOT(ISERROR(SEARCH("Sans objet",F8)))</formula>
    </cfRule>
    <cfRule type="containsText" dxfId="14" priority="6" operator="containsText" text="Partiel">
      <formula>NOT(ISERROR(SEARCH("Partiel",F8)))</formula>
    </cfRule>
    <cfRule type="containsText" dxfId="13" priority="7" operator="containsText" text="Non conforme">
      <formula>NOT(ISERROR(SEARCH("Non conforme",F8)))</formula>
    </cfRule>
    <cfRule type="containsText" dxfId="12" priority="8" operator="containsText" text="Conforme">
      <formula>NOT(ISERROR(SEARCH("Conforme",F8)))</formula>
    </cfRule>
  </conditionalFormatting>
  <conditionalFormatting sqref="G3">
    <cfRule type="cellIs" dxfId="11" priority="25" operator="between">
      <formula>0</formula>
      <formula>0.009</formula>
    </cfRule>
    <cfRule type="cellIs" dxfId="10" priority="26" operator="between">
      <formula>0.5</formula>
      <formula>0.999</formula>
    </cfRule>
    <cfRule type="cellIs" dxfId="9" priority="27" operator="between">
      <formula>0</formula>
      <formula>0.499</formula>
    </cfRule>
    <cfRule type="cellIs" dxfId="8" priority="28" operator="greaterThan">
      <formula>50%</formula>
    </cfRule>
  </conditionalFormatting>
  <conditionalFormatting sqref="G5:G6">
    <cfRule type="cellIs" dxfId="7" priority="9" operator="between">
      <formula>0</formula>
      <formula>0.009</formula>
    </cfRule>
    <cfRule type="cellIs" dxfId="6" priority="10" operator="between">
      <formula>0.5</formula>
      <formula>0.999</formula>
    </cfRule>
    <cfRule type="cellIs" dxfId="5" priority="11" operator="between">
      <formula>0</formula>
      <formula>0.499</formula>
    </cfRule>
    <cfRule type="cellIs" dxfId="4" priority="12" operator="greaterThan">
      <formula>50%</formula>
    </cfRule>
  </conditionalFormatting>
  <conditionalFormatting sqref="G8 G10 G12 G14">
    <cfRule type="cellIs" dxfId="3" priority="1" operator="between">
      <formula>0</formula>
      <formula>0.009</formula>
    </cfRule>
    <cfRule type="cellIs" dxfId="2" priority="2" operator="between">
      <formula>0.5</formula>
      <formula>0.999</formula>
    </cfRule>
    <cfRule type="cellIs" dxfId="1" priority="3" operator="between">
      <formula>0</formula>
      <formula>0.499</formula>
    </cfRule>
    <cfRule type="cellIs" dxfId="0" priority="4" operator="greaterThan">
      <formula>50%</formula>
    </cfRule>
  </conditionalFormatting>
  <dataValidations count="1">
    <dataValidation type="list" allowBlank="1" showInputMessage="1" showErrorMessage="1" sqref="F5:F6 F3 F12 F8 F10 F14" xr:uid="{1F2456FA-2875-481A-B836-CF8C07B2118A}">
      <formula1>$Y$188:$Y$191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DC4E4-038D-402F-AB0E-22C876FDEDEA}">
  <sheetPr codeName="Feuil3"/>
  <dimension ref="A1"/>
  <sheetViews>
    <sheetView tabSelected="1" workbookViewId="0">
      <selection activeCell="H15" sqref="H15"/>
    </sheetView>
  </sheetViews>
  <sheetFormatPr baseColWidth="10" defaultRowHeight="15" x14ac:dyDescent="0.25"/>
  <cols>
    <col min="1" max="1" width="21.85546875" customWidth="1"/>
    <col min="3" max="3" width="108.140625" customWidth="1"/>
    <col min="4" max="4" width="26.28515625" customWidth="1"/>
  </cols>
  <sheetData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5892045-8078-41ac-8ad4-49fa3294352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664CB3CE23EE44B9B7539B091C48268" ma:contentTypeVersion="12" ma:contentTypeDescription="Crée un document." ma:contentTypeScope="" ma:versionID="c24091de9b461013465250579bef511d">
  <xsd:schema xmlns:xsd="http://www.w3.org/2001/XMLSchema" xmlns:xs="http://www.w3.org/2001/XMLSchema" xmlns:p="http://schemas.microsoft.com/office/2006/metadata/properties" xmlns:ns3="45892045-8078-41ac-8ad4-49fa32943525" targetNamespace="http://schemas.microsoft.com/office/2006/metadata/properties" ma:root="true" ma:fieldsID="fe8041a0b7ff0443e650eff47ebbcdee" ns3:_="">
    <xsd:import namespace="45892045-8078-41ac-8ad4-49fa3294352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892045-8078-41ac-8ad4-49fa329435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B330E9-8F5C-45AC-A1BB-549B56A12D1F}">
  <ds:schemaRefs>
    <ds:schemaRef ds:uri="http://purl.org/dc/terms/"/>
    <ds:schemaRef ds:uri="http://purl.org/dc/dcmitype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45892045-8078-41ac-8ad4-49fa32943525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208C0DC-B796-4257-B2CE-0499840BD0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5892045-8078-41ac-8ad4-49fa3294352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67D3D0-49C6-467E-8AC4-F672D3D5F6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</vt:lpstr>
      <vt:lpstr>Synthese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Philippe Conte</dc:creator>
  <cp:keywords/>
  <dc:description/>
  <cp:lastModifiedBy>francis henniaux</cp:lastModifiedBy>
  <cp:revision/>
  <cp:lastPrinted>2023-12-13T15:41:12Z</cp:lastPrinted>
  <dcterms:created xsi:type="dcterms:W3CDTF">2023-12-12T07:16:32Z</dcterms:created>
  <dcterms:modified xsi:type="dcterms:W3CDTF">2024-02-09T04:07:27Z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0x010100A664CB3CE23EE44B9B7539B091C48268</vt:lpwstr>
  </property>
</Properties>
</file>