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8_{557B669B-36E0-454A-A1E6-207370AC2FD0}" xr6:coauthVersionLast="47" xr6:coauthVersionMax="47" xr10:uidLastSave="{00000000-0000-0000-0000-000000000000}"/>
  <bookViews>
    <workbookView xWindow="-120" yWindow="-120" windowWidth="29040" windowHeight="15720" xr2:uid="{B97BE1F4-3AE1-44E5-B402-62A12D11FFF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1" l="1"/>
  <c r="C7" i="1"/>
  <c r="D7" i="1"/>
  <c r="K4" i="1"/>
  <c r="K5" i="1"/>
  <c r="K6" i="1"/>
  <c r="K3" i="1"/>
  <c r="H4" i="1"/>
  <c r="H5" i="1"/>
  <c r="H6" i="1"/>
  <c r="H3" i="1"/>
  <c r="G4" i="1"/>
  <c r="I4" i="1" s="1"/>
  <c r="J4" i="1" s="1"/>
  <c r="L4" i="1" s="1"/>
  <c r="G5" i="1"/>
  <c r="I5" i="1" s="1"/>
  <c r="J5" i="1" s="1"/>
  <c r="L5" i="1" s="1"/>
  <c r="G6" i="1"/>
  <c r="I6" i="1" s="1"/>
  <c r="J6" i="1" s="1"/>
  <c r="L6" i="1" s="1"/>
  <c r="G3" i="1"/>
  <c r="I3" i="1" s="1"/>
  <c r="J3" i="1" s="1"/>
  <c r="L3" i="1" s="1"/>
  <c r="M4" i="1" l="1"/>
  <c r="M3" i="1"/>
  <c r="M6" i="1"/>
  <c r="M5" i="1"/>
</calcChain>
</file>

<file path=xl/sharedStrings.xml><?xml version="1.0" encoding="utf-8"?>
<sst xmlns="http://schemas.openxmlformats.org/spreadsheetml/2006/main" count="15" uniqueCount="15">
  <si>
    <t>Champs calculés</t>
  </si>
  <si>
    <t xml:space="preserve">
(6) = (2)/(1)</t>
  </si>
  <si>
    <t xml:space="preserve">Extraction </t>
  </si>
  <si>
    <t xml:space="preserve">
(7) = (3)/(1)</t>
  </si>
  <si>
    <t xml:space="preserve">
(8) = (7)/(6)</t>
  </si>
  <si>
    <t xml:space="preserve">
(9) = (4) x (8)</t>
  </si>
  <si>
    <t>MNT</t>
  </si>
  <si>
    <t>(11) = (5)-(9)</t>
  </si>
  <si>
    <t>CATEGORIE</t>
  </si>
  <si>
    <t>MNT2</t>
  </si>
  <si>
    <t>(1)</t>
  </si>
  <si>
    <t>(1)4</t>
  </si>
  <si>
    <t>(1)5</t>
  </si>
  <si>
    <t>(2)</t>
  </si>
  <si>
    <t>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</si>
</sst>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_ ;_ * \(#,##0.00\)_ ;_ * &quot;-&quot;??_)_ ;_ @_ "/>
    <numFmt numFmtId="165" formatCode="_ * #,##0_)_ ;_ * \(#,##0\)_ ;_ * &quot;-&quot;??_)_ ;_ @_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quotePrefix="1"/>
    <xf numFmtId="0" fontId="3" fillId="2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165" fontId="0" fillId="5" borderId="1" xfId="1" applyNumberFormat="1" applyFont="1" applyFill="1" applyBorder="1"/>
    <xf numFmtId="2" fontId="0" fillId="5" borderId="1" xfId="0" applyNumberFormat="1" applyFont="1" applyFill="1" applyBorder="1"/>
    <xf numFmtId="165" fontId="0" fillId="5" borderId="1" xfId="0" applyNumberFormat="1" applyFont="1" applyFill="1" applyBorder="1"/>
    <xf numFmtId="165" fontId="0" fillId="0" borderId="1" xfId="1" applyNumberFormat="1" applyFont="1" applyBorder="1"/>
    <xf numFmtId="2" fontId="0" fillId="0" borderId="1" xfId="0" applyNumberFormat="1" applyFont="1" applyBorder="1"/>
    <xf numFmtId="165" fontId="0" fillId="0" borderId="1" xfId="0" applyNumberFormat="1" applyFont="1" applyBorder="1"/>
    <xf numFmtId="0" fontId="0" fillId="5" borderId="1" xfId="0" applyFont="1" applyFill="1" applyBorder="1"/>
    <xf numFmtId="0" fontId="0" fillId="0" borderId="1" xfId="0" applyFont="1" applyBorder="1"/>
    <xf numFmtId="0" fontId="2" fillId="4" borderId="0" xfId="0" applyFont="1" applyFill="1" applyBorder="1" applyAlignment="1">
      <alignment horizontal="center" vertical="center" wrapText="1"/>
    </xf>
    <xf numFmtId="0" fontId="2" fillId="4" borderId="0" xfId="0" quotePrefix="1" applyFont="1" applyFill="1" applyBorder="1" applyAlignment="1">
      <alignment horizontal="center" vertical="center" wrapText="1"/>
    </xf>
    <xf numFmtId="0" fontId="0" fillId="5" borderId="2" xfId="0" applyFont="1" applyFill="1" applyBorder="1"/>
    <xf numFmtId="165" fontId="3" fillId="5" borderId="0" xfId="0" applyNumberFormat="1" applyFont="1" applyFill="1" applyBorder="1"/>
  </cellXfs>
  <cellStyles count="2">
    <cellStyle name="Milliers" xfId="1" builtinId="3"/>
    <cellStyle name="Normal" xfId="0" builtinId="0"/>
  </cellStyles>
  <dxfs count="1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 * #,##0_)_ ;_ * \(#,##0\)_ ;_ * &quot;-&quot;??_)_ ;_ @_ 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 * #,##0_)_ ;_ * \(#,##0\)_ ;_ * &quot;-&quot;??_)_ ;_ @_ 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 * #,##0_)_ ;_ * \(#,##0\)_ ;_ * &quot;-&quot;??_)_ ;_ @_ 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 * #,##0_)_ ;_ * \(#,##0\)_ ;_ * &quot;-&quot;??_)_ ;_ @_ 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 * #,##0_)_ ;_ * \(#,##0\)_ ;_ * &quot;-&quot;??_)_ ;_ @_ 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 * #,##0_)_ ;_ * \(#,##0\)_ ;_ * &quot;-&quot;??_)_ ;_ @_ 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 * #,##0_)_ ;_ * \(#,##0\)_ ;_ * &quot;-&quot;??_)_ ;_ @_ 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 * #,##0_)_ ;_ * \(#,##0\)_ ;_ * &quot;-&quot;??_)_ ;_ @_ 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 * #,##0_)_ ;_ * \(#,##0\)_ ;_ * &quot;-&quot;??_)_ ;_ @_ 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 * #,##0_)_ ;_ * \(#,##0\)_ ;_ * &quot;-&quot;??_)_ ;_ @_ 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 * #,##0_)_ ;_ * \(#,##0\)_ ;_ * &quot;-&quot;??_)_ ;_ @_ 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 * #,##0_)_ ;_ * \(#,##0\)_ ;_ * &quot;-&quot;??_)_ ;_ @_ 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D68F517-2764-4B91-AFE1-C263F08D18F7}" name="Tableau1" displayName="Tableau1" ref="A2:M7" totalsRowCount="1" headerRowDxfId="13" tableBorderDxfId="14">
  <autoFilter ref="A2:M6" xr:uid="{AD68F517-2764-4B91-AFE1-C263F08D18F7}"/>
  <tableColumns count="13">
    <tableColumn id="1" xr3:uid="{BD0179C8-2161-49E2-9F72-84603D412FE8}" name="CATEGORIE" totalsRowDxfId="12"/>
    <tableColumn id="2" xr3:uid="{B4A0BE08-07C6-49DF-9CBB-E8E894C95195}" name="(1)" totalsRowFunction="sum" totalsRowDxfId="11"/>
    <tableColumn id="3" xr3:uid="{393EAFBC-A855-49C0-A217-37269BBA9119}" name="(2)" totalsRowFunction="sum" totalsRowDxfId="10"/>
    <tableColumn id="4" xr3:uid="{E11FD546-6C62-4143-8113-FDAB81124989}" name="(3)" totalsRowFunction="sum" totalsRowDxfId="9"/>
    <tableColumn id="5" xr3:uid="{5073DC9E-843D-4EDF-908F-3A88B05893DE}" name="(1)4" totalsRowDxfId="8"/>
    <tableColumn id="6" xr3:uid="{51058830-6277-49D0-ADD5-81FF6DF0B3B7}" name="(1)5" totalsRowDxfId="7"/>
    <tableColumn id="7" xr3:uid="{91779F53-48D1-4F57-B329-D75DBC1EB8BB}" name="_x000a_(6) = (2)/(1)" totalsRowDxfId="6">
      <calculatedColumnFormula>C3/B3</calculatedColumnFormula>
    </tableColumn>
    <tableColumn id="8" xr3:uid="{EA7F272E-FF6D-4F20-8C70-0F69533AA29B}" name="_x000a_(7) = (3)/(1)" totalsRowDxfId="5">
      <calculatedColumnFormula>D3/B3</calculatedColumnFormula>
    </tableColumn>
    <tableColumn id="9" xr3:uid="{B092F423-4C6F-4CF9-A7F7-C6C4FB7D9CB3}" name="_x000a_(8) = (7)/(6)" totalsRowDxfId="4">
      <calculatedColumnFormula>H3/G3</calculatedColumnFormula>
    </tableColumn>
    <tableColumn id="10" xr3:uid="{19C6E52B-C811-4D8A-BE33-E28F2E2105C6}" name="_x000a_(9) = (4) x (8)" totalsRowDxfId="3">
      <calculatedColumnFormula>E3*I3</calculatedColumnFormula>
    </tableColumn>
    <tableColumn id="11" xr3:uid="{FE48F5F4-DC9B-4E25-B8E6-6D0F16669AD6}" name="MNT" totalsRowDxfId="2">
      <calculatedColumnFormula>E3*2</calculatedColumnFormula>
    </tableColumn>
    <tableColumn id="12" xr3:uid="{007EACF0-EDDD-45FF-B4C9-42DB921987EC}" name="(11) = (5)-(9)" totalsRowDxfId="1">
      <calculatedColumnFormula>((F3)-J3)*1.13</calculatedColumnFormula>
    </tableColumn>
    <tableColumn id="13" xr3:uid="{7AD745AA-0BB5-4DB9-A185-54DD341A2726}" name="MNT2" totalsRowDxfId="0">
      <calculatedColumnFormula>(K3-J3)*1.13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631A1-A910-4DC9-911E-7C2A8ED3D42E}">
  <dimension ref="A1:M9"/>
  <sheetViews>
    <sheetView tabSelected="1" workbookViewId="0">
      <selection activeCell="B7" sqref="B7"/>
    </sheetView>
  </sheetViews>
  <sheetFormatPr baseColWidth="10" defaultRowHeight="15" x14ac:dyDescent="0.25"/>
  <cols>
    <col min="1" max="1" width="13.140625" customWidth="1"/>
    <col min="2" max="2" width="14.5703125" customWidth="1"/>
    <col min="3" max="3" width="14.85546875" customWidth="1"/>
    <col min="4" max="4" width="15.5703125" customWidth="1"/>
    <col min="5" max="5" width="14.5703125" customWidth="1"/>
    <col min="6" max="6" width="16.140625" customWidth="1"/>
    <col min="7" max="7" width="13.85546875" customWidth="1"/>
    <col min="8" max="8" width="13" customWidth="1"/>
    <col min="9" max="9" width="15.140625" customWidth="1"/>
    <col min="10" max="10" width="17.85546875" customWidth="1"/>
    <col min="11" max="11" width="15.7109375" customWidth="1"/>
    <col min="12" max="13" width="15.85546875" customWidth="1"/>
  </cols>
  <sheetData>
    <row r="1" spans="1:13" x14ac:dyDescent="0.25">
      <c r="A1" s="2" t="s">
        <v>2</v>
      </c>
      <c r="B1" s="2"/>
      <c r="C1" s="2"/>
      <c r="D1" s="2"/>
      <c r="E1" s="2"/>
      <c r="F1" s="2"/>
      <c r="G1" s="3" t="s">
        <v>0</v>
      </c>
      <c r="H1" s="3"/>
      <c r="I1" s="3"/>
      <c r="J1" s="3"/>
      <c r="K1" s="3"/>
      <c r="L1" s="3"/>
      <c r="M1" s="3"/>
    </row>
    <row r="2" spans="1:13" ht="30" x14ac:dyDescent="0.25">
      <c r="A2" s="12" t="s">
        <v>8</v>
      </c>
      <c r="B2" s="13" t="s">
        <v>10</v>
      </c>
      <c r="C2" s="13" t="s">
        <v>13</v>
      </c>
      <c r="D2" s="13" t="s">
        <v>14</v>
      </c>
      <c r="E2" s="13" t="s">
        <v>11</v>
      </c>
      <c r="F2" s="13" t="s">
        <v>12</v>
      </c>
      <c r="G2" s="12" t="s">
        <v>1</v>
      </c>
      <c r="H2" s="12" t="s">
        <v>3</v>
      </c>
      <c r="I2" s="12" t="s">
        <v>4</v>
      </c>
      <c r="J2" s="12" t="s">
        <v>5</v>
      </c>
      <c r="K2" s="12" t="s">
        <v>6</v>
      </c>
      <c r="L2" s="12" t="s">
        <v>7</v>
      </c>
      <c r="M2" s="12" t="s">
        <v>9</v>
      </c>
    </row>
    <row r="3" spans="1:13" x14ac:dyDescent="0.25">
      <c r="A3" s="10">
        <v>1</v>
      </c>
      <c r="B3" s="4">
        <v>14034407.029999999</v>
      </c>
      <c r="C3" s="4">
        <v>478996839.81910002</v>
      </c>
      <c r="D3" s="4">
        <v>703800261.73000002</v>
      </c>
      <c r="E3" s="4">
        <v>334716065.2245</v>
      </c>
      <c r="F3" s="4">
        <v>568046980.10258698</v>
      </c>
      <c r="G3" s="5">
        <f>C3/B3</f>
        <v>34.13018012055619</v>
      </c>
      <c r="H3" s="5">
        <f>D3/B3</f>
        <v>50.148200791494361</v>
      </c>
      <c r="I3" s="5">
        <f>H3/G3</f>
        <v>1.4693213049084002</v>
      </c>
      <c r="J3" s="4">
        <f>E3*I3</f>
        <v>491805445.72946751</v>
      </c>
      <c r="K3" s="4">
        <f>E3*2</f>
        <v>669432130.449</v>
      </c>
      <c r="L3" s="6">
        <f>((F3)-J3)*1.13</f>
        <v>86152933.84162499</v>
      </c>
      <c r="M3" s="6">
        <f>(K3-J3)*1.13</f>
        <v>200718153.73307168</v>
      </c>
    </row>
    <row r="4" spans="1:13" x14ac:dyDescent="0.25">
      <c r="A4" s="11">
        <v>2</v>
      </c>
      <c r="B4" s="7">
        <v>11106899.060000001</v>
      </c>
      <c r="C4" s="7">
        <v>237255775.4172</v>
      </c>
      <c r="D4" s="7">
        <v>355309098.26999998</v>
      </c>
      <c r="E4" s="7">
        <v>203041694.48190001</v>
      </c>
      <c r="F4" s="7">
        <v>366239020.28213698</v>
      </c>
      <c r="G4" s="8">
        <f t="shared" ref="G4:G6" si="0">C4/B4</f>
        <v>21.361117458215201</v>
      </c>
      <c r="H4" s="8">
        <f t="shared" ref="H4:H6" si="1">D4/B4</f>
        <v>31.989945740084899</v>
      </c>
      <c r="I4" s="8">
        <f t="shared" ref="I4:I6" si="2">H4/G4</f>
        <v>1.4975782892754046</v>
      </c>
      <c r="J4" s="7">
        <f t="shared" ref="J4:J6" si="3">E4*I4</f>
        <v>304070833.4737832</v>
      </c>
      <c r="K4" s="7">
        <f t="shared" ref="K4:K6" si="4">E4*2</f>
        <v>406083388.96380001</v>
      </c>
      <c r="L4" s="9">
        <f t="shared" ref="L4:L6" si="5">((F4)-J4)*1.13</f>
        <v>70250051.093439773</v>
      </c>
      <c r="M4" s="9">
        <f t="shared" ref="M4:M6" si="6">(K4-J4)*1.13</f>
        <v>115274187.70371899</v>
      </c>
    </row>
    <row r="5" spans="1:13" x14ac:dyDescent="0.25">
      <c r="A5" s="10">
        <v>3</v>
      </c>
      <c r="B5" s="4">
        <v>2148064.39</v>
      </c>
      <c r="C5" s="4">
        <v>51645590.032200001</v>
      </c>
      <c r="D5" s="4">
        <v>74343094.739999995</v>
      </c>
      <c r="E5" s="4">
        <v>65178465.882600002</v>
      </c>
      <c r="F5" s="4">
        <v>104118909.81014401</v>
      </c>
      <c r="G5" s="5">
        <f t="shared" si="0"/>
        <v>24.042850052646699</v>
      </c>
      <c r="H5" s="5">
        <f t="shared" si="1"/>
        <v>34.609341827038989</v>
      </c>
      <c r="I5" s="5">
        <f t="shared" si="2"/>
        <v>1.4394858243201123</v>
      </c>
      <c r="J5" s="4">
        <f t="shared" si="3"/>
        <v>93823477.688934773</v>
      </c>
      <c r="K5" s="4">
        <f t="shared" si="4"/>
        <v>130356931.7652</v>
      </c>
      <c r="L5" s="6">
        <f t="shared" si="5"/>
        <v>11633838.296966434</v>
      </c>
      <c r="M5" s="6">
        <f t="shared" si="6"/>
        <v>41282803.106179707</v>
      </c>
    </row>
    <row r="6" spans="1:13" x14ac:dyDescent="0.25">
      <c r="A6" s="11">
        <v>4</v>
      </c>
      <c r="B6" s="7">
        <v>2689630.08</v>
      </c>
      <c r="C6" s="7">
        <v>83859487.028200001</v>
      </c>
      <c r="D6" s="7">
        <v>116726302.68000001</v>
      </c>
      <c r="E6" s="7">
        <v>146774316.1067</v>
      </c>
      <c r="F6" s="7">
        <v>230210878.07666299</v>
      </c>
      <c r="G6" s="8">
        <f t="shared" si="0"/>
        <v>31.178818102822525</v>
      </c>
      <c r="H6" s="8">
        <f t="shared" si="1"/>
        <v>43.398645615980023</v>
      </c>
      <c r="I6" s="8">
        <f t="shared" si="2"/>
        <v>1.3919272203602635</v>
      </c>
      <c r="J6" s="7">
        <f t="shared" si="3"/>
        <v>204299165.83867759</v>
      </c>
      <c r="K6" s="7">
        <f t="shared" si="4"/>
        <v>293548632.21340001</v>
      </c>
      <c r="L6" s="9">
        <f t="shared" si="5"/>
        <v>29280234.828923501</v>
      </c>
      <c r="M6" s="9">
        <f t="shared" si="6"/>
        <v>100851897.00343633</v>
      </c>
    </row>
    <row r="7" spans="1:13" x14ac:dyDescent="0.25">
      <c r="A7" s="14"/>
      <c r="B7" s="15">
        <f>SUBTOTAL(109,Tableau1[(1)])</f>
        <v>29979000.560000002</v>
      </c>
      <c r="C7" s="15">
        <f>SUBTOTAL(109,Tableau1[(2)])</f>
        <v>851757692.2967</v>
      </c>
      <c r="D7" s="15">
        <f>SUBTOTAL(109,Tableau1[(3)])</f>
        <v>1250178757.4200001</v>
      </c>
      <c r="E7" s="15"/>
      <c r="F7" s="15"/>
      <c r="G7" s="15"/>
      <c r="H7" s="15"/>
      <c r="I7" s="15"/>
      <c r="J7" s="15"/>
      <c r="K7" s="15"/>
      <c r="L7" s="15"/>
      <c r="M7" s="15"/>
    </row>
    <row r="9" spans="1:13" x14ac:dyDescent="0.25">
      <c r="B9" s="1"/>
    </row>
  </sheetData>
  <mergeCells count="2">
    <mergeCell ref="A1:F1"/>
    <mergeCell ref="G1:M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francis henniaux</cp:lastModifiedBy>
  <dcterms:created xsi:type="dcterms:W3CDTF">2023-11-03T14:54:10Z</dcterms:created>
  <dcterms:modified xsi:type="dcterms:W3CDTF">2023-11-03T16:22:19Z</dcterms:modified>
</cp:coreProperties>
</file>