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C3170BD5-222E-4808-B041-FAE2B5469140}" xr6:coauthVersionLast="47" xr6:coauthVersionMax="47" xr10:uidLastSave="{00000000-0000-0000-0000-000000000000}"/>
  <bookViews>
    <workbookView xWindow="-120" yWindow="-120" windowWidth="29040" windowHeight="15720" activeTab="1" xr2:uid="{B9EE8A34-207F-44FD-995A-8DC51ECD3A97}"/>
  </bookViews>
  <sheets>
    <sheet name="Matrice" sheetId="1" r:id="rId1"/>
    <sheet name="Restitution" sheetId="2" r:id="rId2"/>
  </sheets>
  <definedNames>
    <definedName name="_xlnm._FilterDatabase" localSheetId="0" hidden="1">Matrice!$A$1:$R$17</definedName>
    <definedName name="_xlnm._FilterDatabase" localSheetId="1" hidden="1">Restitution!#REF!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2" l="1"/>
  <c r="B7" i="2" s="1" a="1"/>
  <c r="B7" i="2" s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2" i="1"/>
  <c r="G8" i="2"/>
  <c r="H7" i="2" l="1"/>
  <c r="F7" i="2" s="1" a="1"/>
  <c r="F7" i="2" s="1"/>
  <c r="H8" i="2"/>
  <c r="F8" i="2" s="1" a="1"/>
  <c r="F8" i="2" s="1"/>
  <c r="E7" i="2" a="1"/>
  <c r="E7" i="2" s="1"/>
  <c r="C7" i="2" a="1"/>
  <c r="C7" i="2" s="1"/>
  <c r="D7" i="2" a="1"/>
  <c r="D7" i="2" s="1"/>
  <c r="A7" i="2"/>
  <c r="E8" i="2" a="1"/>
  <c r="E8" i="2" s="1"/>
  <c r="D8" i="2" a="1"/>
  <c r="D8" i="2" s="1"/>
  <c r="C8" i="2" a="1"/>
  <c r="C8" i="2" s="1"/>
  <c r="B8" i="2" a="1"/>
  <c r="B8" i="2" s="1"/>
  <c r="A8" i="2"/>
  <c r="G9" i="2"/>
  <c r="H9" i="2" l="1"/>
  <c r="F9" i="2" s="1" a="1"/>
  <c r="F9" i="2" s="1"/>
  <c r="E9" i="2" a="1"/>
  <c r="E9" i="2" s="1"/>
  <c r="D9" i="2" a="1"/>
  <c r="D9" i="2" s="1"/>
  <c r="C9" i="2" a="1"/>
  <c r="C9" i="2" s="1"/>
  <c r="B9" i="2" a="1"/>
  <c r="B9" i="2" s="1"/>
  <c r="A9" i="2"/>
  <c r="G10" i="2"/>
  <c r="H10" i="2" l="1"/>
  <c r="F10" i="2" s="1" a="1"/>
  <c r="F10" i="2" s="1"/>
  <c r="B10" i="2" a="1"/>
  <c r="B10" i="2" s="1"/>
  <c r="C10" i="2" a="1"/>
  <c r="C10" i="2" s="1"/>
  <c r="E10" i="2" a="1"/>
  <c r="E10" i="2" s="1"/>
  <c r="A10" i="2"/>
  <c r="D10" i="2" a="1"/>
  <c r="D10" i="2" s="1"/>
  <c r="G11" i="2"/>
  <c r="H11" i="2" l="1"/>
  <c r="F11" i="2" s="1" a="1"/>
  <c r="F11" i="2" s="1"/>
  <c r="E11" i="2" a="1"/>
  <c r="E11" i="2" s="1"/>
  <c r="A11" i="2"/>
  <c r="B11" i="2" a="1"/>
  <c r="B11" i="2" s="1"/>
  <c r="D11" i="2" a="1"/>
  <c r="D11" i="2" s="1"/>
  <c r="C11" i="2" a="1"/>
  <c r="C11" i="2" s="1"/>
  <c r="G12" i="2"/>
  <c r="H12" i="2" l="1"/>
  <c r="F12" i="2" s="1" a="1"/>
  <c r="F12" i="2" s="1"/>
  <c r="B12" i="2" a="1"/>
  <c r="B12" i="2" s="1"/>
  <c r="C12" i="2" a="1"/>
  <c r="C12" i="2" s="1"/>
  <c r="E12" i="2" a="1"/>
  <c r="E12" i="2" s="1"/>
  <c r="D12" i="2" a="1"/>
  <c r="D12" i="2" s="1"/>
  <c r="A12" i="2"/>
  <c r="G13" i="2"/>
  <c r="H13" i="2" l="1"/>
  <c r="F13" i="2" s="1" a="1"/>
  <c r="F13" i="2" s="1"/>
  <c r="B13" i="2" a="1"/>
  <c r="B13" i="2" s="1"/>
  <c r="C13" i="2" a="1"/>
  <c r="C13" i="2" s="1"/>
  <c r="E13" i="2" a="1"/>
  <c r="E13" i="2" s="1"/>
  <c r="A13" i="2"/>
  <c r="D13" i="2" a="1"/>
  <c r="D13" i="2" s="1"/>
  <c r="G14" i="2"/>
  <c r="H14" i="2" l="1"/>
  <c r="F14" i="2" s="1" a="1"/>
  <c r="F14" i="2" s="1"/>
  <c r="D14" i="2" a="1"/>
  <c r="D14" i="2" s="1"/>
  <c r="E14" i="2" a="1"/>
  <c r="E14" i="2" s="1"/>
  <c r="C14" i="2" a="1"/>
  <c r="C14" i="2" s="1"/>
  <c r="B14" i="2" a="1"/>
  <c r="B14" i="2" s="1"/>
  <c r="A14" i="2"/>
  <c r="G15" i="2"/>
  <c r="H15" i="2" l="1"/>
  <c r="F15" i="2" s="1" a="1"/>
  <c r="F15" i="2" s="1"/>
  <c r="D15" i="2" a="1"/>
  <c r="D15" i="2" s="1"/>
  <c r="C15" i="2" a="1"/>
  <c r="C15" i="2" s="1"/>
  <c r="B15" i="2" a="1"/>
  <c r="B15" i="2" s="1"/>
  <c r="E15" i="2" a="1"/>
  <c r="E15" i="2" s="1"/>
  <c r="A15" i="2"/>
  <c r="G16" i="2"/>
  <c r="H16" i="2" l="1"/>
  <c r="F16" i="2" s="1" a="1"/>
  <c r="F16" i="2" s="1"/>
  <c r="B16" i="2" a="1"/>
  <c r="B16" i="2" s="1"/>
  <c r="C16" i="2" a="1"/>
  <c r="C16" i="2" s="1"/>
  <c r="D16" i="2" a="1"/>
  <c r="D16" i="2" s="1"/>
  <c r="E16" i="2" a="1"/>
  <c r="E16" i="2" s="1"/>
  <c r="A16" i="2"/>
  <c r="G17" i="2"/>
  <c r="H17" i="2" l="1"/>
  <c r="F17" i="2" s="1" a="1"/>
  <c r="F17" i="2" s="1"/>
  <c r="B17" i="2" a="1"/>
  <c r="B17" i="2" s="1"/>
  <c r="E17" i="2" a="1"/>
  <c r="E17" i="2" s="1"/>
  <c r="D17" i="2" a="1"/>
  <c r="D17" i="2" s="1"/>
  <c r="A17" i="2"/>
  <c r="C17" i="2" a="1"/>
  <c r="C17" i="2" s="1"/>
  <c r="G18" i="2"/>
  <c r="H18" i="2" l="1"/>
  <c r="F18" i="2" s="1" a="1"/>
  <c r="F18" i="2" s="1"/>
  <c r="C18" i="2" a="1"/>
  <c r="C18" i="2" s="1"/>
  <c r="A18" i="2"/>
  <c r="B18" i="2" a="1"/>
  <c r="B18" i="2" s="1"/>
  <c r="D18" i="2" a="1"/>
  <c r="D18" i="2" s="1"/>
  <c r="E18" i="2" a="1"/>
  <c r="E18" i="2" s="1"/>
  <c r="G19" i="2"/>
  <c r="H19" i="2" l="1"/>
  <c r="F19" i="2" s="1" a="1"/>
  <c r="F19" i="2" s="1"/>
  <c r="A19" i="2"/>
  <c r="C19" i="2" a="1"/>
  <c r="C19" i="2" s="1"/>
  <c r="B19" i="2" a="1"/>
  <c r="B19" i="2" s="1"/>
  <c r="D19" i="2" a="1"/>
  <c r="D19" i="2" s="1"/>
  <c r="E19" i="2" a="1"/>
  <c r="E19" i="2" s="1"/>
  <c r="G20" i="2"/>
  <c r="H20" i="2" l="1"/>
  <c r="F20" i="2" s="1" a="1"/>
  <c r="F20" i="2" s="1"/>
  <c r="E20" i="2" a="1"/>
  <c r="E20" i="2" s="1"/>
  <c r="D20" i="2" a="1"/>
  <c r="D20" i="2" s="1"/>
  <c r="B20" i="2" a="1"/>
  <c r="B20" i="2" s="1"/>
  <c r="A20" i="2"/>
  <c r="C20" i="2" a="1"/>
  <c r="C20" i="2" s="1"/>
  <c r="G21" i="2"/>
  <c r="H21" i="2" l="1"/>
  <c r="F21" i="2" s="1" a="1"/>
  <c r="F21" i="2" s="1"/>
  <c r="A21" i="2"/>
  <c r="E21" i="2" a="1"/>
  <c r="E21" i="2" s="1"/>
  <c r="B21" i="2" a="1"/>
  <c r="B21" i="2" s="1"/>
  <c r="D21" i="2" a="1"/>
  <c r="D21" i="2" s="1"/>
  <c r="C21" i="2" a="1"/>
  <c r="C21" i="2" s="1"/>
  <c r="G22" i="2"/>
  <c r="H22" i="2" l="1"/>
  <c r="F22" i="2" s="1" a="1"/>
  <c r="F22" i="2" s="1"/>
  <c r="B22" i="2" a="1"/>
  <c r="B22" i="2" s="1"/>
  <c r="D22" i="2" a="1"/>
  <c r="D22" i="2" s="1"/>
  <c r="C22" i="2" a="1"/>
  <c r="C22" i="2" s="1"/>
  <c r="E22" i="2" a="1"/>
  <c r="E22" i="2" s="1"/>
  <c r="A22" i="2"/>
  <c r="G23" i="2"/>
  <c r="H23" i="2" l="1"/>
  <c r="F23" i="2" s="1" a="1"/>
  <c r="F23" i="2" s="1"/>
  <c r="E23" i="2" a="1"/>
  <c r="E23" i="2" s="1"/>
  <c r="D23" i="2" a="1"/>
  <c r="D23" i="2" s="1"/>
  <c r="B23" i="2" a="1"/>
  <c r="B23" i="2" s="1"/>
  <c r="A23" i="2"/>
  <c r="C23" i="2" a="1"/>
  <c r="C2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<sst xmlns="http://schemas.openxmlformats.org/spreadsheetml/2006/main" count="67" uniqueCount="36">
  <si>
    <t>Nom prénom</t>
  </si>
  <si>
    <t>Poste</t>
  </si>
  <si>
    <t>Milieu offensif</t>
  </si>
  <si>
    <t>Attaquant</t>
  </si>
  <si>
    <t>Buteur</t>
  </si>
  <si>
    <t>Numéro</t>
  </si>
  <si>
    <t>Faux neuf</t>
  </si>
  <si>
    <t>Ailier</t>
  </si>
  <si>
    <t>Liste déroulante -&gt;</t>
  </si>
  <si>
    <t>Roronoa Zoro</t>
  </si>
  <si>
    <t>Monkey D. Luffy</t>
  </si>
  <si>
    <t>Portgas D. Ace</t>
  </si>
  <si>
    <t>Uzumaki Naruto</t>
  </si>
  <si>
    <t>Namikaze Minato</t>
  </si>
  <si>
    <t>Edogawa Conan</t>
  </si>
  <si>
    <t>Uchiha Itachi</t>
  </si>
  <si>
    <t>Elric Edward</t>
  </si>
  <si>
    <t>Mugiwara</t>
  </si>
  <si>
    <t>Equipage</t>
  </si>
  <si>
    <t>Spade</t>
  </si>
  <si>
    <t>Trafalgar Law</t>
  </si>
  <si>
    <t>Edward Newgate</t>
  </si>
  <si>
    <t>Sanji Vinsmoke</t>
  </si>
  <si>
    <t>Marshall D. Teach</t>
  </si>
  <si>
    <t>Monkey D. Garp</t>
  </si>
  <si>
    <t>Shanks Le Roux</t>
  </si>
  <si>
    <t>Gold Roger</t>
  </si>
  <si>
    <t>Silvers Rylegh</t>
  </si>
  <si>
    <t>Code equipage</t>
  </si>
  <si>
    <t>Code équipage</t>
  </si>
  <si>
    <t>Présent ou non ( 1 ou zéro )</t>
  </si>
  <si>
    <t>Nom equipe -&gt;</t>
  </si>
  <si>
    <t>Quelle ligne</t>
  </si>
  <si>
    <t>Quelle colonne</t>
  </si>
  <si>
    <t>Emplacement</t>
  </si>
  <si>
    <t>Nom équipe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</si>
</sst>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\-yy;@"/>
    <numFmt numFmtId="165" formatCode="[$-40C]dd\-mmm\-yy;@"/>
    <numFmt numFmtId="166" formatCode="[$-40C]mmm\-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0" fillId="0" borderId="1" xfId="0" applyBorder="1"/>
    <xf numFmtId="164" fontId="0" fillId="2" borderId="0" xfId="0" applyNumberFormat="1" applyFill="1" applyAlignment="1">
      <alignment horizontal="right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/>
    </xf>
    <xf numFmtId="166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165" fontId="0" fillId="2" borderId="0" xfId="0" applyNumberFormat="1" applyFill="1" applyAlignment="1">
      <alignment horizontal="center"/>
    </xf>
    <xf numFmtId="165" fontId="0" fillId="0" borderId="1" xfId="0" applyNumberFormat="1" applyBorder="1"/>
    <xf numFmtId="0" fontId="0" fillId="0" borderId="1" xfId="0" applyNumberFormat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2" fillId="3" borderId="0" xfId="0" applyFont="1" applyFill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</cellXfs>
  <cellStyles count="1">
    <cellStyle name="Normal" xfId="0" builtinId="0"/>
  </cellStyles>
  <dxfs count="3">
    <dxf>
      <font>
        <color theme="2" tint="-0.499984740745262"/>
      </font>
      <fill>
        <patternFill>
          <bgColor theme="2" tint="-0.49998474074526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2537F0-3EB3-4C1C-84A0-81262DE06330}">
  <dimension ref="A1:R17"/>
  <sheetViews>
    <sheetView showGridLines="0" workbookViewId="0">
      <selection activeCell="F31" sqref="F31"/>
    </sheetView>
  </sheetViews>
  <sheetFormatPr baseColWidth="10" defaultRowHeight="15" x14ac:dyDescent="0.25"/>
  <cols>
    <col min="1" max="1" width="14.7109375" customWidth="1"/>
    <col min="2" max="2" width="16.140625" bestFit="1" customWidth="1"/>
    <col min="3" max="4" width="14.7109375" customWidth="1"/>
    <col min="5" max="5" width="16.140625" bestFit="1" customWidth="1"/>
  </cols>
  <sheetData>
    <row r="1" spans="1:18" x14ac:dyDescent="0.25">
      <c r="A1" s="5" t="s">
        <v>5</v>
      </c>
      <c r="B1" s="1" t="s">
        <v>0</v>
      </c>
      <c r="C1" s="1" t="s">
        <v>1</v>
      </c>
      <c r="D1" s="1" t="s">
        <v>18</v>
      </c>
      <c r="E1" s="1" t="s">
        <v>28</v>
      </c>
      <c r="G1" s="3">
        <v>44957</v>
      </c>
      <c r="H1" s="3">
        <v>44985</v>
      </c>
      <c r="I1" s="3">
        <v>45016</v>
      </c>
      <c r="J1" s="3">
        <v>45046</v>
      </c>
      <c r="K1" s="3">
        <v>45077</v>
      </c>
      <c r="L1" s="3">
        <v>45107</v>
      </c>
      <c r="M1" s="3">
        <v>45138</v>
      </c>
      <c r="N1" s="3">
        <v>45169</v>
      </c>
      <c r="O1" s="3">
        <v>45199</v>
      </c>
      <c r="P1" s="3">
        <v>45230</v>
      </c>
      <c r="Q1" s="3">
        <v>45260</v>
      </c>
      <c r="R1" s="3">
        <v>45291</v>
      </c>
    </row>
    <row r="2" spans="1:18" x14ac:dyDescent="0.25">
      <c r="A2" s="4">
        <v>10</v>
      </c>
      <c r="B2" s="2" t="s">
        <v>10</v>
      </c>
      <c r="C2" s="2" t="s">
        <v>2</v>
      </c>
      <c r="D2" t="s">
        <v>17</v>
      </c>
      <c r="E2" t="str">
        <f>A2&amp;"-"&amp;D2</f>
        <v>10-Mugiwara</v>
      </c>
      <c r="G2" s="4">
        <v>1</v>
      </c>
      <c r="H2" s="4">
        <v>1</v>
      </c>
      <c r="I2" s="4">
        <v>1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 s="4">
        <v>0</v>
      </c>
      <c r="R2" s="4">
        <v>0</v>
      </c>
    </row>
    <row r="3" spans="1:18" x14ac:dyDescent="0.25">
      <c r="A3" s="4">
        <v>7</v>
      </c>
      <c r="B3" s="2" t="s">
        <v>9</v>
      </c>
      <c r="C3" s="2" t="s">
        <v>3</v>
      </c>
      <c r="D3" t="s">
        <v>17</v>
      </c>
      <c r="E3" t="str">
        <f t="shared" ref="E3:E17" si="0">A3&amp;"-"&amp;D3</f>
        <v>7-Mugiwara</v>
      </c>
      <c r="G3" s="4">
        <v>1</v>
      </c>
      <c r="H3" s="4">
        <v>1</v>
      </c>
      <c r="I3" s="4">
        <v>1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</row>
    <row r="4" spans="1:18" x14ac:dyDescent="0.25">
      <c r="A4" s="4">
        <v>7</v>
      </c>
      <c r="B4" s="2" t="s">
        <v>11</v>
      </c>
      <c r="C4" s="2" t="s">
        <v>7</v>
      </c>
      <c r="D4" t="s">
        <v>17</v>
      </c>
      <c r="E4" t="str">
        <f t="shared" si="0"/>
        <v>7-Mugiwara</v>
      </c>
      <c r="G4" s="4">
        <v>0</v>
      </c>
      <c r="H4" s="4">
        <v>0</v>
      </c>
      <c r="I4" s="4">
        <v>0</v>
      </c>
      <c r="J4" s="4">
        <v>1</v>
      </c>
      <c r="K4" s="4">
        <v>1</v>
      </c>
      <c r="L4" s="4">
        <v>1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</row>
    <row r="5" spans="1:18" x14ac:dyDescent="0.25">
      <c r="A5" s="4">
        <v>9</v>
      </c>
      <c r="B5" s="2" t="s">
        <v>12</v>
      </c>
      <c r="C5" s="2" t="s">
        <v>4</v>
      </c>
      <c r="D5" t="s">
        <v>17</v>
      </c>
      <c r="E5" t="str">
        <f t="shared" si="0"/>
        <v>9-Mugiwara</v>
      </c>
      <c r="G5" s="4">
        <v>0</v>
      </c>
      <c r="H5" s="4">
        <v>0</v>
      </c>
      <c r="I5" s="4">
        <v>1</v>
      </c>
      <c r="J5" s="4">
        <v>1</v>
      </c>
      <c r="K5" s="4">
        <v>1</v>
      </c>
      <c r="L5" s="4">
        <v>1</v>
      </c>
      <c r="M5" s="4">
        <v>1</v>
      </c>
      <c r="N5" s="4">
        <v>1</v>
      </c>
      <c r="O5" s="4">
        <v>1</v>
      </c>
      <c r="P5" s="4">
        <v>0</v>
      </c>
      <c r="Q5" s="4">
        <v>0</v>
      </c>
      <c r="R5" s="4">
        <v>0</v>
      </c>
    </row>
    <row r="6" spans="1:18" x14ac:dyDescent="0.25">
      <c r="A6" s="4">
        <v>10</v>
      </c>
      <c r="B6" s="2" t="s">
        <v>13</v>
      </c>
      <c r="C6" s="2" t="s">
        <v>6</v>
      </c>
      <c r="D6" t="s">
        <v>17</v>
      </c>
      <c r="E6" t="str">
        <f t="shared" si="0"/>
        <v>10-Mugiwara</v>
      </c>
      <c r="G6" s="4">
        <v>0</v>
      </c>
      <c r="H6" s="4">
        <v>0</v>
      </c>
      <c r="I6" s="4">
        <v>0</v>
      </c>
      <c r="J6" s="4">
        <v>1</v>
      </c>
      <c r="K6" s="4">
        <v>1</v>
      </c>
      <c r="L6" s="4">
        <v>1</v>
      </c>
      <c r="M6" s="4">
        <v>1</v>
      </c>
      <c r="N6" s="4">
        <v>0</v>
      </c>
      <c r="O6" s="4">
        <v>0</v>
      </c>
      <c r="P6" s="4">
        <v>0</v>
      </c>
      <c r="Q6" s="4">
        <v>0</v>
      </c>
      <c r="R6" s="4">
        <v>0</v>
      </c>
    </row>
    <row r="7" spans="1:18" x14ac:dyDescent="0.25">
      <c r="A7" s="4">
        <v>10</v>
      </c>
      <c r="B7" s="2" t="s">
        <v>14</v>
      </c>
      <c r="C7" s="2" t="s">
        <v>4</v>
      </c>
      <c r="D7" t="s">
        <v>17</v>
      </c>
      <c r="E7" t="str">
        <f t="shared" si="0"/>
        <v>10-Mugiwara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1</v>
      </c>
      <c r="O7" s="4">
        <v>1</v>
      </c>
      <c r="P7" s="4">
        <v>1</v>
      </c>
      <c r="Q7" s="4">
        <v>1</v>
      </c>
      <c r="R7" s="4">
        <v>0</v>
      </c>
    </row>
    <row r="8" spans="1:18" x14ac:dyDescent="0.25">
      <c r="A8" s="4">
        <v>7</v>
      </c>
      <c r="B8" s="2" t="s">
        <v>15</v>
      </c>
      <c r="C8" s="2" t="s">
        <v>4</v>
      </c>
      <c r="D8" t="s">
        <v>17</v>
      </c>
      <c r="E8" t="str">
        <f t="shared" si="0"/>
        <v>7-Mugiwara</v>
      </c>
      <c r="G8" s="4">
        <v>0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1</v>
      </c>
      <c r="N8" s="4">
        <v>1</v>
      </c>
      <c r="O8" s="4">
        <v>1</v>
      </c>
      <c r="P8" s="4">
        <v>1</v>
      </c>
      <c r="Q8" s="4">
        <v>1</v>
      </c>
      <c r="R8" s="4">
        <v>0</v>
      </c>
    </row>
    <row r="9" spans="1:18" x14ac:dyDescent="0.25">
      <c r="A9" s="4">
        <v>9</v>
      </c>
      <c r="B9" s="2" t="s">
        <v>16</v>
      </c>
      <c r="C9" s="2" t="s">
        <v>3</v>
      </c>
      <c r="D9" t="s">
        <v>17</v>
      </c>
      <c r="E9" t="str">
        <f t="shared" si="0"/>
        <v>9-Mugiwara</v>
      </c>
      <c r="G9" s="4">
        <v>1</v>
      </c>
      <c r="H9" s="4">
        <v>1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0</v>
      </c>
      <c r="Q9" s="4">
        <v>0</v>
      </c>
      <c r="R9" s="4">
        <v>1</v>
      </c>
    </row>
    <row r="10" spans="1:18" x14ac:dyDescent="0.25">
      <c r="A10" s="4">
        <v>10</v>
      </c>
      <c r="B10" s="2" t="s">
        <v>20</v>
      </c>
      <c r="C10" s="2" t="s">
        <v>2</v>
      </c>
      <c r="D10" t="s">
        <v>19</v>
      </c>
      <c r="E10" t="str">
        <f t="shared" si="0"/>
        <v>10-Spade</v>
      </c>
      <c r="G10" s="4">
        <v>1</v>
      </c>
      <c r="H10" s="4">
        <v>1</v>
      </c>
      <c r="I10" s="4">
        <v>1</v>
      </c>
      <c r="J10" s="4">
        <v>0</v>
      </c>
      <c r="K10" s="4">
        <v>0</v>
      </c>
      <c r="L10" s="4">
        <v>0</v>
      </c>
      <c r="M10" s="4">
        <v>0</v>
      </c>
      <c r="N10" s="4">
        <v>0</v>
      </c>
      <c r="O10" s="4">
        <v>0</v>
      </c>
      <c r="P10" s="4">
        <v>0</v>
      </c>
      <c r="Q10" s="4">
        <v>0</v>
      </c>
      <c r="R10" s="4">
        <v>0</v>
      </c>
    </row>
    <row r="11" spans="1:18" x14ac:dyDescent="0.25">
      <c r="A11" s="4">
        <v>7</v>
      </c>
      <c r="B11" s="2" t="s">
        <v>21</v>
      </c>
      <c r="C11" s="2" t="s">
        <v>3</v>
      </c>
      <c r="D11" t="s">
        <v>19</v>
      </c>
      <c r="E11" t="str">
        <f t="shared" si="0"/>
        <v>7-Spade</v>
      </c>
      <c r="G11" s="4">
        <v>1</v>
      </c>
      <c r="H11" s="4">
        <v>1</v>
      </c>
      <c r="I11" s="4">
        <v>1</v>
      </c>
      <c r="J11" s="4">
        <v>0</v>
      </c>
      <c r="K11" s="4">
        <v>0</v>
      </c>
      <c r="L11" s="4">
        <v>0</v>
      </c>
      <c r="M11" s="4">
        <v>0</v>
      </c>
      <c r="N11" s="4">
        <v>0</v>
      </c>
      <c r="O11" s="4">
        <v>0</v>
      </c>
      <c r="P11" s="4">
        <v>0</v>
      </c>
      <c r="Q11" s="4">
        <v>0</v>
      </c>
      <c r="R11" s="4">
        <v>0</v>
      </c>
    </row>
    <row r="12" spans="1:18" x14ac:dyDescent="0.25">
      <c r="A12" s="4">
        <v>7</v>
      </c>
      <c r="B12" s="2" t="s">
        <v>22</v>
      </c>
      <c r="C12" s="2" t="s">
        <v>7</v>
      </c>
      <c r="D12" t="s">
        <v>19</v>
      </c>
      <c r="E12" t="str">
        <f t="shared" si="0"/>
        <v>7-Spade</v>
      </c>
      <c r="G12" s="4">
        <v>0</v>
      </c>
      <c r="H12" s="4">
        <v>0</v>
      </c>
      <c r="I12" s="4">
        <v>0</v>
      </c>
      <c r="J12" s="4">
        <v>1</v>
      </c>
      <c r="K12" s="4">
        <v>1</v>
      </c>
      <c r="L12" s="4">
        <v>1</v>
      </c>
      <c r="M12" s="4">
        <v>1</v>
      </c>
      <c r="N12" s="4">
        <v>0</v>
      </c>
      <c r="O12" s="4">
        <v>0</v>
      </c>
      <c r="P12" s="4">
        <v>0</v>
      </c>
      <c r="Q12" s="4">
        <v>0</v>
      </c>
      <c r="R12" s="4">
        <v>0</v>
      </c>
    </row>
    <row r="13" spans="1:18" x14ac:dyDescent="0.25">
      <c r="A13" s="4">
        <v>9</v>
      </c>
      <c r="B13" s="2" t="s">
        <v>23</v>
      </c>
      <c r="C13" s="2" t="s">
        <v>4</v>
      </c>
      <c r="D13" t="s">
        <v>19</v>
      </c>
      <c r="E13" t="str">
        <f t="shared" si="0"/>
        <v>9-Spade</v>
      </c>
      <c r="G13" s="4">
        <v>1</v>
      </c>
      <c r="H13" s="4">
        <v>1</v>
      </c>
      <c r="I13" s="4">
        <v>1</v>
      </c>
      <c r="J13" s="4">
        <v>1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</row>
    <row r="14" spans="1:18" x14ac:dyDescent="0.25">
      <c r="A14" s="4">
        <v>10</v>
      </c>
      <c r="B14" s="2" t="s">
        <v>24</v>
      </c>
      <c r="C14" s="2" t="s">
        <v>6</v>
      </c>
      <c r="D14" t="s">
        <v>19</v>
      </c>
      <c r="E14" t="str">
        <f t="shared" si="0"/>
        <v>10-Spade</v>
      </c>
      <c r="G14" s="4">
        <v>0</v>
      </c>
      <c r="H14" s="4">
        <v>0</v>
      </c>
      <c r="I14" s="4">
        <v>0</v>
      </c>
      <c r="J14" s="4">
        <v>1</v>
      </c>
      <c r="K14" s="4">
        <v>1</v>
      </c>
      <c r="L14" s="4">
        <v>1</v>
      </c>
      <c r="M14" s="4">
        <v>1</v>
      </c>
      <c r="N14" s="4">
        <v>0</v>
      </c>
      <c r="O14" s="4">
        <v>0</v>
      </c>
      <c r="P14" s="4">
        <v>0</v>
      </c>
      <c r="Q14" s="4">
        <v>0</v>
      </c>
      <c r="R14" s="4">
        <v>0</v>
      </c>
    </row>
    <row r="15" spans="1:18" x14ac:dyDescent="0.25">
      <c r="A15" s="4">
        <v>10</v>
      </c>
      <c r="B15" s="2" t="s">
        <v>25</v>
      </c>
      <c r="C15" s="2" t="s">
        <v>4</v>
      </c>
      <c r="D15" t="s">
        <v>19</v>
      </c>
      <c r="E15" t="str">
        <f t="shared" si="0"/>
        <v>10-Spade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4">
        <v>1</v>
      </c>
      <c r="O15" s="4">
        <v>1</v>
      </c>
      <c r="P15" s="4">
        <v>1</v>
      </c>
      <c r="Q15" s="4">
        <v>1</v>
      </c>
      <c r="R15" s="4">
        <v>1</v>
      </c>
    </row>
    <row r="16" spans="1:18" x14ac:dyDescent="0.25">
      <c r="A16" s="4">
        <v>7</v>
      </c>
      <c r="B16" s="2" t="s">
        <v>26</v>
      </c>
      <c r="C16" s="2" t="s">
        <v>4</v>
      </c>
      <c r="D16" t="s">
        <v>19</v>
      </c>
      <c r="E16" t="str">
        <f t="shared" si="0"/>
        <v>7-Spade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0</v>
      </c>
      <c r="M16" s="4">
        <v>0</v>
      </c>
      <c r="N16" s="4">
        <v>1</v>
      </c>
      <c r="O16" s="4">
        <v>1</v>
      </c>
      <c r="P16" s="4">
        <v>1</v>
      </c>
      <c r="Q16" s="4">
        <v>1</v>
      </c>
      <c r="R16" s="4">
        <v>1</v>
      </c>
    </row>
    <row r="17" spans="1:18" x14ac:dyDescent="0.25">
      <c r="A17" s="4">
        <v>9</v>
      </c>
      <c r="B17" s="2" t="s">
        <v>27</v>
      </c>
      <c r="C17" s="2" t="s">
        <v>3</v>
      </c>
      <c r="D17" t="s">
        <v>19</v>
      </c>
      <c r="E17" t="str">
        <f t="shared" si="0"/>
        <v>9-Spade</v>
      </c>
      <c r="G17" s="4">
        <v>0</v>
      </c>
      <c r="H17" s="4">
        <v>0</v>
      </c>
      <c r="I17" s="4">
        <v>0</v>
      </c>
      <c r="J17" s="4">
        <v>0</v>
      </c>
      <c r="K17" s="4">
        <v>1</v>
      </c>
      <c r="L17" s="4">
        <v>1</v>
      </c>
      <c r="M17" s="4">
        <v>1</v>
      </c>
      <c r="N17" s="4">
        <v>1</v>
      </c>
      <c r="O17" s="4">
        <v>1</v>
      </c>
      <c r="P17" s="4">
        <v>1</v>
      </c>
      <c r="Q17" s="4">
        <v>1</v>
      </c>
      <c r="R17" s="4">
        <v>1</v>
      </c>
    </row>
  </sheetData>
  <autoFilter ref="A1:R17" xr:uid="{5E2537F0-3EB3-4C1C-84A0-81262DE06330}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D5012-33B2-4A0F-BC1F-ED87EDF76C50}">
  <dimension ref="A1:N25"/>
  <sheetViews>
    <sheetView showGridLines="0" tabSelected="1" workbookViewId="0">
      <selection activeCell="B1" sqref="B1"/>
    </sheetView>
  </sheetViews>
  <sheetFormatPr baseColWidth="10" defaultRowHeight="15" x14ac:dyDescent="0.25"/>
  <cols>
    <col min="1" max="1" width="17.28515625" bestFit="1" customWidth="1"/>
    <col min="2" max="2" width="20.42578125" customWidth="1"/>
    <col min="3" max="3" width="20.28515625" bestFit="1" customWidth="1"/>
    <col min="4" max="4" width="17.140625" customWidth="1"/>
    <col min="5" max="5" width="16" bestFit="1" customWidth="1"/>
    <col min="6" max="6" width="24.7109375" style="7" bestFit="1" customWidth="1"/>
    <col min="7" max="7" width="15.5703125" customWidth="1"/>
    <col min="8" max="8" width="14.42578125" style="7" customWidth="1"/>
    <col min="9" max="9" width="14.5703125" style="7" bestFit="1" customWidth="1"/>
    <col min="13" max="13" width="25.7109375" bestFit="1" customWidth="1"/>
  </cols>
  <sheetData>
    <row r="1" spans="1:14" x14ac:dyDescent="0.25">
      <c r="A1" s="8" t="s">
        <v>8</v>
      </c>
      <c r="B1" s="9">
        <v>44957</v>
      </c>
    </row>
    <row r="2" spans="1:14" x14ac:dyDescent="0.25">
      <c r="A2" s="8" t="s">
        <v>31</v>
      </c>
      <c r="B2" s="9" t="s">
        <v>19</v>
      </c>
      <c r="N2" t="s">
        <v>19</v>
      </c>
    </row>
    <row r="3" spans="1:14" x14ac:dyDescent="0.25">
      <c r="N3" t="s">
        <v>17</v>
      </c>
    </row>
    <row r="5" spans="1:14" x14ac:dyDescent="0.25">
      <c r="A5" s="14"/>
      <c r="B5" s="14"/>
      <c r="C5" s="14"/>
      <c r="D5" s="14"/>
      <c r="E5" s="14"/>
      <c r="F5" s="20"/>
      <c r="G5" s="18" t="s">
        <v>34</v>
      </c>
      <c r="H5" s="19"/>
      <c r="I5"/>
    </row>
    <row r="6" spans="1:14" x14ac:dyDescent="0.25">
      <c r="A6" s="15" t="s">
        <v>35</v>
      </c>
      <c r="B6" s="16" t="s">
        <v>5</v>
      </c>
      <c r="C6" s="16" t="s">
        <v>29</v>
      </c>
      <c r="D6" s="16" t="s">
        <v>0</v>
      </c>
      <c r="E6" s="16" t="s">
        <v>1</v>
      </c>
      <c r="F6" s="16" t="s">
        <v>30</v>
      </c>
      <c r="G6" s="17" t="s">
        <v>32</v>
      </c>
      <c r="H6" s="17" t="s">
        <v>33</v>
      </c>
      <c r="I6"/>
    </row>
    <row r="7" spans="1:14" x14ac:dyDescent="0.25">
      <c r="A7" s="10" t="str">
        <f>IF($G7&lt;&gt;"",$B$2,"")</f>
        <v>Spade</v>
      </c>
      <c r="B7" s="4" cm="1">
        <f t="array" ref="B7">IFERROR(INDEX(Matrice!$A$1:$R$17,$G7,1),"")</f>
        <v>10</v>
      </c>
      <c r="C7" s="2" t="str" cm="1">
        <f t="array" ref="C7">IFERROR(INDEX(Matrice!$A$1:$R$17,$G7,5),"")</f>
        <v>10-Spade</v>
      </c>
      <c r="D7" s="2" t="str" cm="1">
        <f t="array" ref="D7">IFERROR(INDEX(Matrice!$A$1:$R$17,$G7,2),"")</f>
        <v>Trafalgar Law</v>
      </c>
      <c r="E7" s="2" t="str" cm="1">
        <f t="array" ref="E7">IFERROR(INDEX(Matrice!$A$1:$R$17,$G7,3),"")</f>
        <v>Milieu offensif</v>
      </c>
      <c r="F7" s="4" cm="1">
        <f t="array" ref="F7">IFERROR(INDEX(Matrice!$A$1:$R$17,$G7,H7),"")</f>
        <v>1</v>
      </c>
      <c r="G7" s="4">
        <f>IFERROR(MATCH($B$2,Matrice!$D$1:$D$100,0),"")</f>
        <v>10</v>
      </c>
      <c r="H7" s="4">
        <f>IF($G7="","",IFERROR(MATCH($B$1,Matrice!$A$1:$R$1,0),""))</f>
        <v>7</v>
      </c>
      <c r="I7"/>
      <c r="M7" s="6">
        <v>44957</v>
      </c>
      <c r="N7">
        <v>1</v>
      </c>
    </row>
    <row r="8" spans="1:14" x14ac:dyDescent="0.25">
      <c r="A8" s="10" t="str">
        <f ca="1">IF($G8&lt;&gt;"",$B$2,"")</f>
        <v>Spade</v>
      </c>
      <c r="B8" s="4" cm="1">
        <f t="array" aca="1" ref="B8" ca="1">IFERROR(INDEX(Matrice!$A$1:$R$17,$G8,1),"")</f>
        <v>7</v>
      </c>
      <c r="C8" s="2" t="str" cm="1">
        <f t="array" aca="1" ref="C8" ca="1">IFERROR(INDEX(Matrice!$A$1:$R$17,$G8,5),"")</f>
        <v>7-Spade</v>
      </c>
      <c r="D8" s="2" t="str" cm="1">
        <f t="array" aca="1" ref="D8" ca="1">IFERROR(INDEX(Matrice!$A$1:$R$17,$G8,2),"")</f>
        <v>Edward Newgate</v>
      </c>
      <c r="E8" s="2" t="str" cm="1">
        <f t="array" aca="1" ref="E8" ca="1">IFERROR(INDEX(Matrice!$A$1:$R$17,$G8,3),"")</f>
        <v>Attaquant</v>
      </c>
      <c r="F8" s="4" cm="1">
        <f t="array" aca="1" ref="F8" ca="1">IFERROR(INDEX(Matrice!$A$1:$R$17,$G8,H8),"")</f>
        <v>1</v>
      </c>
      <c r="G8" s="11">
        <f ca="1">IFERROR(MATCH($B$2,INDIRECT("Matrice!D"&amp; G7+1&amp;":D100"),0)+G7,"")</f>
        <v>11</v>
      </c>
      <c r="H8" s="4">
        <f ca="1">IF($G8="","",IFERROR(MATCH($B$1,Matrice!$A$1:$R$1,0),""))</f>
        <v>7</v>
      </c>
      <c r="I8"/>
      <c r="M8" s="6">
        <v>44985</v>
      </c>
      <c r="N8">
        <v>2</v>
      </c>
    </row>
    <row r="9" spans="1:14" x14ac:dyDescent="0.25">
      <c r="A9" s="10" t="str">
        <f ca="1">IF($G9&lt;&gt;"",$B$2,"")</f>
        <v>Spade</v>
      </c>
      <c r="B9" s="4" cm="1">
        <f t="array" aca="1" ref="B9" ca="1">IFERROR(INDEX(Matrice!$A$1:$R$17,$G9,1),"")</f>
        <v>7</v>
      </c>
      <c r="C9" s="2" t="str" cm="1">
        <f t="array" aca="1" ref="C9" ca="1">IFERROR(INDEX(Matrice!$A$1:$R$17,$G9,5),"")</f>
        <v>7-Spade</v>
      </c>
      <c r="D9" s="2" t="str" cm="1">
        <f t="array" aca="1" ref="D9" ca="1">IFERROR(INDEX(Matrice!$A$1:$R$17,$G9,2),"")</f>
        <v>Sanji Vinsmoke</v>
      </c>
      <c r="E9" s="2" t="str" cm="1">
        <f t="array" aca="1" ref="E9" ca="1">IFERROR(INDEX(Matrice!$A$1:$R$17,$G9,3),"")</f>
        <v>Ailier</v>
      </c>
      <c r="F9" s="4" cm="1">
        <f t="array" aca="1" ref="F9" ca="1">IFERROR(INDEX(Matrice!$A$1:$R$17,$G9,H9),"")</f>
        <v>0</v>
      </c>
      <c r="G9" s="11">
        <f t="shared" ref="G9:G23" ca="1" si="0">IFERROR(MATCH($B$2,INDIRECT("Matrice!D"&amp; G8+1&amp;":D100"),0)+G8,"")</f>
        <v>12</v>
      </c>
      <c r="H9" s="4">
        <f ca="1">IF($G9="","",IFERROR(MATCH($B$1,Matrice!$A$1:$R$1,0),""))</f>
        <v>7</v>
      </c>
      <c r="I9"/>
      <c r="M9" s="6">
        <v>45016</v>
      </c>
      <c r="N9">
        <v>3</v>
      </c>
    </row>
    <row r="10" spans="1:14" x14ac:dyDescent="0.25">
      <c r="A10" s="10" t="str">
        <f ca="1">IF($G10&lt;&gt;"",$B$2,"")</f>
        <v>Spade</v>
      </c>
      <c r="B10" s="4" cm="1">
        <f t="array" aca="1" ref="B10" ca="1">IFERROR(INDEX(Matrice!$A$1:$R$17,$G10,1),"")</f>
        <v>9</v>
      </c>
      <c r="C10" s="2" t="str" cm="1">
        <f t="array" aca="1" ref="C10" ca="1">IFERROR(INDEX(Matrice!$A$1:$R$17,$G10,5),"")</f>
        <v>9-Spade</v>
      </c>
      <c r="D10" s="2" t="str" cm="1">
        <f t="array" aca="1" ref="D10" ca="1">IFERROR(INDEX(Matrice!$A$1:$R$17,$G10,2),"")</f>
        <v>Marshall D. Teach</v>
      </c>
      <c r="E10" s="2" t="str" cm="1">
        <f t="array" aca="1" ref="E10" ca="1">IFERROR(INDEX(Matrice!$A$1:$R$17,$G10,3),"")</f>
        <v>Buteur</v>
      </c>
      <c r="F10" s="4" cm="1">
        <f t="array" aca="1" ref="F10" ca="1">IFERROR(INDEX(Matrice!$A$1:$R$17,$G10,H10),"")</f>
        <v>1</v>
      </c>
      <c r="G10" s="11">
        <f t="shared" ca="1" si="0"/>
        <v>13</v>
      </c>
      <c r="H10" s="4">
        <f ca="1">IF($G10="","",IFERROR(MATCH($B$1,Matrice!$A$1:$R$1,0),""))</f>
        <v>7</v>
      </c>
      <c r="I10"/>
      <c r="M10" s="6">
        <v>45046</v>
      </c>
      <c r="N10">
        <v>4</v>
      </c>
    </row>
    <row r="11" spans="1:14" x14ac:dyDescent="0.25">
      <c r="A11" s="10" t="str">
        <f ca="1">IF($G11&lt;&gt;"",$B$2,"")</f>
        <v>Spade</v>
      </c>
      <c r="B11" s="4" cm="1">
        <f t="array" aca="1" ref="B11" ca="1">IFERROR(INDEX(Matrice!$A$1:$R$17,$G11,1),"")</f>
        <v>10</v>
      </c>
      <c r="C11" s="2" t="str" cm="1">
        <f t="array" aca="1" ref="C11" ca="1">IFERROR(INDEX(Matrice!$A$1:$R$17,$G11,5),"")</f>
        <v>10-Spade</v>
      </c>
      <c r="D11" s="2" t="str" cm="1">
        <f t="array" aca="1" ref="D11" ca="1">IFERROR(INDEX(Matrice!$A$1:$R$17,$G11,2),"")</f>
        <v>Monkey D. Garp</v>
      </c>
      <c r="E11" s="2" t="str" cm="1">
        <f t="array" aca="1" ref="E11" ca="1">IFERROR(INDEX(Matrice!$A$1:$R$17,$G11,3),"")</f>
        <v>Faux neuf</v>
      </c>
      <c r="F11" s="4" cm="1">
        <f t="array" aca="1" ref="F11" ca="1">IFERROR(INDEX(Matrice!$A$1:$R$17,$G11,H11),"")</f>
        <v>0</v>
      </c>
      <c r="G11" s="11">
        <f t="shared" ca="1" si="0"/>
        <v>14</v>
      </c>
      <c r="H11" s="4">
        <f ca="1">IF($G11="","",IFERROR(MATCH($B$1,Matrice!$A$1:$R$1,0),""))</f>
        <v>7</v>
      </c>
      <c r="I11"/>
      <c r="M11" s="6">
        <v>45077</v>
      </c>
      <c r="N11">
        <v>5</v>
      </c>
    </row>
    <row r="12" spans="1:14" x14ac:dyDescent="0.25">
      <c r="A12" s="10" t="str">
        <f ca="1">IF($G12&lt;&gt;"",$B$2,"")</f>
        <v>Spade</v>
      </c>
      <c r="B12" s="4" cm="1">
        <f t="array" aca="1" ref="B12" ca="1">IFERROR(INDEX(Matrice!$A$1:$R$17,$G12,1),"")</f>
        <v>10</v>
      </c>
      <c r="C12" s="2" t="str" cm="1">
        <f t="array" aca="1" ref="C12" ca="1">IFERROR(INDEX(Matrice!$A$1:$R$17,$G12,5),"")</f>
        <v>10-Spade</v>
      </c>
      <c r="D12" s="2" t="str" cm="1">
        <f t="array" aca="1" ref="D12" ca="1">IFERROR(INDEX(Matrice!$A$1:$R$17,$G12,2),"")</f>
        <v>Shanks Le Roux</v>
      </c>
      <c r="E12" s="2" t="str" cm="1">
        <f t="array" aca="1" ref="E12" ca="1">IFERROR(INDEX(Matrice!$A$1:$R$17,$G12,3),"")</f>
        <v>Buteur</v>
      </c>
      <c r="F12" s="4" cm="1">
        <f t="array" aca="1" ref="F12" ca="1">IFERROR(INDEX(Matrice!$A$1:$R$17,$G12,H12),"")</f>
        <v>0</v>
      </c>
      <c r="G12" s="11">
        <f t="shared" ca="1" si="0"/>
        <v>15</v>
      </c>
      <c r="H12" s="4">
        <f ca="1">IF($G12="","",IFERROR(MATCH($B$1,Matrice!$A$1:$R$1,0),""))</f>
        <v>7</v>
      </c>
      <c r="I12"/>
      <c r="M12" s="6">
        <v>45107</v>
      </c>
      <c r="N12">
        <v>6</v>
      </c>
    </row>
    <row r="13" spans="1:14" x14ac:dyDescent="0.25">
      <c r="A13" s="10" t="str">
        <f ca="1">IF($G13&lt;&gt;"",$B$2,"")</f>
        <v>Spade</v>
      </c>
      <c r="B13" s="4" cm="1">
        <f t="array" aca="1" ref="B13" ca="1">IFERROR(INDEX(Matrice!$A$1:$R$17,$G13,1),"")</f>
        <v>7</v>
      </c>
      <c r="C13" s="2" t="str" cm="1">
        <f t="array" aca="1" ref="C13" ca="1">IFERROR(INDEX(Matrice!$A$1:$R$17,$G13,5),"")</f>
        <v>7-Spade</v>
      </c>
      <c r="D13" s="2" t="str" cm="1">
        <f t="array" aca="1" ref="D13" ca="1">IFERROR(INDEX(Matrice!$A$1:$R$17,$G13,2),"")</f>
        <v>Gold Roger</v>
      </c>
      <c r="E13" s="2" t="str" cm="1">
        <f t="array" aca="1" ref="E13" ca="1">IFERROR(INDEX(Matrice!$A$1:$R$17,$G13,3),"")</f>
        <v>Buteur</v>
      </c>
      <c r="F13" s="4" cm="1">
        <f t="array" aca="1" ref="F13" ca="1">IFERROR(INDEX(Matrice!$A$1:$R$17,$G13,H13),"")</f>
        <v>0</v>
      </c>
      <c r="G13" s="11">
        <f t="shared" ca="1" si="0"/>
        <v>16</v>
      </c>
      <c r="H13" s="4">
        <f ca="1">IF($G13="","",IFERROR(MATCH($B$1,Matrice!$A$1:$R$1,0),""))</f>
        <v>7</v>
      </c>
      <c r="I13"/>
      <c r="M13" s="6">
        <v>45138</v>
      </c>
      <c r="N13">
        <v>7</v>
      </c>
    </row>
    <row r="14" spans="1:14" x14ac:dyDescent="0.25">
      <c r="A14" s="10" t="str">
        <f ca="1">IF($G14&lt;&gt;"",$B$2,"")</f>
        <v>Spade</v>
      </c>
      <c r="B14" s="4" cm="1">
        <f t="array" aca="1" ref="B14" ca="1">IFERROR(INDEX(Matrice!$A$1:$R$17,$G14,1),"")</f>
        <v>9</v>
      </c>
      <c r="C14" s="2" t="str" cm="1">
        <f t="array" aca="1" ref="C14" ca="1">IFERROR(INDEX(Matrice!$A$1:$R$17,$G14,5),"")</f>
        <v>9-Spade</v>
      </c>
      <c r="D14" s="2" t="str" cm="1">
        <f t="array" aca="1" ref="D14" ca="1">IFERROR(INDEX(Matrice!$A$1:$R$17,$G14,2),"")</f>
        <v>Silvers Rylegh</v>
      </c>
      <c r="E14" s="2" t="str" cm="1">
        <f t="array" aca="1" ref="E14" ca="1">IFERROR(INDEX(Matrice!$A$1:$R$17,$G14,3),"")</f>
        <v>Attaquant</v>
      </c>
      <c r="F14" s="4" cm="1">
        <f t="array" aca="1" ref="F14" ca="1">IFERROR(INDEX(Matrice!$A$1:$R$17,$G14,H14),"")</f>
        <v>0</v>
      </c>
      <c r="G14" s="11">
        <f t="shared" ca="1" si="0"/>
        <v>17</v>
      </c>
      <c r="H14" s="4">
        <f ca="1">IF($G14="","",IFERROR(MATCH($B$1,Matrice!$A$1:$R$1,0),""))</f>
        <v>7</v>
      </c>
      <c r="I14"/>
      <c r="M14" s="6">
        <v>45169</v>
      </c>
      <c r="N14">
        <v>8</v>
      </c>
    </row>
    <row r="15" spans="1:14" x14ac:dyDescent="0.25">
      <c r="A15" s="10" t="str">
        <f ca="1">IF($G15&lt;&gt;"",$B$2,"")</f>
        <v/>
      </c>
      <c r="B15" s="4" t="str" cm="1">
        <f t="array" aca="1" ref="B15" ca="1">IFERROR(INDEX(Matrice!$A$1:$R$17,$G15,1),"")</f>
        <v/>
      </c>
      <c r="C15" s="2" t="str" cm="1">
        <f t="array" aca="1" ref="C15" ca="1">IFERROR(INDEX(Matrice!$A$1:$R$17,$G15,5),"")</f>
        <v/>
      </c>
      <c r="D15" s="2" t="str" cm="1">
        <f t="array" aca="1" ref="D15" ca="1">IFERROR(INDEX(Matrice!$A$1:$R$17,$G15,2),"")</f>
        <v/>
      </c>
      <c r="E15" s="2" t="str" cm="1">
        <f t="array" aca="1" ref="E15" ca="1">IFERROR(INDEX(Matrice!$A$1:$R$17,$G15,3),"")</f>
        <v/>
      </c>
      <c r="F15" s="4" t="str" cm="1">
        <f t="array" aca="1" ref="F15" ca="1">IFERROR(INDEX(Matrice!$A$1:$R$17,$G15,H15),"")</f>
        <v/>
      </c>
      <c r="G15" s="11" t="str">
        <f t="shared" ca="1" si="0"/>
        <v/>
      </c>
      <c r="H15" s="4" t="str">
        <f ca="1">IF($G15="","",IFERROR(MATCH($B$1,Matrice!$A$1:$R$1,0),""))</f>
        <v/>
      </c>
      <c r="I15"/>
      <c r="M15" s="6">
        <v>45199</v>
      </c>
      <c r="N15">
        <v>9</v>
      </c>
    </row>
    <row r="16" spans="1:14" x14ac:dyDescent="0.25">
      <c r="A16" s="10" t="str">
        <f ca="1">IF($G16&lt;&gt;"",$B$2,"")</f>
        <v/>
      </c>
      <c r="B16" s="4" t="str" cm="1">
        <f t="array" aca="1" ref="B16" ca="1">IFERROR(INDEX(Matrice!$A$1:$R$17,$G16,1),"")</f>
        <v/>
      </c>
      <c r="C16" s="2" t="str" cm="1">
        <f t="array" aca="1" ref="C16" ca="1">IFERROR(INDEX(Matrice!$A$1:$R$17,$G16,5),"")</f>
        <v/>
      </c>
      <c r="D16" s="2" t="str" cm="1">
        <f t="array" aca="1" ref="D16" ca="1">IFERROR(INDEX(Matrice!$A$1:$R$17,$G16,2),"")</f>
        <v/>
      </c>
      <c r="E16" s="2" t="str" cm="1">
        <f t="array" aca="1" ref="E16" ca="1">IFERROR(INDEX(Matrice!$A$1:$R$17,$G16,3),"")</f>
        <v/>
      </c>
      <c r="F16" s="4" t="str" cm="1">
        <f t="array" aca="1" ref="F16" ca="1">IFERROR(INDEX(Matrice!$A$1:$R$17,$G16,H16),"")</f>
        <v/>
      </c>
      <c r="G16" s="11" t="str">
        <f t="shared" ca="1" si="0"/>
        <v/>
      </c>
      <c r="H16" s="4" t="str">
        <f ca="1">IF($G16="","",IFERROR(MATCH($B$1,Matrice!$A$1:$R$1,0),""))</f>
        <v/>
      </c>
      <c r="I16"/>
      <c r="M16" s="6">
        <v>45230</v>
      </c>
      <c r="N16">
        <v>10</v>
      </c>
    </row>
    <row r="17" spans="1:14" x14ac:dyDescent="0.25">
      <c r="A17" s="10" t="str">
        <f ca="1">IF($G17&lt;&gt;"",$B$2,"")</f>
        <v/>
      </c>
      <c r="B17" s="4" t="str" cm="1">
        <f t="array" aca="1" ref="B17" ca="1">IFERROR(INDEX(Matrice!$A$1:$R$17,$G17,1),"")</f>
        <v/>
      </c>
      <c r="C17" s="2" t="str" cm="1">
        <f t="array" aca="1" ref="C17" ca="1">IFERROR(INDEX(Matrice!$A$1:$R$17,$G17,5),"")</f>
        <v/>
      </c>
      <c r="D17" s="2" t="str" cm="1">
        <f t="array" aca="1" ref="D17" ca="1">IFERROR(INDEX(Matrice!$A$1:$R$17,$G17,2),"")</f>
        <v/>
      </c>
      <c r="E17" s="2" t="str" cm="1">
        <f t="array" aca="1" ref="E17" ca="1">IFERROR(INDEX(Matrice!$A$1:$R$17,$G17,3),"")</f>
        <v/>
      </c>
      <c r="F17" s="4" t="str" cm="1">
        <f t="array" aca="1" ref="F17" ca="1">IFERROR(INDEX(Matrice!$A$1:$R$17,$G17,H17),"")</f>
        <v/>
      </c>
      <c r="G17" s="11" t="str">
        <f ca="1">IFERROR(MATCH($B$2,INDIRECT("Matrice!D"&amp; G16+1&amp;":D100"),0)+G16,"")</f>
        <v/>
      </c>
      <c r="H17" s="4" t="str">
        <f ca="1">IF($G17="","",IFERROR(MATCH($B$1,Matrice!$A$1:$R$1,0),""))</f>
        <v/>
      </c>
      <c r="I17"/>
      <c r="M17" s="6">
        <v>45260</v>
      </c>
      <c r="N17">
        <v>11</v>
      </c>
    </row>
    <row r="18" spans="1:14" x14ac:dyDescent="0.25">
      <c r="A18" s="10" t="str">
        <f ca="1">IF($G18&lt;&gt;"",$B$2,"")</f>
        <v/>
      </c>
      <c r="B18" s="4" t="str" cm="1">
        <f t="array" aca="1" ref="B18" ca="1">IFERROR(INDEX(Matrice!$A$1:$R$17,$G18,1),"")</f>
        <v/>
      </c>
      <c r="C18" s="2" t="str" cm="1">
        <f t="array" aca="1" ref="C18" ca="1">IFERROR(INDEX(Matrice!$A$1:$R$17,$G18,5),"")</f>
        <v/>
      </c>
      <c r="D18" s="2" t="str" cm="1">
        <f t="array" aca="1" ref="D18" ca="1">IFERROR(INDEX(Matrice!$A$1:$R$17,$G18,2),"")</f>
        <v/>
      </c>
      <c r="E18" s="2" t="str" cm="1">
        <f t="array" aca="1" ref="E18" ca="1">IFERROR(INDEX(Matrice!$A$1:$R$17,$G18,3),"")</f>
        <v/>
      </c>
      <c r="F18" s="4" t="str" cm="1">
        <f t="array" aca="1" ref="F18" ca="1">IFERROR(INDEX(Matrice!$A$1:$R$17,$G18,H18),"")</f>
        <v/>
      </c>
      <c r="G18" s="11" t="str">
        <f t="shared" ca="1" si="0"/>
        <v/>
      </c>
      <c r="H18" s="4" t="str">
        <f ca="1">IF($G18="","",IFERROR(MATCH($B$1,Matrice!$A$1:$R$1,0),""))</f>
        <v/>
      </c>
      <c r="I18"/>
      <c r="M18" s="6">
        <v>45291</v>
      </c>
      <c r="N18">
        <v>12</v>
      </c>
    </row>
    <row r="19" spans="1:14" x14ac:dyDescent="0.25">
      <c r="A19" s="10" t="str">
        <f ca="1">IF($G19&lt;&gt;"",$B$2,"")</f>
        <v/>
      </c>
      <c r="B19" s="4" t="str" cm="1">
        <f t="array" aca="1" ref="B19" ca="1">IFERROR(INDEX(Matrice!$A$1:$R$17,$G19,1),"")</f>
        <v/>
      </c>
      <c r="C19" s="2" t="str" cm="1">
        <f t="array" aca="1" ref="C19" ca="1">IFERROR(INDEX(Matrice!$A$1:$R$17,$G19,5),"")</f>
        <v/>
      </c>
      <c r="D19" s="2" t="str" cm="1">
        <f t="array" aca="1" ref="D19" ca="1">IFERROR(INDEX(Matrice!$A$1:$R$17,$G19,2),"")</f>
        <v/>
      </c>
      <c r="E19" s="2" t="str" cm="1">
        <f t="array" aca="1" ref="E19" ca="1">IFERROR(INDEX(Matrice!$A$1:$R$17,$G19,3),"")</f>
        <v/>
      </c>
      <c r="F19" s="4" t="str" cm="1">
        <f t="array" aca="1" ref="F19" ca="1">IFERROR(INDEX(Matrice!$A$1:$R$17,$G19,H19),"")</f>
        <v/>
      </c>
      <c r="G19" s="11" t="str">
        <f t="shared" ca="1" si="0"/>
        <v/>
      </c>
      <c r="H19" s="4" t="str">
        <f ca="1">IF($G19="","",IFERROR(MATCH($B$1,Matrice!$A$1:$R$1,0),""))</f>
        <v/>
      </c>
      <c r="I19"/>
    </row>
    <row r="20" spans="1:14" x14ac:dyDescent="0.25">
      <c r="A20" s="10" t="str">
        <f ca="1">IF($G20&lt;&gt;"",$B$2,"")</f>
        <v/>
      </c>
      <c r="B20" s="4" t="str" cm="1">
        <f t="array" aca="1" ref="B20" ca="1">IFERROR(INDEX(Matrice!$A$1:$R$17,$G20,1),"")</f>
        <v/>
      </c>
      <c r="C20" s="2" t="str" cm="1">
        <f t="array" aca="1" ref="C20" ca="1">IFERROR(INDEX(Matrice!$A$1:$R$17,$G20,5),"")</f>
        <v/>
      </c>
      <c r="D20" s="2" t="str" cm="1">
        <f t="array" aca="1" ref="D20" ca="1">IFERROR(INDEX(Matrice!$A$1:$R$17,$G20,2),"")</f>
        <v/>
      </c>
      <c r="E20" s="2" t="str" cm="1">
        <f t="array" aca="1" ref="E20" ca="1">IFERROR(INDEX(Matrice!$A$1:$R$17,$G20,3),"")</f>
        <v/>
      </c>
      <c r="F20" s="4" t="str" cm="1">
        <f t="array" aca="1" ref="F20" ca="1">IFERROR(INDEX(Matrice!$A$1:$R$17,$G20,H20),"")</f>
        <v/>
      </c>
      <c r="G20" s="11" t="str">
        <f t="shared" ca="1" si="0"/>
        <v/>
      </c>
      <c r="H20" s="4" t="str">
        <f ca="1">IF($G20="","",IFERROR(MATCH($B$1,Matrice!$A$1:$R$1,0),""))</f>
        <v/>
      </c>
      <c r="I20"/>
    </row>
    <row r="21" spans="1:14" x14ac:dyDescent="0.25">
      <c r="A21" s="10" t="str">
        <f ca="1">IF($G21&lt;&gt;"",$B$2,"")</f>
        <v/>
      </c>
      <c r="B21" s="4" t="str" cm="1">
        <f t="array" aca="1" ref="B21" ca="1">IFERROR(INDEX(Matrice!$A$1:$R$17,$G21,1),"")</f>
        <v/>
      </c>
      <c r="C21" s="2" t="str" cm="1">
        <f t="array" aca="1" ref="C21" ca="1">IFERROR(INDEX(Matrice!$A$1:$R$17,$G21,5),"")</f>
        <v/>
      </c>
      <c r="D21" s="2" t="str" cm="1">
        <f t="array" aca="1" ref="D21" ca="1">IFERROR(INDEX(Matrice!$A$1:$R$17,$G21,2),"")</f>
        <v/>
      </c>
      <c r="E21" s="2" t="str" cm="1">
        <f t="array" aca="1" ref="E21" ca="1">IFERROR(INDEX(Matrice!$A$1:$R$17,$G21,3),"")</f>
        <v/>
      </c>
      <c r="F21" s="4" t="str" cm="1">
        <f t="array" aca="1" ref="F21" ca="1">IFERROR(INDEX(Matrice!$A$1:$R$17,$G21,H21),"")</f>
        <v/>
      </c>
      <c r="G21" s="11" t="str">
        <f t="shared" ca="1" si="0"/>
        <v/>
      </c>
      <c r="H21" s="4" t="str">
        <f ca="1">IF($G21="","",IFERROR(MATCH($B$1,Matrice!$A$1:$R$1,0),""))</f>
        <v/>
      </c>
      <c r="I21"/>
    </row>
    <row r="22" spans="1:14" x14ac:dyDescent="0.25">
      <c r="A22" s="10" t="str">
        <f ca="1">IF($G22&lt;&gt;"",$B$2,"")</f>
        <v/>
      </c>
      <c r="B22" s="4" t="str" cm="1">
        <f t="array" aca="1" ref="B22" ca="1">IFERROR(INDEX(Matrice!$A$1:$R$17,$G22,1),"")</f>
        <v/>
      </c>
      <c r="C22" s="2" t="str" cm="1">
        <f t="array" aca="1" ref="C22" ca="1">IFERROR(INDEX(Matrice!$A$1:$R$17,$G22,5),"")</f>
        <v/>
      </c>
      <c r="D22" s="2" t="str" cm="1">
        <f t="array" aca="1" ref="D22" ca="1">IFERROR(INDEX(Matrice!$A$1:$R$17,$G22,2),"")</f>
        <v/>
      </c>
      <c r="E22" s="2" t="str" cm="1">
        <f t="array" aca="1" ref="E22" ca="1">IFERROR(INDEX(Matrice!$A$1:$R$17,$G22,3),"")</f>
        <v/>
      </c>
      <c r="F22" s="4" t="str" cm="1">
        <f t="array" aca="1" ref="F22" ca="1">IFERROR(INDEX(Matrice!$A$1:$R$17,$G22,H22),"")</f>
        <v/>
      </c>
      <c r="G22" s="11" t="str">
        <f t="shared" ca="1" si="0"/>
        <v/>
      </c>
      <c r="H22" s="4" t="str">
        <f ca="1">IF($G22="","",IFERROR(MATCH($B$1,Matrice!$A$1:$R$1,0),""))</f>
        <v/>
      </c>
      <c r="I22"/>
    </row>
    <row r="23" spans="1:14" x14ac:dyDescent="0.25">
      <c r="A23" s="10" t="str">
        <f ca="1">IF($G23&lt;&gt;"",$B$2,"")</f>
        <v/>
      </c>
      <c r="B23" s="4" t="str" cm="1">
        <f t="array" aca="1" ref="B23" ca="1">IFERROR(INDEX(Matrice!$A$1:$R$17,$G23,1),"")</f>
        <v/>
      </c>
      <c r="C23" s="2" t="str" cm="1">
        <f t="array" aca="1" ref="C23" ca="1">IFERROR(INDEX(Matrice!$A$1:$R$17,$G23,5),"")</f>
        <v/>
      </c>
      <c r="D23" s="2" t="str" cm="1">
        <f t="array" aca="1" ref="D23" ca="1">IFERROR(INDEX(Matrice!$A$1:$R$17,$G23,2),"")</f>
        <v/>
      </c>
      <c r="E23" s="2" t="str" cm="1">
        <f t="array" aca="1" ref="E23" ca="1">IFERROR(INDEX(Matrice!$A$1:$R$17,$G23,3),"")</f>
        <v/>
      </c>
      <c r="F23" s="4" t="str" cm="1">
        <f t="array" aca="1" ref="F23" ca="1">IFERROR(INDEX(Matrice!$A$1:$R$17,$G23,H23),"")</f>
        <v/>
      </c>
      <c r="G23" s="11" t="str">
        <f t="shared" ca="1" si="0"/>
        <v/>
      </c>
      <c r="H23" s="4" t="str">
        <f ca="1">IF($G23="","",IFERROR(MATCH($B$1,Matrice!$A$1:$R$1,0),""))</f>
        <v/>
      </c>
      <c r="I23"/>
    </row>
    <row r="24" spans="1:14" x14ac:dyDescent="0.25">
      <c r="A24" s="12"/>
      <c r="B24" s="12"/>
      <c r="C24" s="12"/>
      <c r="D24" s="12"/>
      <c r="E24" s="12"/>
      <c r="F24" s="13"/>
    </row>
    <row r="25" spans="1:14" x14ac:dyDescent="0.25">
      <c r="A25" s="12"/>
      <c r="B25" s="12"/>
      <c r="C25" s="12"/>
      <c r="D25" s="12"/>
      <c r="E25" s="12"/>
      <c r="F25" s="13"/>
    </row>
  </sheetData>
  <mergeCells count="1">
    <mergeCell ref="G5:H5"/>
  </mergeCells>
  <conditionalFormatting sqref="A7:H23">
    <cfRule type="expression" dxfId="1" priority="2">
      <formula>$F7=1</formula>
    </cfRule>
    <cfRule type="expression" dxfId="0" priority="1">
      <formula>$F7&lt;&gt;1</formula>
    </cfRule>
  </conditionalFormatting>
  <dataValidations count="1">
    <dataValidation type="list" allowBlank="1" showInputMessage="1" showErrorMessage="1" sqref="B2" xr:uid="{FD6C14EC-599C-4ACE-BD19-D5C9CF2FE7A6}">
      <formula1>$N$2:$N$3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ECDA7EF-0D76-4705-BA4C-753DBE41E1F0}">
          <x14:formula1>
            <xm:f>Matrice!$G$1:$R$1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Restitution</vt:lpstr>
    </vt:vector>
  </TitlesOfParts>
  <Company>Lacoste Operations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Ayikoe ATAYI</dc:creator>
  <cp:lastModifiedBy>francis henniaux</cp:lastModifiedBy>
  <dcterms:created xsi:type="dcterms:W3CDTF">2023-09-19T09:58:07Z</dcterms:created>
  <dcterms:modified xsi:type="dcterms:W3CDTF">2023-09-22T01:57:07Z</dcterms:modified>
</cp:coreProperties>
</file>