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array.xml" ContentType="application/vnd.ms-excel.rdarray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ythonScripts.xml" ContentType="application/vnd.ms-excel.pythonscrip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44F153A5-4487-4B5E-AD4A-C349DDDDF0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sa" sheetId="1" r:id="rId1"/>
    <sheet name="LANGUES" sheetId="13" r:id="rId2"/>
    <sheet name="EXCU 1" sheetId="25" r:id="rId3"/>
    <sheet name="EXCU 2" sheetId="15" r:id="rId4"/>
    <sheet name="EXCU 3" sheetId="17" r:id="rId5"/>
    <sheet name="EXCU 4" sheetId="16" r:id="rId6"/>
    <sheet name="EXCU 5" sheetId="19" r:id="rId7"/>
    <sheet name="EXCU 6" sheetId="20" r:id="rId8"/>
    <sheet name="EXCU 7" sheetId="21" r:id="rId9"/>
    <sheet name="EXCU 8" sheetId="22" r:id="rId10"/>
    <sheet name="EXCU 9" sheetId="23" r:id="rId11"/>
    <sheet name="EXCU 10" sheetId="27" r:id="rId12"/>
    <sheet name="EXCU 11" sheetId="28" r:id="rId13"/>
    <sheet name="EXCU 12" sheetId="29" r:id="rId14"/>
    <sheet name="EXCU 13" sheetId="30" r:id="rId15"/>
    <sheet name="EXCU 14" sheetId="31" r:id="rId16"/>
  </sheets>
  <functionGroups builtInGroupCount="19"/>
  <definedNames>
    <definedName name="_xlnm._FilterDatabase" localSheetId="0" hidden="1">Resa!$A$7:$AN$7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8" i="1" l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9" i="1"/>
  <c r="AN68" i="1"/>
  <c r="AN71" i="1"/>
  <c r="AN70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8" i="1"/>
  <c r="AN107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9" i="1"/>
  <c r="AL68" i="1"/>
  <c r="AL71" i="1"/>
  <c r="AL70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8" i="1"/>
  <c r="AL107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X4" i="1"/>
  <c r="X5" i="1" s="1"/>
  <c r="W4" i="1"/>
  <c r="W5" i="1" s="1"/>
  <c r="V4" i="1"/>
  <c r="V5" i="1" s="1"/>
  <c r="U4" i="1"/>
  <c r="U5" i="1" s="1"/>
  <c r="T4" i="1"/>
  <c r="T5" i="1" s="1"/>
  <c r="AO31" i="1" a="1"/>
  <c r="AO31" i="1" l="1"/>
  <c r="I4" i="17" a="1"/>
  <c r="I4" i="17" s="1"/>
  <c r="K4" i="17" s="1" a="1"/>
  <c r="K4" i="17" s="1"/>
  <c r="I5" i="17" a="1"/>
  <c r="I5" i="17" s="1"/>
  <c r="K5" i="17" s="1" a="1"/>
  <c r="K5" i="17" s="1"/>
  <c r="I6" i="17" a="1"/>
  <c r="I6" i="17" s="1"/>
  <c r="K6" i="17" s="1" a="1"/>
  <c r="K6" i="17" s="1"/>
  <c r="I7" i="17" a="1"/>
  <c r="I7" i="17" s="1"/>
  <c r="K7" i="17" s="1" a="1"/>
  <c r="K7" i="17" s="1"/>
  <c r="I8" i="17" a="1"/>
  <c r="I8" i="17" s="1"/>
  <c r="K8" i="17" s="1" a="1"/>
  <c r="K8" i="17" s="1"/>
  <c r="I9" i="17" a="1"/>
  <c r="I9" i="17" s="1"/>
  <c r="K9" i="17" s="1" a="1"/>
  <c r="K9" i="17" s="1"/>
  <c r="I10" i="17" a="1"/>
  <c r="I10" i="17" s="1"/>
  <c r="K10" i="17" s="1" a="1"/>
  <c r="K10" i="17" s="1"/>
  <c r="I11" i="17" a="1"/>
  <c r="I11" i="17" s="1"/>
  <c r="K11" i="17" s="1" a="1"/>
  <c r="K11" i="17" s="1"/>
  <c r="I12" i="17" a="1"/>
  <c r="I12" i="17" s="1"/>
  <c r="K12" i="17" s="1" a="1"/>
  <c r="K12" i="17" s="1"/>
  <c r="I13" i="17" a="1"/>
  <c r="I13" i="17" s="1"/>
  <c r="K13" i="17" s="1" a="1"/>
  <c r="K13" i="17" s="1"/>
  <c r="I14" i="17" a="1"/>
  <c r="I14" i="17" s="1"/>
  <c r="K14" i="17" s="1" a="1"/>
  <c r="K14" i="17" s="1"/>
  <c r="I15" i="17" a="1"/>
  <c r="I15" i="17" s="1"/>
  <c r="K15" i="17" s="1" a="1"/>
  <c r="K15" i="17" s="1"/>
  <c r="I16" i="17" a="1"/>
  <c r="I16" i="17" s="1"/>
  <c r="K16" i="17" s="1" a="1"/>
  <c r="K16" i="17" s="1"/>
  <c r="I17" i="17" a="1"/>
  <c r="I17" i="17" s="1"/>
  <c r="K17" i="17" s="1" a="1"/>
  <c r="K17" i="17" s="1"/>
  <c r="I18" i="17" a="1"/>
  <c r="I18" i="17" s="1"/>
  <c r="K18" i="17" s="1" a="1"/>
  <c r="K18" i="17" s="1"/>
  <c r="I19" i="17" a="1"/>
  <c r="I19" i="17" s="1"/>
  <c r="K19" i="17" s="1" a="1"/>
  <c r="K19" i="17" s="1"/>
  <c r="I20" i="17" a="1"/>
  <c r="I20" i="17" s="1"/>
  <c r="K20" i="17" s="1" a="1"/>
  <c r="K20" i="17" s="1"/>
  <c r="I21" i="17" a="1"/>
  <c r="I21" i="17" s="1"/>
  <c r="K21" i="17" s="1" a="1"/>
  <c r="K21" i="17" s="1"/>
  <c r="I22" i="17" a="1"/>
  <c r="I22" i="17" s="1"/>
  <c r="K22" i="17" s="1" a="1"/>
  <c r="K22" i="17" s="1"/>
  <c r="I23" i="17" a="1"/>
  <c r="I23" i="17" s="1"/>
  <c r="K23" i="17" s="1" a="1"/>
  <c r="K23" i="17" s="1"/>
  <c r="I24" i="17" a="1"/>
  <c r="I24" i="17" s="1"/>
  <c r="K24" i="17" s="1" a="1"/>
  <c r="K24" i="17" s="1"/>
  <c r="I25" i="17" a="1"/>
  <c r="I25" i="17" s="1"/>
  <c r="K25" i="17" s="1" a="1"/>
  <c r="K25" i="17" s="1"/>
  <c r="I26" i="17" a="1"/>
  <c r="I26" i="17" s="1"/>
  <c r="K26" i="17" s="1" a="1"/>
  <c r="K26" i="17" s="1"/>
  <c r="I27" i="17" a="1"/>
  <c r="I27" i="17" s="1"/>
  <c r="K27" i="17" s="1" a="1"/>
  <c r="K27" i="17" s="1"/>
  <c r="I28" i="17" a="1"/>
  <c r="I28" i="17" s="1"/>
  <c r="K28" i="17" s="1" a="1"/>
  <c r="K28" i="17" s="1"/>
  <c r="I29" i="17" a="1"/>
  <c r="I29" i="17" s="1"/>
  <c r="K29" i="17" s="1" a="1"/>
  <c r="K29" i="17" s="1"/>
  <c r="I30" i="17" a="1"/>
  <c r="I30" i="17" s="1"/>
  <c r="K30" i="17" s="1" a="1"/>
  <c r="K30" i="17" s="1"/>
  <c r="I4" i="21" a="1"/>
  <c r="I4" i="21" s="1"/>
  <c r="I5" i="21" a="1"/>
  <c r="I5" i="21" s="1"/>
  <c r="I6" i="21" a="1"/>
  <c r="I6" i="21" s="1"/>
  <c r="I7" i="21" a="1"/>
  <c r="I7" i="21" s="1"/>
  <c r="I8" i="21" a="1"/>
  <c r="I8" i="21" s="1"/>
  <c r="I9" i="21" a="1"/>
  <c r="I9" i="21" s="1"/>
  <c r="I10" i="21" a="1"/>
  <c r="I10" i="21" s="1"/>
  <c r="I11" i="21" a="1"/>
  <c r="I11" i="21" s="1"/>
  <c r="I12" i="21" a="1"/>
  <c r="I12" i="21" s="1"/>
  <c r="I13" i="21" a="1"/>
  <c r="I13" i="21" s="1"/>
  <c r="I14" i="21" a="1"/>
  <c r="I14" i="21" s="1"/>
  <c r="I15" i="21" a="1"/>
  <c r="I15" i="21" s="1"/>
  <c r="I16" i="21" a="1"/>
  <c r="I16" i="21" s="1"/>
  <c r="I17" i="21" a="1"/>
  <c r="I17" i="21" s="1"/>
  <c r="I18" i="21" a="1"/>
  <c r="I18" i="21" s="1"/>
  <c r="I19" i="21" a="1"/>
  <c r="I19" i="21" s="1"/>
  <c r="I20" i="21" a="1"/>
  <c r="I20" i="21" s="1"/>
  <c r="I21" i="21" a="1"/>
  <c r="I21" i="21" s="1"/>
  <c r="I22" i="21" a="1"/>
  <c r="I22" i="21" s="1"/>
  <c r="I23" i="21" a="1"/>
  <c r="I23" i="21" s="1"/>
  <c r="I24" i="21" a="1"/>
  <c r="I24" i="21" s="1"/>
  <c r="I25" i="21" a="1"/>
  <c r="I25" i="21" s="1"/>
  <c r="I26" i="21" a="1"/>
  <c r="I26" i="21" s="1"/>
  <c r="I27" i="21" a="1"/>
  <c r="I27" i="21" s="1"/>
  <c r="I28" i="21" a="1"/>
  <c r="I28" i="21" s="1"/>
  <c r="I4" i="22" a="1"/>
  <c r="I4" i="22" s="1"/>
  <c r="I5" i="22" a="1"/>
  <c r="I5" i="22" s="1"/>
  <c r="I6" i="22" a="1"/>
  <c r="I6" i="22" s="1"/>
  <c r="I7" i="22" a="1"/>
  <c r="I7" i="22" s="1"/>
  <c r="I8" i="22" a="1"/>
  <c r="I8" i="22" s="1"/>
  <c r="I9" i="22" a="1"/>
  <c r="I9" i="22" s="1"/>
  <c r="I10" i="22" a="1"/>
  <c r="I10" i="22" s="1"/>
  <c r="I11" i="22" a="1"/>
  <c r="I11" i="22" s="1"/>
  <c r="I12" i="22" a="1"/>
  <c r="I12" i="22" s="1"/>
  <c r="I13" i="22" a="1"/>
  <c r="I13" i="22" s="1"/>
  <c r="I14" i="22" a="1"/>
  <c r="I14" i="22" s="1"/>
  <c r="I15" i="22" a="1"/>
  <c r="I15" i="22" s="1"/>
  <c r="I16" i="22" a="1"/>
  <c r="I16" i="22" s="1"/>
  <c r="I17" i="22" a="1"/>
  <c r="I17" i="22" s="1"/>
  <c r="I18" i="22" a="1"/>
  <c r="I18" i="22" s="1"/>
  <c r="I19" i="22" a="1"/>
  <c r="I19" i="22" s="1"/>
  <c r="I20" i="22" a="1"/>
  <c r="I20" i="22" s="1"/>
  <c r="I21" i="22" a="1"/>
  <c r="I21" i="22" s="1"/>
  <c r="I22" i="22" a="1"/>
  <c r="I22" i="22" s="1"/>
  <c r="I23" i="22" a="1"/>
  <c r="I23" i="22" s="1"/>
  <c r="I24" i="22" a="1"/>
  <c r="I24" i="22" s="1"/>
  <c r="I25" i="22" a="1"/>
  <c r="I25" i="22" s="1"/>
  <c r="I26" i="22" a="1"/>
  <c r="I26" i="22" s="1"/>
  <c r="I27" i="22" a="1"/>
  <c r="I27" i="22" s="1"/>
  <c r="I28" i="22" a="1"/>
  <c r="I28" i="22" s="1"/>
  <c r="I3" i="21" a="1"/>
  <c r="I3" i="21" s="1"/>
  <c r="I3" i="17" a="1"/>
  <c r="I3" i="17" s="1"/>
  <c r="E4" i="22" a="1"/>
  <c r="E4" i="22" s="1"/>
  <c r="E5" i="22" a="1"/>
  <c r="E5" i="22" s="1"/>
  <c r="E6" i="22" a="1"/>
  <c r="E6" i="22" s="1"/>
  <c r="E7" i="22" a="1"/>
  <c r="E7" i="22" s="1"/>
  <c r="E8" i="22" a="1"/>
  <c r="E8" i="22" s="1"/>
  <c r="E9" i="22" a="1"/>
  <c r="E9" i="22" s="1"/>
  <c r="E10" i="22" a="1"/>
  <c r="E10" i="22" s="1"/>
  <c r="E11" i="22" a="1"/>
  <c r="E11" i="22" s="1"/>
  <c r="E12" i="22" a="1"/>
  <c r="E12" i="22" s="1"/>
  <c r="E13" i="22" a="1"/>
  <c r="E13" i="22" s="1"/>
  <c r="E14" i="22" a="1"/>
  <c r="E14" i="22" s="1"/>
  <c r="E15" i="22" a="1"/>
  <c r="E15" i="22" s="1"/>
  <c r="E16" i="22" a="1"/>
  <c r="E16" i="22" s="1"/>
  <c r="E17" i="22" a="1"/>
  <c r="E17" i="22" s="1"/>
  <c r="E18" i="22" a="1"/>
  <c r="E18" i="22" s="1"/>
  <c r="E19" i="22" a="1"/>
  <c r="E19" i="22" s="1"/>
  <c r="E20" i="22" a="1"/>
  <c r="E20" i="22" s="1"/>
  <c r="E21" i="22" a="1"/>
  <c r="E21" i="22" s="1"/>
  <c r="E22" i="22" a="1"/>
  <c r="E22" i="22" s="1"/>
  <c r="E23" i="22" a="1"/>
  <c r="E23" i="22" s="1"/>
  <c r="E24" i="22" a="1"/>
  <c r="E24" i="22" s="1"/>
  <c r="E25" i="22" a="1"/>
  <c r="E25" i="22" s="1"/>
  <c r="E26" i="22" a="1"/>
  <c r="E26" i="22" s="1"/>
  <c r="E27" i="22" a="1"/>
  <c r="E27" i="22" s="1"/>
  <c r="E4" i="21" a="1"/>
  <c r="E4" i="21" s="1"/>
  <c r="E5" i="21" a="1"/>
  <c r="E5" i="21" s="1"/>
  <c r="E6" i="21" a="1"/>
  <c r="E6" i="21" s="1"/>
  <c r="E7" i="21" a="1"/>
  <c r="E7" i="21" s="1"/>
  <c r="E8" i="21" a="1"/>
  <c r="E8" i="21" s="1"/>
  <c r="E9" i="21" a="1"/>
  <c r="E9" i="21" s="1"/>
  <c r="E10" i="21" a="1"/>
  <c r="E10" i="21" s="1"/>
  <c r="E11" i="21" a="1"/>
  <c r="E11" i="21" s="1"/>
  <c r="E12" i="21" a="1"/>
  <c r="E12" i="21" s="1"/>
  <c r="E13" i="21" a="1"/>
  <c r="E13" i="21" s="1"/>
  <c r="E14" i="21" a="1"/>
  <c r="E14" i="21" s="1"/>
  <c r="E15" i="21" a="1"/>
  <c r="E15" i="21" s="1"/>
  <c r="E16" i="21" a="1"/>
  <c r="E16" i="21" s="1"/>
  <c r="E17" i="21" a="1"/>
  <c r="E17" i="21" s="1"/>
  <c r="E18" i="21" a="1"/>
  <c r="E18" i="21" s="1"/>
  <c r="E19" i="21" a="1"/>
  <c r="E19" i="21" s="1"/>
  <c r="E20" i="21" a="1"/>
  <c r="E20" i="21" s="1"/>
  <c r="E21" i="21" a="1"/>
  <c r="E21" i="21" s="1"/>
  <c r="E22" i="21" a="1"/>
  <c r="E22" i="21" s="1"/>
  <c r="E23" i="21" a="1"/>
  <c r="E23" i="21" s="1"/>
  <c r="E24" i="21" a="1"/>
  <c r="E24" i="21" s="1"/>
  <c r="E25" i="21" a="1"/>
  <c r="E25" i="21" s="1"/>
  <c r="E26" i="21" a="1"/>
  <c r="E26" i="21" s="1"/>
  <c r="E27" i="21" a="1"/>
  <c r="E27" i="21" s="1"/>
  <c r="I4" i="20" a="1"/>
  <c r="I4" i="20" s="1"/>
  <c r="I5" i="20" a="1"/>
  <c r="I5" i="20" s="1"/>
  <c r="I6" i="20" a="1"/>
  <c r="I6" i="20" s="1"/>
  <c r="I7" i="20" a="1"/>
  <c r="I7" i="20" s="1"/>
  <c r="I8" i="20" a="1"/>
  <c r="I8" i="20" s="1"/>
  <c r="I9" i="20" a="1"/>
  <c r="I9" i="20" s="1"/>
  <c r="I10" i="20" a="1"/>
  <c r="I10" i="20" s="1"/>
  <c r="I11" i="20" a="1"/>
  <c r="I11" i="20" s="1"/>
  <c r="I12" i="20" a="1"/>
  <c r="I12" i="20" s="1"/>
  <c r="I13" i="20" a="1"/>
  <c r="I13" i="20" s="1"/>
  <c r="I14" i="20" a="1"/>
  <c r="I14" i="20" s="1"/>
  <c r="I15" i="20" a="1"/>
  <c r="I15" i="20" s="1"/>
  <c r="I16" i="20" a="1"/>
  <c r="I16" i="20" s="1"/>
  <c r="I17" i="20" a="1"/>
  <c r="I17" i="20" s="1"/>
  <c r="I18" i="20" a="1"/>
  <c r="I18" i="20" s="1"/>
  <c r="I19" i="20" a="1"/>
  <c r="I19" i="20" s="1"/>
  <c r="I20" i="20" a="1"/>
  <c r="I20" i="20" s="1"/>
  <c r="I21" i="20" a="1"/>
  <c r="I21" i="20" s="1"/>
  <c r="I22" i="20" a="1"/>
  <c r="I22" i="20" s="1"/>
  <c r="I23" i="20" a="1"/>
  <c r="I23" i="20" s="1"/>
  <c r="I24" i="20" a="1"/>
  <c r="I24" i="20" s="1"/>
  <c r="I25" i="20" a="1"/>
  <c r="I25" i="20" s="1"/>
  <c r="I26" i="20" a="1"/>
  <c r="I26" i="20" s="1"/>
  <c r="I27" i="20" a="1"/>
  <c r="I27" i="20" s="1"/>
  <c r="I28" i="20" a="1"/>
  <c r="I28" i="20" s="1"/>
  <c r="I29" i="20" a="1"/>
  <c r="I29" i="20" s="1"/>
  <c r="E4" i="20" a="1"/>
  <c r="E4" i="20" s="1"/>
  <c r="E5" i="20" a="1"/>
  <c r="E5" i="20" s="1"/>
  <c r="E6" i="20" a="1"/>
  <c r="E6" i="20" s="1"/>
  <c r="E7" i="20" a="1"/>
  <c r="E7" i="20" s="1"/>
  <c r="E8" i="20" a="1"/>
  <c r="E8" i="20" s="1"/>
  <c r="E9" i="20" a="1"/>
  <c r="E9" i="20" s="1"/>
  <c r="E10" i="20" a="1"/>
  <c r="E10" i="20" s="1"/>
  <c r="E11" i="20" a="1"/>
  <c r="E11" i="20" s="1"/>
  <c r="E12" i="20" a="1"/>
  <c r="E12" i="20" s="1"/>
  <c r="E13" i="20" a="1"/>
  <c r="E13" i="20" s="1"/>
  <c r="E14" i="20" a="1"/>
  <c r="E14" i="20" s="1"/>
  <c r="E15" i="20" a="1"/>
  <c r="E15" i="20" s="1"/>
  <c r="E16" i="20" a="1"/>
  <c r="E16" i="20" s="1"/>
  <c r="E17" i="20" a="1"/>
  <c r="E17" i="20" s="1"/>
  <c r="E18" i="20" a="1"/>
  <c r="E18" i="20" s="1"/>
  <c r="E19" i="20" a="1"/>
  <c r="E19" i="20" s="1"/>
  <c r="E20" i="20" a="1"/>
  <c r="E20" i="20" s="1"/>
  <c r="E21" i="20" a="1"/>
  <c r="E21" i="20" s="1"/>
  <c r="E22" i="20" a="1"/>
  <c r="E22" i="20" s="1"/>
  <c r="E23" i="20" a="1"/>
  <c r="E23" i="20" s="1"/>
  <c r="E24" i="20" a="1"/>
  <c r="E24" i="20" s="1"/>
  <c r="E25" i="20" a="1"/>
  <c r="E25" i="20" s="1"/>
  <c r="E26" i="20" a="1"/>
  <c r="E26" i="20" s="1"/>
  <c r="E27" i="20" a="1"/>
  <c r="E27" i="20" s="1"/>
  <c r="I4" i="16" a="1"/>
  <c r="I4" i="16" s="1"/>
  <c r="I5" i="16" a="1"/>
  <c r="I5" i="16" s="1"/>
  <c r="I6" i="16" a="1"/>
  <c r="I6" i="16" s="1"/>
  <c r="I7" i="16" a="1"/>
  <c r="I7" i="16" s="1"/>
  <c r="I8" i="16" a="1"/>
  <c r="I8" i="16" s="1"/>
  <c r="I9" i="16" a="1"/>
  <c r="I9" i="16" s="1"/>
  <c r="I10" i="16" a="1"/>
  <c r="I10" i="16" s="1"/>
  <c r="I11" i="16" a="1"/>
  <c r="I11" i="16" s="1"/>
  <c r="I12" i="16" a="1"/>
  <c r="I12" i="16" s="1"/>
  <c r="I13" i="16" a="1"/>
  <c r="I13" i="16" s="1"/>
  <c r="I14" i="16" a="1"/>
  <c r="I14" i="16" s="1"/>
  <c r="I15" i="16" a="1"/>
  <c r="I15" i="16" s="1"/>
  <c r="I16" i="16" a="1"/>
  <c r="I16" i="16" s="1"/>
  <c r="I17" i="16" a="1"/>
  <c r="I17" i="16" s="1"/>
  <c r="I18" i="16" a="1"/>
  <c r="I18" i="16" s="1"/>
  <c r="I19" i="16" a="1"/>
  <c r="I19" i="16" s="1"/>
  <c r="I20" i="16" a="1"/>
  <c r="I20" i="16" s="1"/>
  <c r="I21" i="16" a="1"/>
  <c r="I21" i="16" s="1"/>
  <c r="I22" i="16" a="1"/>
  <c r="I22" i="16" s="1"/>
  <c r="I23" i="16" a="1"/>
  <c r="I23" i="16" s="1"/>
  <c r="I24" i="16" a="1"/>
  <c r="I24" i="16" s="1"/>
  <c r="I25" i="16" a="1"/>
  <c r="I25" i="16" s="1"/>
  <c r="I26" i="16" a="1"/>
  <c r="I26" i="16" s="1"/>
  <c r="I27" i="16" a="1"/>
  <c r="I27" i="16" s="1"/>
  <c r="I28" i="16" a="1"/>
  <c r="I28" i="16" s="1"/>
  <c r="I29" i="16" a="1"/>
  <c r="I29" i="16" s="1"/>
  <c r="I4" i="19" a="1"/>
  <c r="I4" i="19" s="1"/>
  <c r="I5" i="19" a="1"/>
  <c r="I5" i="19" s="1"/>
  <c r="I6" i="19" a="1"/>
  <c r="I6" i="19" s="1"/>
  <c r="I7" i="19" a="1"/>
  <c r="I7" i="19" s="1"/>
  <c r="I8" i="19" a="1"/>
  <c r="I8" i="19" s="1"/>
  <c r="I9" i="19" a="1"/>
  <c r="I9" i="19" s="1"/>
  <c r="I10" i="19" a="1"/>
  <c r="I10" i="19" s="1"/>
  <c r="I11" i="19" a="1"/>
  <c r="I11" i="19" s="1"/>
  <c r="I12" i="19" a="1"/>
  <c r="I12" i="19" s="1"/>
  <c r="I13" i="19" a="1"/>
  <c r="I13" i="19" s="1"/>
  <c r="I14" i="19" a="1"/>
  <c r="I14" i="19" s="1"/>
  <c r="I15" i="19" a="1"/>
  <c r="I15" i="19" s="1"/>
  <c r="I16" i="19" a="1"/>
  <c r="I16" i="19" s="1"/>
  <c r="I17" i="19" a="1"/>
  <c r="I17" i="19" s="1"/>
  <c r="I18" i="19" a="1"/>
  <c r="I18" i="19" s="1"/>
  <c r="I19" i="19" a="1"/>
  <c r="I19" i="19" s="1"/>
  <c r="I20" i="19" a="1"/>
  <c r="I20" i="19" s="1"/>
  <c r="I21" i="19" a="1"/>
  <c r="I21" i="19" s="1"/>
  <c r="I22" i="19" a="1"/>
  <c r="I22" i="19" s="1"/>
  <c r="I23" i="19" a="1"/>
  <c r="I23" i="19" s="1"/>
  <c r="I24" i="19" a="1"/>
  <c r="I24" i="19" s="1"/>
  <c r="I25" i="19" a="1"/>
  <c r="I25" i="19" s="1"/>
  <c r="I26" i="19" a="1"/>
  <c r="I26" i="19" s="1"/>
  <c r="I27" i="19" a="1"/>
  <c r="I27" i="19" s="1"/>
  <c r="I28" i="19" a="1"/>
  <c r="I28" i="19" s="1"/>
  <c r="I29" i="19" a="1"/>
  <c r="I29" i="19" s="1"/>
  <c r="E4" i="19" a="1"/>
  <c r="E4" i="19" s="1"/>
  <c r="E5" i="19" a="1"/>
  <c r="E5" i="19" s="1"/>
  <c r="E6" i="19" a="1"/>
  <c r="E6" i="19" s="1"/>
  <c r="E7" i="19" a="1"/>
  <c r="E7" i="19" s="1"/>
  <c r="E8" i="19" a="1"/>
  <c r="E8" i="19" s="1"/>
  <c r="E9" i="19" a="1"/>
  <c r="E9" i="19" s="1"/>
  <c r="E10" i="19" a="1"/>
  <c r="E10" i="19" s="1"/>
  <c r="E11" i="19" a="1"/>
  <c r="E11" i="19" s="1"/>
  <c r="E12" i="19" a="1"/>
  <c r="E12" i="19" s="1"/>
  <c r="E13" i="19" a="1"/>
  <c r="E13" i="19" s="1"/>
  <c r="E14" i="19" a="1"/>
  <c r="E14" i="19" s="1"/>
  <c r="E15" i="19" a="1"/>
  <c r="E15" i="19" s="1"/>
  <c r="E16" i="19" a="1"/>
  <c r="E16" i="19" s="1"/>
  <c r="E17" i="19" a="1"/>
  <c r="E17" i="19" s="1"/>
  <c r="E18" i="19" a="1"/>
  <c r="E18" i="19" s="1"/>
  <c r="E19" i="19" a="1"/>
  <c r="E19" i="19" s="1"/>
  <c r="E20" i="19" a="1"/>
  <c r="E20" i="19" s="1"/>
  <c r="E21" i="19" a="1"/>
  <c r="E21" i="19" s="1"/>
  <c r="E22" i="19" a="1"/>
  <c r="E22" i="19" s="1"/>
  <c r="E23" i="19" a="1"/>
  <c r="E23" i="19" s="1"/>
  <c r="E24" i="19" a="1"/>
  <c r="E24" i="19" s="1"/>
  <c r="E25" i="19" a="1"/>
  <c r="E25" i="19" s="1"/>
  <c r="E26" i="19" a="1"/>
  <c r="E26" i="19" s="1"/>
  <c r="E27" i="19" a="1"/>
  <c r="E27" i="19" s="1"/>
  <c r="E4" i="16" a="1"/>
  <c r="E4" i="16" s="1"/>
  <c r="E5" i="16" a="1"/>
  <c r="E5" i="16" s="1"/>
  <c r="E6" i="16" a="1"/>
  <c r="E6" i="16" s="1"/>
  <c r="E7" i="16" a="1"/>
  <c r="E7" i="16" s="1"/>
  <c r="E8" i="16" a="1"/>
  <c r="E8" i="16" s="1"/>
  <c r="E9" i="16" a="1"/>
  <c r="E9" i="16" s="1"/>
  <c r="E10" i="16" a="1"/>
  <c r="E10" i="16" s="1"/>
  <c r="E11" i="16" a="1"/>
  <c r="E11" i="16" s="1"/>
  <c r="E12" i="16" a="1"/>
  <c r="E12" i="16" s="1"/>
  <c r="E13" i="16" a="1"/>
  <c r="E13" i="16" s="1"/>
  <c r="E14" i="16" a="1"/>
  <c r="E14" i="16" s="1"/>
  <c r="E15" i="16" a="1"/>
  <c r="E15" i="16" s="1"/>
  <c r="E16" i="16" a="1"/>
  <c r="E16" i="16" s="1"/>
  <c r="E17" i="16" a="1"/>
  <c r="E17" i="16" s="1"/>
  <c r="E18" i="16" a="1"/>
  <c r="E18" i="16" s="1"/>
  <c r="E19" i="16" a="1"/>
  <c r="E19" i="16" s="1"/>
  <c r="E20" i="16" a="1"/>
  <c r="E20" i="16" s="1"/>
  <c r="E21" i="16" a="1"/>
  <c r="E21" i="16" s="1"/>
  <c r="E22" i="16" a="1"/>
  <c r="E22" i="16" s="1"/>
  <c r="E23" i="16" a="1"/>
  <c r="E23" i="16" s="1"/>
  <c r="E24" i="16" a="1"/>
  <c r="E24" i="16" s="1"/>
  <c r="E25" i="16" a="1"/>
  <c r="E25" i="16" s="1"/>
  <c r="E26" i="16" a="1"/>
  <c r="E26" i="16" s="1"/>
  <c r="E27" i="16" a="1"/>
  <c r="E27" i="16" s="1"/>
  <c r="E4" i="17" a="1"/>
  <c r="E4" i="17" s="1"/>
  <c r="E5" i="17" a="1"/>
  <c r="E5" i="17" s="1"/>
  <c r="E6" i="17" a="1"/>
  <c r="E6" i="17" s="1"/>
  <c r="E7" i="17" a="1"/>
  <c r="E7" i="17" s="1"/>
  <c r="E8" i="17" a="1"/>
  <c r="E8" i="17" s="1"/>
  <c r="E9" i="17" a="1"/>
  <c r="E9" i="17" s="1"/>
  <c r="E10" i="17" a="1"/>
  <c r="E10" i="17" s="1"/>
  <c r="E11" i="17" a="1"/>
  <c r="E11" i="17" s="1"/>
  <c r="E12" i="17" a="1"/>
  <c r="E12" i="17" s="1"/>
  <c r="E13" i="17" a="1"/>
  <c r="E13" i="17" s="1"/>
  <c r="E14" i="17" a="1"/>
  <c r="E14" i="17" s="1"/>
  <c r="E15" i="17" a="1"/>
  <c r="E15" i="17" s="1"/>
  <c r="E16" i="17" a="1"/>
  <c r="E16" i="17" s="1"/>
  <c r="E17" i="17" a="1"/>
  <c r="E17" i="17" s="1"/>
  <c r="E18" i="17" a="1"/>
  <c r="E18" i="17" s="1"/>
  <c r="E19" i="17" a="1"/>
  <c r="E19" i="17" s="1"/>
  <c r="E20" i="17" a="1"/>
  <c r="E20" i="17" s="1"/>
  <c r="E21" i="17" a="1"/>
  <c r="E21" i="17" s="1"/>
  <c r="E22" i="17" a="1"/>
  <c r="E22" i="17" s="1"/>
  <c r="E23" i="17" a="1"/>
  <c r="E23" i="17" s="1"/>
  <c r="E24" i="17" a="1"/>
  <c r="E24" i="17" s="1"/>
  <c r="E25" i="17" a="1"/>
  <c r="E25" i="17" s="1"/>
  <c r="E26" i="17" a="1"/>
  <c r="E26" i="17" s="1"/>
  <c r="E27" i="17" a="1"/>
  <c r="E27" i="17" s="1"/>
  <c r="I4" i="15" a="1"/>
  <c r="I4" i="15" s="1"/>
  <c r="I5" i="15" a="1"/>
  <c r="I5" i="15" s="1"/>
  <c r="I6" i="15" a="1"/>
  <c r="I6" i="15" s="1"/>
  <c r="I7" i="15" a="1"/>
  <c r="I7" i="15" s="1"/>
  <c r="I8" i="15" a="1"/>
  <c r="I8" i="15" s="1"/>
  <c r="I9" i="15" a="1"/>
  <c r="I9" i="15" s="1"/>
  <c r="I10" i="15" a="1"/>
  <c r="I10" i="15" s="1"/>
  <c r="I11" i="15" a="1"/>
  <c r="I11" i="15" s="1"/>
  <c r="I12" i="15" a="1"/>
  <c r="I12" i="15" s="1"/>
  <c r="I13" i="15" a="1"/>
  <c r="I13" i="15" s="1"/>
  <c r="I14" i="15" a="1"/>
  <c r="I14" i="15" s="1"/>
  <c r="I15" i="15" a="1"/>
  <c r="I15" i="15" s="1"/>
  <c r="I16" i="15" a="1"/>
  <c r="I16" i="15" s="1"/>
  <c r="I17" i="15" a="1"/>
  <c r="I17" i="15" s="1"/>
  <c r="I18" i="15" a="1"/>
  <c r="I18" i="15" s="1"/>
  <c r="I19" i="15" a="1"/>
  <c r="I19" i="15" s="1"/>
  <c r="I20" i="15" a="1"/>
  <c r="I20" i="15" s="1"/>
  <c r="I21" i="15" a="1"/>
  <c r="I21" i="15" s="1"/>
  <c r="I22" i="15" a="1"/>
  <c r="I22" i="15" s="1"/>
  <c r="I23" i="15" a="1"/>
  <c r="I23" i="15" s="1"/>
  <c r="I24" i="15" a="1"/>
  <c r="I24" i="15" s="1"/>
  <c r="I25" i="15" a="1"/>
  <c r="I25" i="15" s="1"/>
  <c r="I26" i="15" a="1"/>
  <c r="I26" i="15" s="1"/>
  <c r="I27" i="15" a="1"/>
  <c r="I27" i="15" s="1"/>
  <c r="I28" i="15" a="1"/>
  <c r="I28" i="15" s="1"/>
  <c r="E4" i="15" a="1"/>
  <c r="E4" i="15" s="1"/>
  <c r="E5" i="15" a="1"/>
  <c r="E5" i="15" s="1"/>
  <c r="E6" i="15" a="1"/>
  <c r="E6" i="15" s="1"/>
  <c r="E7" i="15" a="1"/>
  <c r="E7" i="15" s="1"/>
  <c r="E8" i="15" a="1"/>
  <c r="E8" i="15" s="1"/>
  <c r="E9" i="15" a="1"/>
  <c r="E9" i="15" s="1"/>
  <c r="E10" i="15" a="1"/>
  <c r="E10" i="15" s="1"/>
  <c r="E11" i="15" a="1"/>
  <c r="E11" i="15" s="1"/>
  <c r="E12" i="15" a="1"/>
  <c r="E12" i="15" s="1"/>
  <c r="E13" i="15" a="1"/>
  <c r="E13" i="15" s="1"/>
  <c r="E14" i="15" a="1"/>
  <c r="E14" i="15" s="1"/>
  <c r="E15" i="15" a="1"/>
  <c r="E15" i="15" s="1"/>
  <c r="E16" i="15" a="1"/>
  <c r="E16" i="15" s="1"/>
  <c r="E17" i="15" a="1"/>
  <c r="E17" i="15" s="1"/>
  <c r="E18" i="15" a="1"/>
  <c r="E18" i="15" s="1"/>
  <c r="E19" i="15" a="1"/>
  <c r="E19" i="15" s="1"/>
  <c r="E20" i="15" a="1"/>
  <c r="E20" i="15" s="1"/>
  <c r="E21" i="15" a="1"/>
  <c r="E21" i="15" s="1"/>
  <c r="E22" i="15" a="1"/>
  <c r="E22" i="15" s="1"/>
  <c r="E23" i="15" a="1"/>
  <c r="E23" i="15" s="1"/>
  <c r="E24" i="15" a="1"/>
  <c r="E24" i="15" s="1"/>
  <c r="E25" i="15" a="1"/>
  <c r="E25" i="15" s="1"/>
  <c r="E26" i="15" a="1"/>
  <c r="E26" i="15" s="1"/>
  <c r="E27" i="15" a="1"/>
  <c r="E27" i="15" s="1"/>
  <c r="E4" i="25" a="1"/>
  <c r="E4" i="25" s="1"/>
  <c r="E5" i="25" a="1"/>
  <c r="E5" i="25" s="1"/>
  <c r="E6" i="25" a="1"/>
  <c r="E6" i="25" s="1"/>
  <c r="E7" i="25" a="1"/>
  <c r="E7" i="25" s="1"/>
  <c r="E8" i="25" a="1"/>
  <c r="E8" i="25" s="1"/>
  <c r="E9" i="25" a="1"/>
  <c r="E9" i="25" s="1"/>
  <c r="E10" i="25" a="1"/>
  <c r="E10" i="25" s="1"/>
  <c r="E11" i="25" a="1"/>
  <c r="E11" i="25" s="1"/>
  <c r="E12" i="25" a="1"/>
  <c r="E12" i="25" s="1"/>
  <c r="E13" i="25" a="1"/>
  <c r="E13" i="25" s="1"/>
  <c r="E14" i="25" a="1"/>
  <c r="E14" i="25" s="1"/>
  <c r="E15" i="25" a="1"/>
  <c r="E15" i="25" s="1"/>
  <c r="E16" i="25" a="1"/>
  <c r="E16" i="25" s="1"/>
  <c r="E17" i="25" a="1"/>
  <c r="E17" i="25" s="1"/>
  <c r="E18" i="25" a="1"/>
  <c r="E18" i="25" s="1"/>
  <c r="E19" i="25" a="1"/>
  <c r="E19" i="25" s="1"/>
  <c r="E20" i="25" a="1"/>
  <c r="E20" i="25" s="1"/>
  <c r="E21" i="25" a="1"/>
  <c r="E21" i="25" s="1"/>
  <c r="E22" i="25" a="1"/>
  <c r="E22" i="25" s="1"/>
  <c r="E23" i="25" a="1"/>
  <c r="E23" i="25" s="1"/>
  <c r="E24" i="25" a="1"/>
  <c r="E24" i="25" s="1"/>
  <c r="E25" i="25" a="1"/>
  <c r="E25" i="25" s="1"/>
  <c r="E26" i="25" a="1"/>
  <c r="E26" i="25" s="1"/>
  <c r="E27" i="25" a="1"/>
  <c r="E27" i="25" s="1"/>
  <c r="AA4" i="1" l="1"/>
  <c r="AA5" i="1" s="1"/>
  <c r="Z4" i="1"/>
  <c r="Z5" i="1" s="1"/>
  <c r="Y4" i="1"/>
  <c r="Y5" i="1" s="1"/>
  <c r="I35" i="13" l="1"/>
  <c r="C35" i="13"/>
  <c r="D35" i="13"/>
  <c r="E35" i="13"/>
  <c r="F35" i="13"/>
  <c r="G35" i="13"/>
  <c r="H35" i="13"/>
  <c r="B35" i="13"/>
  <c r="AD4" i="1"/>
  <c r="AD5" i="1" s="1"/>
  <c r="I3" i="20" l="1" a="1"/>
  <c r="I3" i="20" s="1"/>
  <c r="J29" i="19"/>
  <c r="I3" i="19" a="1"/>
  <c r="I3" i="19" s="1"/>
  <c r="I3" i="16" a="1"/>
  <c r="I3" i="16" s="1"/>
  <c r="AQ12" i="1"/>
  <c r="AQ13" i="1"/>
  <c r="AQ14" i="1"/>
  <c r="AQ9" i="1"/>
  <c r="AQ10" i="1"/>
  <c r="AQ11" i="1"/>
  <c r="AH41" i="1"/>
  <c r="K29" i="19" l="1" a="1"/>
  <c r="K29" i="19" s="1"/>
  <c r="J29" i="20"/>
  <c r="K29" i="20" a="1"/>
  <c r="K29" i="20" s="1"/>
  <c r="J28" i="19"/>
  <c r="K28" i="19" a="1"/>
  <c r="K28" i="19" s="1"/>
  <c r="J29" i="16"/>
  <c r="K29" i="16" a="1"/>
  <c r="K29" i="16" s="1"/>
  <c r="AH46" i="1"/>
  <c r="AH47" i="1"/>
  <c r="J7" i="1" l="1"/>
  <c r="AB4" i="1" l="1"/>
  <c r="AB5" i="1" s="1"/>
  <c r="AC4" i="1"/>
  <c r="AC5" i="1" s="1"/>
  <c r="A32" i="13"/>
  <c r="A33" i="13"/>
  <c r="A34" i="13"/>
  <c r="A31" i="13"/>
  <c r="A30" i="13"/>
  <c r="Y161" i="1"/>
  <c r="Y162" i="1"/>
  <c r="Y163" i="1"/>
  <c r="Y164" i="1"/>
  <c r="Y165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4" i="1"/>
  <c r="Y185" i="1"/>
  <c r="Y186" i="1"/>
  <c r="Y189" i="1"/>
  <c r="Y190" i="1"/>
  <c r="Y193" i="1"/>
  <c r="Y194" i="1"/>
  <c r="Y195" i="1"/>
  <c r="Y196" i="1"/>
  <c r="Y199" i="1"/>
  <c r="A3" i="25" a="1"/>
  <c r="A3" i="25" s="1"/>
  <c r="E3" i="25" a="1"/>
  <c r="E3" i="25" s="1"/>
  <c r="G3" i="25" s="1" a="1"/>
  <c r="G3" i="25" s="1"/>
  <c r="I3" i="25" a="1"/>
  <c r="I3" i="25" s="1"/>
  <c r="K3" i="25" s="1" a="1"/>
  <c r="K3" i="25" s="1"/>
  <c r="A4" i="25" a="1"/>
  <c r="A4" i="25" s="1"/>
  <c r="G4" i="25" a="1"/>
  <c r="G4" i="25" s="1"/>
  <c r="I4" i="25" a="1"/>
  <c r="I4" i="25" s="1"/>
  <c r="K4" i="25" s="1" a="1"/>
  <c r="K4" i="25" s="1"/>
  <c r="A5" i="25" a="1"/>
  <c r="A5" i="25" s="1"/>
  <c r="I5" i="25" a="1"/>
  <c r="I5" i="25" s="1"/>
  <c r="A6" i="25" a="1"/>
  <c r="A6" i="25" s="1"/>
  <c r="F6" i="25"/>
  <c r="I6" i="25" a="1"/>
  <c r="I6" i="25" s="1"/>
  <c r="K6" i="25" s="1" a="1"/>
  <c r="K6" i="25" s="1"/>
  <c r="A7" i="25" a="1"/>
  <c r="A7" i="25" s="1"/>
  <c r="G7" i="25" a="1"/>
  <c r="G7" i="25" s="1"/>
  <c r="I7" i="25" a="1"/>
  <c r="I7" i="25" s="1"/>
  <c r="K7" i="25" s="1" a="1"/>
  <c r="K7" i="25" s="1"/>
  <c r="A8" i="25" a="1"/>
  <c r="A8" i="25" s="1"/>
  <c r="G8" i="25" a="1"/>
  <c r="G8" i="25" s="1"/>
  <c r="I8" i="25" a="1"/>
  <c r="I8" i="25" s="1"/>
  <c r="K8" i="25" s="1" a="1"/>
  <c r="K8" i="25" s="1"/>
  <c r="A9" i="25" a="1"/>
  <c r="A9" i="25" s="1"/>
  <c r="G9" i="25" a="1"/>
  <c r="G9" i="25" s="1"/>
  <c r="I9" i="25" a="1"/>
  <c r="I9" i="25" s="1"/>
  <c r="J9" i="25" s="1"/>
  <c r="A10" i="25" a="1"/>
  <c r="A10" i="25" s="1"/>
  <c r="I10" i="25" a="1"/>
  <c r="I10" i="25" s="1"/>
  <c r="K10" i="25" s="1" a="1"/>
  <c r="K10" i="25" s="1"/>
  <c r="A11" i="25" a="1"/>
  <c r="A11" i="25" s="1"/>
  <c r="G11" i="25" a="1"/>
  <c r="G11" i="25" s="1"/>
  <c r="I11" i="25" a="1"/>
  <c r="I11" i="25" s="1"/>
  <c r="K11" i="25" s="1" a="1"/>
  <c r="K11" i="25" s="1"/>
  <c r="A12" i="25" a="1"/>
  <c r="A12" i="25" s="1"/>
  <c r="G12" i="25" a="1"/>
  <c r="G12" i="25" s="1"/>
  <c r="I12" i="25" a="1"/>
  <c r="I12" i="25" s="1"/>
  <c r="K12" i="25" s="1" a="1"/>
  <c r="K12" i="25" s="1"/>
  <c r="A13" i="25" a="1"/>
  <c r="A13" i="25" s="1"/>
  <c r="C13" i="25" s="1" a="1"/>
  <c r="C13" i="25" s="1"/>
  <c r="G13" i="25" a="1"/>
  <c r="G13" i="25" s="1"/>
  <c r="I13" i="25" a="1"/>
  <c r="I13" i="25" s="1"/>
  <c r="A14" i="25" a="1"/>
  <c r="A14" i="25" s="1"/>
  <c r="I14" i="25" a="1"/>
  <c r="I14" i="25" s="1"/>
  <c r="K14" i="25" s="1" a="1"/>
  <c r="K14" i="25" s="1"/>
  <c r="A15" i="25" a="1"/>
  <c r="A15" i="25" s="1"/>
  <c r="G15" i="25" a="1"/>
  <c r="G15" i="25" s="1"/>
  <c r="I15" i="25" a="1"/>
  <c r="I15" i="25" s="1"/>
  <c r="K15" i="25" s="1" a="1"/>
  <c r="K15" i="25" s="1"/>
  <c r="A16" i="25" a="1"/>
  <c r="A16" i="25" s="1"/>
  <c r="G16" i="25" a="1"/>
  <c r="G16" i="25" s="1"/>
  <c r="I16" i="25" a="1"/>
  <c r="I16" i="25" s="1"/>
  <c r="K16" i="25" s="1" a="1"/>
  <c r="K16" i="25" s="1"/>
  <c r="A17" i="25" a="1"/>
  <c r="A17" i="25" s="1"/>
  <c r="G17" i="25" a="1"/>
  <c r="G17" i="25" s="1"/>
  <c r="I17" i="25" a="1"/>
  <c r="I17" i="25" s="1"/>
  <c r="A18" i="25" a="1"/>
  <c r="A18" i="25" s="1"/>
  <c r="F18" i="25"/>
  <c r="I18" i="25" a="1"/>
  <c r="I18" i="25" s="1"/>
  <c r="K18" i="25" s="1" a="1"/>
  <c r="K18" i="25" s="1"/>
  <c r="A19" i="25" a="1"/>
  <c r="A19" i="25" s="1"/>
  <c r="G19" i="25" a="1"/>
  <c r="G19" i="25" s="1"/>
  <c r="I19" i="25" a="1"/>
  <c r="I19" i="25" s="1"/>
  <c r="K19" i="25" s="1" a="1"/>
  <c r="K19" i="25" s="1"/>
  <c r="A20" i="25" a="1"/>
  <c r="A20" i="25" s="1"/>
  <c r="G20" i="25" a="1"/>
  <c r="G20" i="25" s="1"/>
  <c r="I20" i="25" a="1"/>
  <c r="I20" i="25" s="1"/>
  <c r="K20" i="25" s="1" a="1"/>
  <c r="K20" i="25" s="1"/>
  <c r="A21" i="25" a="1"/>
  <c r="A21" i="25" s="1"/>
  <c r="G21" i="25" a="1"/>
  <c r="G21" i="25" s="1"/>
  <c r="I21" i="25" a="1"/>
  <c r="I21" i="25" s="1"/>
  <c r="A22" i="25" a="1"/>
  <c r="A22" i="25" s="1"/>
  <c r="I22" i="25" a="1"/>
  <c r="I22" i="25" s="1"/>
  <c r="K22" i="25" s="1" a="1"/>
  <c r="K22" i="25" s="1"/>
  <c r="A23" i="25" a="1"/>
  <c r="A23" i="25" s="1"/>
  <c r="G23" i="25" a="1"/>
  <c r="G23" i="25" s="1"/>
  <c r="I23" i="25" a="1"/>
  <c r="I23" i="25" s="1"/>
  <c r="K23" i="25" s="1" a="1"/>
  <c r="K23" i="25" s="1"/>
  <c r="A24" i="25" a="1"/>
  <c r="A24" i="25" s="1"/>
  <c r="G24" i="25" a="1"/>
  <c r="G24" i="25" s="1"/>
  <c r="I24" i="25" a="1"/>
  <c r="I24" i="25" s="1"/>
  <c r="K24" i="25" s="1" a="1"/>
  <c r="K24" i="25" s="1"/>
  <c r="A25" i="25" a="1"/>
  <c r="A25" i="25" s="1"/>
  <c r="G25" i="25" a="1"/>
  <c r="G25" i="25" s="1"/>
  <c r="I25" i="25" a="1"/>
  <c r="I25" i="25" s="1"/>
  <c r="J25" i="25" s="1"/>
  <c r="A26" i="25" a="1"/>
  <c r="A26" i="25" s="1"/>
  <c r="F26" i="25"/>
  <c r="I26" i="25" a="1"/>
  <c r="I26" i="25" s="1"/>
  <c r="K26" i="25" s="1" a="1"/>
  <c r="K26" i="25" s="1"/>
  <c r="A27" i="25" a="1"/>
  <c r="A27" i="25" s="1"/>
  <c r="G27" i="25" a="1"/>
  <c r="G27" i="25" s="1"/>
  <c r="I27" i="25" a="1"/>
  <c r="I27" i="25" s="1"/>
  <c r="K27" i="25" s="1" a="1"/>
  <c r="K27" i="25" s="1"/>
  <c r="I28" i="25" a="1"/>
  <c r="I28" i="25" s="1"/>
  <c r="K28" i="25" s="1" a="1"/>
  <c r="K28" i="25" s="1"/>
  <c r="AH48" i="1"/>
  <c r="AH49" i="1"/>
  <c r="AH50" i="1"/>
  <c r="AH51" i="1"/>
  <c r="AH52" i="1"/>
  <c r="AH53" i="1"/>
  <c r="AH54" i="1"/>
  <c r="AH55" i="1"/>
  <c r="AH9" i="1"/>
  <c r="AH8" i="1"/>
  <c r="AH10" i="1"/>
  <c r="AH11" i="1"/>
  <c r="AH12" i="1"/>
  <c r="AH13" i="1"/>
  <c r="AH14" i="1"/>
  <c r="AH15" i="1"/>
  <c r="K29" i="13"/>
  <c r="L29" i="13"/>
  <c r="M29" i="13"/>
  <c r="N29" i="13"/>
  <c r="O29" i="13"/>
  <c r="K10" i="13"/>
  <c r="L10" i="13"/>
  <c r="M10" i="13"/>
  <c r="N10" i="13"/>
  <c r="O10" i="13"/>
  <c r="C10" i="13"/>
  <c r="C29" i="13"/>
  <c r="D29" i="13"/>
  <c r="E29" i="13"/>
  <c r="F29" i="13"/>
  <c r="G29" i="13"/>
  <c r="H29" i="13"/>
  <c r="I29" i="13"/>
  <c r="J29" i="13"/>
  <c r="B29" i="13"/>
  <c r="B7" i="1"/>
  <c r="A1" i="15" s="1"/>
  <c r="C7" i="1"/>
  <c r="A1" i="17" s="1"/>
  <c r="D7" i="1"/>
  <c r="A1" i="16" s="1"/>
  <c r="E7" i="1"/>
  <c r="A1" i="19" s="1"/>
  <c r="F7" i="1"/>
  <c r="A1" i="20" s="1"/>
  <c r="G7" i="1"/>
  <c r="A1" i="21" s="1"/>
  <c r="H7" i="1"/>
  <c r="A1" i="22" s="1"/>
  <c r="I7" i="1"/>
  <c r="A1" i="23" s="1"/>
  <c r="A1" i="27"/>
  <c r="K7" i="1"/>
  <c r="A1" i="28" s="1"/>
  <c r="L7" i="1"/>
  <c r="A1" i="29" s="1"/>
  <c r="M7" i="1"/>
  <c r="A1" i="30" s="1"/>
  <c r="N7" i="1"/>
  <c r="A1" i="31" s="1"/>
  <c r="A7" i="1"/>
  <c r="A1" i="25" s="1"/>
  <c r="Y187" i="1" l="1"/>
  <c r="Y197" i="1"/>
  <c r="Y166" i="1"/>
  <c r="Y191" i="1"/>
  <c r="Y182" i="1"/>
  <c r="C17" i="25" a="1"/>
  <c r="C17" i="25" s="1"/>
  <c r="B17" i="25"/>
  <c r="J5" i="25"/>
  <c r="K5" i="25" a="1"/>
  <c r="K5" i="25" s="1"/>
  <c r="C9" i="25" a="1"/>
  <c r="C9" i="25" s="1"/>
  <c r="B9" i="25"/>
  <c r="F22" i="25"/>
  <c r="G22" i="25" a="1"/>
  <c r="G22" i="25" s="1"/>
  <c r="F5" i="25"/>
  <c r="G5" i="25" a="1"/>
  <c r="G5" i="25" s="1"/>
  <c r="C5" i="25" a="1"/>
  <c r="C5" i="25" s="1"/>
  <c r="B5" i="25"/>
  <c r="J21" i="25"/>
  <c r="K21" i="25" a="1"/>
  <c r="K21" i="25" s="1"/>
  <c r="J17" i="25"/>
  <c r="K17" i="25" a="1"/>
  <c r="K17" i="25" s="1"/>
  <c r="F14" i="25"/>
  <c r="G14" i="25" a="1"/>
  <c r="G14" i="25" s="1"/>
  <c r="C25" i="25" a="1"/>
  <c r="C25" i="25" s="1"/>
  <c r="B25" i="25"/>
  <c r="C21" i="25" a="1"/>
  <c r="C21" i="25" s="1"/>
  <c r="B21" i="25"/>
  <c r="F10" i="25"/>
  <c r="G10" i="25" a="1"/>
  <c r="G10" i="25" s="1"/>
  <c r="J13" i="25"/>
  <c r="K13" i="25" a="1"/>
  <c r="K13" i="25" s="1"/>
  <c r="B13" i="25"/>
  <c r="G6" i="25" a="1"/>
  <c r="G6" i="25" s="1"/>
  <c r="G18" i="25" a="1"/>
  <c r="G18" i="25" s="1"/>
  <c r="K9" i="25" a="1"/>
  <c r="K9" i="25" s="1"/>
  <c r="K25" i="25" a="1"/>
  <c r="K25" i="25" s="1"/>
  <c r="G26" i="25" a="1"/>
  <c r="G26" i="25" s="1"/>
  <c r="J7" i="25"/>
  <c r="J12" i="25"/>
  <c r="J28" i="25"/>
  <c r="B23" i="25"/>
  <c r="C23" i="25" a="1"/>
  <c r="C23" i="25" s="1"/>
  <c r="B15" i="25"/>
  <c r="C15" i="25" a="1"/>
  <c r="C15" i="25" s="1"/>
  <c r="J22" i="25"/>
  <c r="J20" i="25"/>
  <c r="B10" i="25"/>
  <c r="C10" i="25" a="1"/>
  <c r="C10" i="25" s="1"/>
  <c r="F7" i="25"/>
  <c r="F25" i="25"/>
  <c r="F17" i="25"/>
  <c r="F12" i="25"/>
  <c r="J27" i="25"/>
  <c r="J19" i="25"/>
  <c r="B12" i="25"/>
  <c r="C12" i="25" a="1"/>
  <c r="C12" i="25" s="1"/>
  <c r="J6" i="25"/>
  <c r="C27" i="25" a="1"/>
  <c r="C27" i="25" s="1"/>
  <c r="B27" i="25"/>
  <c r="B19" i="25"/>
  <c r="C19" i="25" a="1"/>
  <c r="C19" i="25" s="1"/>
  <c r="F11" i="25"/>
  <c r="F9" i="25"/>
  <c r="J4" i="25"/>
  <c r="J26" i="25"/>
  <c r="J18" i="25"/>
  <c r="B11" i="25"/>
  <c r="C11" i="25" a="1"/>
  <c r="C11" i="25" s="1"/>
  <c r="B24" i="25"/>
  <c r="C24" i="25" a="1"/>
  <c r="C24" i="25" s="1"/>
  <c r="B16" i="25"/>
  <c r="C16" i="25" a="1"/>
  <c r="C16" i="25" s="1"/>
  <c r="B20" i="25"/>
  <c r="C20" i="25" a="1"/>
  <c r="C20" i="25" s="1"/>
  <c r="F27" i="25"/>
  <c r="J11" i="25"/>
  <c r="B4" i="25"/>
  <c r="C4" i="25" a="1"/>
  <c r="C4" i="25" s="1"/>
  <c r="J3" i="25"/>
  <c r="B26" i="25"/>
  <c r="C26" i="25" a="1"/>
  <c r="C26" i="25" s="1"/>
  <c r="J23" i="25"/>
  <c r="B18" i="25"/>
  <c r="C18" i="25" a="1"/>
  <c r="C18" i="25" s="1"/>
  <c r="J15" i="25"/>
  <c r="F13" i="25"/>
  <c r="J8" i="25"/>
  <c r="F3" i="25"/>
  <c r="B8" i="25"/>
  <c r="C8" i="25" a="1"/>
  <c r="C8" i="25" s="1"/>
  <c r="F20" i="25"/>
  <c r="B7" i="25"/>
  <c r="C7" i="25" a="1"/>
  <c r="C7" i="25" s="1"/>
  <c r="B22" i="25"/>
  <c r="C22" i="25" a="1"/>
  <c r="C22" i="25" s="1"/>
  <c r="F19" i="25"/>
  <c r="B14" i="25"/>
  <c r="C14" i="25" a="1"/>
  <c r="C14" i="25" s="1"/>
  <c r="J24" i="25"/>
  <c r="J16" i="25"/>
  <c r="F4" i="25"/>
  <c r="F24" i="25"/>
  <c r="F16" i="25"/>
  <c r="B6" i="25"/>
  <c r="C6" i="25" a="1"/>
  <c r="C6" i="25" s="1"/>
  <c r="F21" i="25"/>
  <c r="F23" i="25"/>
  <c r="F15" i="25"/>
  <c r="F8" i="25"/>
  <c r="B3" i="25"/>
  <c r="C3" i="25" a="1"/>
  <c r="C3" i="25" s="1"/>
  <c r="J14" i="25"/>
  <c r="J10" i="25"/>
  <c r="A27" i="31" a="1"/>
  <c r="A27" i="31" s="1"/>
  <c r="A26" i="31" a="1"/>
  <c r="A26" i="31" s="1"/>
  <c r="A25" i="31" a="1"/>
  <c r="A25" i="31" s="1"/>
  <c r="A24" i="31" a="1"/>
  <c r="A24" i="31" s="1"/>
  <c r="A23" i="31" a="1"/>
  <c r="A23" i="31" s="1"/>
  <c r="A22" i="31" a="1"/>
  <c r="A22" i="31" s="1"/>
  <c r="A21" i="31" a="1"/>
  <c r="A21" i="31" s="1"/>
  <c r="A20" i="31" a="1"/>
  <c r="A20" i="31" s="1"/>
  <c r="A19" i="31" a="1"/>
  <c r="A19" i="31" s="1"/>
  <c r="A18" i="31" a="1"/>
  <c r="A18" i="31" s="1"/>
  <c r="A17" i="31" a="1"/>
  <c r="A17" i="31" s="1"/>
  <c r="A16" i="31" a="1"/>
  <c r="A16" i="31" s="1"/>
  <c r="A15" i="31" a="1"/>
  <c r="A15" i="31" s="1"/>
  <c r="A14" i="31" a="1"/>
  <c r="A14" i="31" s="1"/>
  <c r="A13" i="31" a="1"/>
  <c r="A13" i="31" s="1"/>
  <c r="A12" i="31" a="1"/>
  <c r="A12" i="31" s="1"/>
  <c r="A11" i="31" a="1"/>
  <c r="A11" i="31" s="1"/>
  <c r="A10" i="31" a="1"/>
  <c r="A10" i="31" s="1"/>
  <c r="A9" i="31" a="1"/>
  <c r="A9" i="31" s="1"/>
  <c r="A8" i="31" a="1"/>
  <c r="A8" i="31" s="1"/>
  <c r="A7" i="31" a="1"/>
  <c r="A7" i="31" s="1"/>
  <c r="A6" i="31" a="1"/>
  <c r="A6" i="31" s="1"/>
  <c r="A5" i="31" a="1"/>
  <c r="A5" i="31" s="1"/>
  <c r="A4" i="31" a="1"/>
  <c r="A4" i="31" s="1"/>
  <c r="A3" i="31" a="1"/>
  <c r="A3" i="31" s="1"/>
  <c r="A27" i="30" a="1"/>
  <c r="A27" i="30" s="1"/>
  <c r="A26" i="30" a="1"/>
  <c r="A26" i="30" s="1"/>
  <c r="A25" i="30" a="1"/>
  <c r="A25" i="30" s="1"/>
  <c r="A24" i="30" a="1"/>
  <c r="A24" i="30" s="1"/>
  <c r="A23" i="30" a="1"/>
  <c r="A23" i="30" s="1"/>
  <c r="A22" i="30" a="1"/>
  <c r="A22" i="30" s="1"/>
  <c r="A21" i="30" a="1"/>
  <c r="A21" i="30" s="1"/>
  <c r="A20" i="30" a="1"/>
  <c r="A20" i="30" s="1"/>
  <c r="A19" i="30" a="1"/>
  <c r="A19" i="30" s="1"/>
  <c r="A18" i="30" a="1"/>
  <c r="A18" i="30" s="1"/>
  <c r="A17" i="30" a="1"/>
  <c r="A17" i="30" s="1"/>
  <c r="A16" i="30" a="1"/>
  <c r="A16" i="30" s="1"/>
  <c r="A15" i="30" a="1"/>
  <c r="A15" i="30" s="1"/>
  <c r="A14" i="30" a="1"/>
  <c r="A14" i="30" s="1"/>
  <c r="A13" i="30" a="1"/>
  <c r="A13" i="30" s="1"/>
  <c r="A12" i="30" a="1"/>
  <c r="A12" i="30" s="1"/>
  <c r="A11" i="30" a="1"/>
  <c r="A11" i="30" s="1"/>
  <c r="A10" i="30" a="1"/>
  <c r="A10" i="30" s="1"/>
  <c r="A9" i="30" a="1"/>
  <c r="A9" i="30" s="1"/>
  <c r="A8" i="30" a="1"/>
  <c r="A8" i="30" s="1"/>
  <c r="A7" i="30" a="1"/>
  <c r="A7" i="30" s="1"/>
  <c r="A6" i="30" a="1"/>
  <c r="A6" i="30" s="1"/>
  <c r="A5" i="30" a="1"/>
  <c r="A5" i="30" s="1"/>
  <c r="A4" i="30" a="1"/>
  <c r="A4" i="30" s="1"/>
  <c r="A3" i="30" a="1"/>
  <c r="A3" i="30" s="1"/>
  <c r="A27" i="29" a="1"/>
  <c r="A27" i="29" s="1"/>
  <c r="A26" i="29" a="1"/>
  <c r="A26" i="29" s="1"/>
  <c r="A25" i="29" a="1"/>
  <c r="A25" i="29" s="1"/>
  <c r="A24" i="29" a="1"/>
  <c r="A24" i="29" s="1"/>
  <c r="A23" i="29" a="1"/>
  <c r="A23" i="29" s="1"/>
  <c r="A22" i="29" a="1"/>
  <c r="A22" i="29" s="1"/>
  <c r="A21" i="29" a="1"/>
  <c r="A21" i="29" s="1"/>
  <c r="A20" i="29" a="1"/>
  <c r="A20" i="29" s="1"/>
  <c r="A19" i="29" a="1"/>
  <c r="A19" i="29" s="1"/>
  <c r="A18" i="29" a="1"/>
  <c r="A18" i="29" s="1"/>
  <c r="A17" i="29" a="1"/>
  <c r="A17" i="29" s="1"/>
  <c r="A16" i="29" a="1"/>
  <c r="A16" i="29" s="1"/>
  <c r="A15" i="29" a="1"/>
  <c r="A15" i="29" s="1"/>
  <c r="A14" i="29" a="1"/>
  <c r="A14" i="29" s="1"/>
  <c r="A13" i="29" a="1"/>
  <c r="A13" i="29" s="1"/>
  <c r="A12" i="29" a="1"/>
  <c r="A12" i="29" s="1"/>
  <c r="A11" i="29" a="1"/>
  <c r="A11" i="29" s="1"/>
  <c r="A10" i="29" a="1"/>
  <c r="A10" i="29" s="1"/>
  <c r="A9" i="29" a="1"/>
  <c r="A9" i="29" s="1"/>
  <c r="A8" i="29" a="1"/>
  <c r="A8" i="29" s="1"/>
  <c r="A7" i="29" a="1"/>
  <c r="A7" i="29" s="1"/>
  <c r="A6" i="29" a="1"/>
  <c r="A6" i="29" s="1"/>
  <c r="A5" i="29" a="1"/>
  <c r="A5" i="29" s="1"/>
  <c r="A4" i="29" a="1"/>
  <c r="A4" i="29" s="1"/>
  <c r="A3" i="29" a="1"/>
  <c r="A3" i="29" s="1"/>
  <c r="A27" i="28" a="1"/>
  <c r="A27" i="28" s="1"/>
  <c r="A26" i="28" a="1"/>
  <c r="A26" i="28" s="1"/>
  <c r="A25" i="28" a="1"/>
  <c r="A25" i="28" s="1"/>
  <c r="A24" i="28" a="1"/>
  <c r="A24" i="28" s="1"/>
  <c r="A23" i="28" a="1"/>
  <c r="A23" i="28" s="1"/>
  <c r="A22" i="28" a="1"/>
  <c r="A22" i="28" s="1"/>
  <c r="A21" i="28" a="1"/>
  <c r="A21" i="28" s="1"/>
  <c r="A20" i="28" a="1"/>
  <c r="A20" i="28" s="1"/>
  <c r="A19" i="28" a="1"/>
  <c r="A19" i="28" s="1"/>
  <c r="A18" i="28" a="1"/>
  <c r="A18" i="28" s="1"/>
  <c r="A17" i="28" a="1"/>
  <c r="A17" i="28" s="1"/>
  <c r="A16" i="28" a="1"/>
  <c r="A16" i="28" s="1"/>
  <c r="A15" i="28" a="1"/>
  <c r="A15" i="28" s="1"/>
  <c r="A14" i="28" a="1"/>
  <c r="A14" i="28" s="1"/>
  <c r="A13" i="28" a="1"/>
  <c r="A13" i="28" s="1"/>
  <c r="A12" i="28" a="1"/>
  <c r="A12" i="28" s="1"/>
  <c r="A11" i="28" a="1"/>
  <c r="A11" i="28" s="1"/>
  <c r="A10" i="28" a="1"/>
  <c r="A10" i="28" s="1"/>
  <c r="A9" i="28" a="1"/>
  <c r="A9" i="28" s="1"/>
  <c r="A8" i="28" a="1"/>
  <c r="A8" i="28" s="1"/>
  <c r="A7" i="28" a="1"/>
  <c r="A7" i="28" s="1"/>
  <c r="A6" i="28" a="1"/>
  <c r="A6" i="28" s="1"/>
  <c r="A5" i="28" a="1"/>
  <c r="A5" i="28" s="1"/>
  <c r="A4" i="28" a="1"/>
  <c r="A4" i="28" s="1"/>
  <c r="A3" i="28" a="1"/>
  <c r="A3" i="28" s="1"/>
  <c r="A27" i="27" a="1"/>
  <c r="A27" i="27" s="1"/>
  <c r="A26" i="27" a="1"/>
  <c r="A26" i="27" s="1"/>
  <c r="A25" i="27" a="1"/>
  <c r="A25" i="27" s="1"/>
  <c r="A24" i="27" a="1"/>
  <c r="A24" i="27" s="1"/>
  <c r="A23" i="27" a="1"/>
  <c r="A23" i="27" s="1"/>
  <c r="A22" i="27" a="1"/>
  <c r="A22" i="27" s="1"/>
  <c r="A21" i="27" a="1"/>
  <c r="A21" i="27" s="1"/>
  <c r="A20" i="27" a="1"/>
  <c r="A20" i="27" s="1"/>
  <c r="A19" i="27" a="1"/>
  <c r="A19" i="27" s="1"/>
  <c r="A18" i="27" a="1"/>
  <c r="A18" i="27" s="1"/>
  <c r="A17" i="27" a="1"/>
  <c r="A17" i="27" s="1"/>
  <c r="A16" i="27" a="1"/>
  <c r="A16" i="27" s="1"/>
  <c r="A15" i="27" a="1"/>
  <c r="A15" i="27" s="1"/>
  <c r="A14" i="27" a="1"/>
  <c r="A14" i="27" s="1"/>
  <c r="A13" i="27" a="1"/>
  <c r="A13" i="27" s="1"/>
  <c r="A12" i="27" a="1"/>
  <c r="A12" i="27" s="1"/>
  <c r="A11" i="27" a="1"/>
  <c r="A11" i="27" s="1"/>
  <c r="A10" i="27" a="1"/>
  <c r="A10" i="27" s="1"/>
  <c r="A9" i="27" a="1"/>
  <c r="A9" i="27" s="1"/>
  <c r="A8" i="27" a="1"/>
  <c r="A8" i="27" s="1"/>
  <c r="A7" i="27" a="1"/>
  <c r="A7" i="27" s="1"/>
  <c r="A6" i="27" a="1"/>
  <c r="A6" i="27" s="1"/>
  <c r="A5" i="27" a="1"/>
  <c r="A5" i="27" s="1"/>
  <c r="A4" i="27" a="1"/>
  <c r="A4" i="27" s="1"/>
  <c r="A3" i="27" a="1"/>
  <c r="A3" i="27" s="1"/>
  <c r="A27" i="23" a="1"/>
  <c r="A27" i="23" s="1"/>
  <c r="A26" i="23" a="1"/>
  <c r="A26" i="23" s="1"/>
  <c r="A25" i="23" a="1"/>
  <c r="A25" i="23" s="1"/>
  <c r="A24" i="23" a="1"/>
  <c r="A24" i="23" s="1"/>
  <c r="A23" i="23" a="1"/>
  <c r="A23" i="23" s="1"/>
  <c r="A22" i="23" a="1"/>
  <c r="A22" i="23" s="1"/>
  <c r="A21" i="23" a="1"/>
  <c r="A21" i="23" s="1"/>
  <c r="A20" i="23" a="1"/>
  <c r="A20" i="23" s="1"/>
  <c r="A19" i="23" a="1"/>
  <c r="A19" i="23" s="1"/>
  <c r="A18" i="23" a="1"/>
  <c r="A18" i="23" s="1"/>
  <c r="A17" i="23" a="1"/>
  <c r="A17" i="23" s="1"/>
  <c r="A16" i="23" a="1"/>
  <c r="A16" i="23" s="1"/>
  <c r="A15" i="23" a="1"/>
  <c r="A15" i="23" s="1"/>
  <c r="A14" i="23" a="1"/>
  <c r="A14" i="23" s="1"/>
  <c r="A13" i="23" a="1"/>
  <c r="A13" i="23" s="1"/>
  <c r="A12" i="23" a="1"/>
  <c r="A12" i="23" s="1"/>
  <c r="A11" i="23" a="1"/>
  <c r="A11" i="23" s="1"/>
  <c r="A10" i="23" a="1"/>
  <c r="A10" i="23" s="1"/>
  <c r="A9" i="23" a="1"/>
  <c r="A9" i="23" s="1"/>
  <c r="A8" i="23" a="1"/>
  <c r="A8" i="23" s="1"/>
  <c r="A7" i="23" a="1"/>
  <c r="A7" i="23" s="1"/>
  <c r="A6" i="23" a="1"/>
  <c r="A6" i="23" s="1"/>
  <c r="A5" i="23" a="1"/>
  <c r="A5" i="23" s="1"/>
  <c r="A4" i="23" a="1"/>
  <c r="A4" i="23" s="1"/>
  <c r="A3" i="23" a="1"/>
  <c r="A3" i="23" s="1"/>
  <c r="A27" i="22" a="1"/>
  <c r="A27" i="22" s="1"/>
  <c r="A26" i="22" a="1"/>
  <c r="A26" i="22" s="1"/>
  <c r="A25" i="22" a="1"/>
  <c r="A25" i="22" s="1"/>
  <c r="A24" i="22" a="1"/>
  <c r="A24" i="22" s="1"/>
  <c r="A23" i="22" a="1"/>
  <c r="A23" i="22" s="1"/>
  <c r="A22" i="22" a="1"/>
  <c r="A22" i="22" s="1"/>
  <c r="A21" i="22" a="1"/>
  <c r="A21" i="22" s="1"/>
  <c r="A20" i="22" a="1"/>
  <c r="A20" i="22" s="1"/>
  <c r="A19" i="22" a="1"/>
  <c r="A19" i="22" s="1"/>
  <c r="A18" i="22" a="1"/>
  <c r="A18" i="22" s="1"/>
  <c r="A17" i="22" a="1"/>
  <c r="A17" i="22" s="1"/>
  <c r="A16" i="22" a="1"/>
  <c r="A16" i="22" s="1"/>
  <c r="A15" i="22" a="1"/>
  <c r="A15" i="22" s="1"/>
  <c r="A14" i="22" a="1"/>
  <c r="A14" i="22" s="1"/>
  <c r="A13" i="22" a="1"/>
  <c r="A13" i="22" s="1"/>
  <c r="A12" i="22" a="1"/>
  <c r="A12" i="22" s="1"/>
  <c r="A11" i="22" a="1"/>
  <c r="A11" i="22" s="1"/>
  <c r="A10" i="22" a="1"/>
  <c r="A10" i="22" s="1"/>
  <c r="A9" i="22" a="1"/>
  <c r="A9" i="22" s="1"/>
  <c r="A8" i="22" a="1"/>
  <c r="A8" i="22" s="1"/>
  <c r="A7" i="22" a="1"/>
  <c r="A7" i="22" s="1"/>
  <c r="A6" i="22" a="1"/>
  <c r="A6" i="22" s="1"/>
  <c r="A5" i="22" a="1"/>
  <c r="A5" i="22" s="1"/>
  <c r="A4" i="22" a="1"/>
  <c r="A4" i="22" s="1"/>
  <c r="A3" i="22" a="1"/>
  <c r="A3" i="22" s="1"/>
  <c r="A27" i="21" a="1"/>
  <c r="A27" i="21" s="1"/>
  <c r="A26" i="21" a="1"/>
  <c r="A26" i="21" s="1"/>
  <c r="A25" i="21" a="1"/>
  <c r="A25" i="21" s="1"/>
  <c r="A24" i="21" a="1"/>
  <c r="A24" i="21" s="1"/>
  <c r="A23" i="21" a="1"/>
  <c r="A23" i="21" s="1"/>
  <c r="A22" i="21" a="1"/>
  <c r="A22" i="21" s="1"/>
  <c r="A21" i="21" a="1"/>
  <c r="A21" i="21" s="1"/>
  <c r="A20" i="21" a="1"/>
  <c r="A20" i="21" s="1"/>
  <c r="A19" i="21" a="1"/>
  <c r="A19" i="21" s="1"/>
  <c r="A18" i="21" a="1"/>
  <c r="A18" i="21" s="1"/>
  <c r="A17" i="21" a="1"/>
  <c r="A17" i="21" s="1"/>
  <c r="A16" i="21" a="1"/>
  <c r="A16" i="21" s="1"/>
  <c r="A15" i="21" a="1"/>
  <c r="A15" i="21" s="1"/>
  <c r="A14" i="21" a="1"/>
  <c r="A14" i="21" s="1"/>
  <c r="A13" i="21" a="1"/>
  <c r="A13" i="21" s="1"/>
  <c r="A12" i="21" a="1"/>
  <c r="A12" i="21" s="1"/>
  <c r="A11" i="21" a="1"/>
  <c r="A11" i="21" s="1"/>
  <c r="A10" i="21" a="1"/>
  <c r="A10" i="21" s="1"/>
  <c r="A9" i="21" a="1"/>
  <c r="A9" i="21" s="1"/>
  <c r="A8" i="21" a="1"/>
  <c r="A8" i="21" s="1"/>
  <c r="A7" i="21" a="1"/>
  <c r="A7" i="21" s="1"/>
  <c r="A6" i="21" a="1"/>
  <c r="A6" i="21" s="1"/>
  <c r="A5" i="21" a="1"/>
  <c r="A5" i="21" s="1"/>
  <c r="A4" i="21" a="1"/>
  <c r="A4" i="21" s="1"/>
  <c r="A3" i="21" a="1"/>
  <c r="A3" i="21" s="1"/>
  <c r="A27" i="20" a="1"/>
  <c r="A27" i="20" s="1"/>
  <c r="A26" i="20" a="1"/>
  <c r="A26" i="20" s="1"/>
  <c r="A25" i="20" a="1"/>
  <c r="A25" i="20" s="1"/>
  <c r="A24" i="20" a="1"/>
  <c r="A24" i="20" s="1"/>
  <c r="A23" i="20" a="1"/>
  <c r="A23" i="20" s="1"/>
  <c r="A22" i="20" a="1"/>
  <c r="A22" i="20" s="1"/>
  <c r="A21" i="20" a="1"/>
  <c r="A21" i="20" s="1"/>
  <c r="A20" i="20" a="1"/>
  <c r="A20" i="20" s="1"/>
  <c r="A19" i="20" a="1"/>
  <c r="A19" i="20" s="1"/>
  <c r="A18" i="20" a="1"/>
  <c r="A18" i="20" s="1"/>
  <c r="A17" i="20" a="1"/>
  <c r="A17" i="20" s="1"/>
  <c r="A16" i="20" a="1"/>
  <c r="A16" i="20" s="1"/>
  <c r="A15" i="20" a="1"/>
  <c r="A15" i="20" s="1"/>
  <c r="A14" i="20" a="1"/>
  <c r="A14" i="20" s="1"/>
  <c r="A13" i="20" a="1"/>
  <c r="A13" i="20" s="1"/>
  <c r="A12" i="20" a="1"/>
  <c r="A12" i="20" s="1"/>
  <c r="A11" i="20" a="1"/>
  <c r="A11" i="20" s="1"/>
  <c r="A10" i="20" a="1"/>
  <c r="A10" i="20" s="1"/>
  <c r="A9" i="20" a="1"/>
  <c r="A9" i="20" s="1"/>
  <c r="A8" i="20" a="1"/>
  <c r="A8" i="20" s="1"/>
  <c r="A7" i="20" a="1"/>
  <c r="A7" i="20" s="1"/>
  <c r="A6" i="20" a="1"/>
  <c r="A6" i="20" s="1"/>
  <c r="A5" i="20" a="1"/>
  <c r="A5" i="20" s="1"/>
  <c r="A4" i="20" a="1"/>
  <c r="A4" i="20" s="1"/>
  <c r="A3" i="20" a="1"/>
  <c r="A3" i="20" s="1"/>
  <c r="A27" i="19" a="1"/>
  <c r="A27" i="19" s="1"/>
  <c r="A26" i="19" a="1"/>
  <c r="A26" i="19" s="1"/>
  <c r="A25" i="19" a="1"/>
  <c r="A25" i="19" s="1"/>
  <c r="A24" i="19" a="1"/>
  <c r="A24" i="19" s="1"/>
  <c r="A23" i="19" a="1"/>
  <c r="A23" i="19" s="1"/>
  <c r="A22" i="19" a="1"/>
  <c r="A22" i="19" s="1"/>
  <c r="A21" i="19" a="1"/>
  <c r="A21" i="19" s="1"/>
  <c r="A20" i="19" a="1"/>
  <c r="A20" i="19" s="1"/>
  <c r="A19" i="19" a="1"/>
  <c r="A19" i="19" s="1"/>
  <c r="A18" i="19" a="1"/>
  <c r="A18" i="19" s="1"/>
  <c r="A17" i="19" a="1"/>
  <c r="A17" i="19" s="1"/>
  <c r="A16" i="19" a="1"/>
  <c r="A16" i="19" s="1"/>
  <c r="A15" i="19" a="1"/>
  <c r="A15" i="19" s="1"/>
  <c r="A14" i="19" a="1"/>
  <c r="A14" i="19" s="1"/>
  <c r="A13" i="19" a="1"/>
  <c r="A13" i="19" s="1"/>
  <c r="A12" i="19" a="1"/>
  <c r="A12" i="19" s="1"/>
  <c r="A11" i="19" a="1"/>
  <c r="A11" i="19" s="1"/>
  <c r="A10" i="19" a="1"/>
  <c r="A10" i="19" s="1"/>
  <c r="A9" i="19" a="1"/>
  <c r="A9" i="19" s="1"/>
  <c r="A8" i="19" a="1"/>
  <c r="A8" i="19" s="1"/>
  <c r="A7" i="19" a="1"/>
  <c r="A7" i="19" s="1"/>
  <c r="A6" i="19" a="1"/>
  <c r="A6" i="19" s="1"/>
  <c r="A5" i="19" a="1"/>
  <c r="A5" i="19" s="1"/>
  <c r="A4" i="19" a="1"/>
  <c r="A4" i="19" s="1"/>
  <c r="A3" i="19" a="1"/>
  <c r="A3" i="19" s="1"/>
  <c r="A27" i="16" a="1"/>
  <c r="A27" i="16" s="1"/>
  <c r="A26" i="16" a="1"/>
  <c r="A26" i="16" s="1"/>
  <c r="A25" i="16" a="1"/>
  <c r="A25" i="16" s="1"/>
  <c r="A24" i="16" a="1"/>
  <c r="A24" i="16" s="1"/>
  <c r="A23" i="16" a="1"/>
  <c r="A23" i="16" s="1"/>
  <c r="A22" i="16" a="1"/>
  <c r="A22" i="16" s="1"/>
  <c r="A21" i="16" a="1"/>
  <c r="A21" i="16" s="1"/>
  <c r="A20" i="16" a="1"/>
  <c r="A20" i="16" s="1"/>
  <c r="A19" i="16" a="1"/>
  <c r="A19" i="16" s="1"/>
  <c r="A18" i="16" a="1"/>
  <c r="A18" i="16" s="1"/>
  <c r="A17" i="16" a="1"/>
  <c r="A17" i="16" s="1"/>
  <c r="A16" i="16" a="1"/>
  <c r="A16" i="16" s="1"/>
  <c r="A15" i="16" a="1"/>
  <c r="A15" i="16" s="1"/>
  <c r="A14" i="16" a="1"/>
  <c r="A14" i="16" s="1"/>
  <c r="A13" i="16" a="1"/>
  <c r="A13" i="16" s="1"/>
  <c r="A12" i="16" a="1"/>
  <c r="A12" i="16" s="1"/>
  <c r="A11" i="16" a="1"/>
  <c r="A11" i="16" s="1"/>
  <c r="A10" i="16" a="1"/>
  <c r="A10" i="16" s="1"/>
  <c r="A9" i="16" a="1"/>
  <c r="A9" i="16" s="1"/>
  <c r="A8" i="16" a="1"/>
  <c r="A8" i="16" s="1"/>
  <c r="A7" i="16" a="1"/>
  <c r="A7" i="16" s="1"/>
  <c r="A6" i="16" a="1"/>
  <c r="A6" i="16" s="1"/>
  <c r="A5" i="16" a="1"/>
  <c r="A5" i="16" s="1"/>
  <c r="A4" i="16" a="1"/>
  <c r="A4" i="16" s="1"/>
  <c r="A3" i="16" a="1"/>
  <c r="A3" i="16" s="1"/>
  <c r="A27" i="17" a="1"/>
  <c r="A27" i="17" s="1"/>
  <c r="A26" i="17" a="1"/>
  <c r="A26" i="17" s="1"/>
  <c r="A25" i="17" a="1"/>
  <c r="A25" i="17" s="1"/>
  <c r="A24" i="17" a="1"/>
  <c r="A24" i="17" s="1"/>
  <c r="A23" i="17" a="1"/>
  <c r="A23" i="17" s="1"/>
  <c r="A22" i="17" a="1"/>
  <c r="A22" i="17" s="1"/>
  <c r="A21" i="17" a="1"/>
  <c r="A21" i="17" s="1"/>
  <c r="A20" i="17" a="1"/>
  <c r="A20" i="17" s="1"/>
  <c r="A19" i="17" a="1"/>
  <c r="A19" i="17" s="1"/>
  <c r="A18" i="17" a="1"/>
  <c r="A18" i="17" s="1"/>
  <c r="A17" i="17" a="1"/>
  <c r="A17" i="17" s="1"/>
  <c r="A16" i="17" a="1"/>
  <c r="A16" i="17" s="1"/>
  <c r="A15" i="17" a="1"/>
  <c r="A15" i="17" s="1"/>
  <c r="A14" i="17" a="1"/>
  <c r="A14" i="17" s="1"/>
  <c r="A13" i="17" a="1"/>
  <c r="A13" i="17" s="1"/>
  <c r="A12" i="17" a="1"/>
  <c r="A12" i="17" s="1"/>
  <c r="A11" i="17" a="1"/>
  <c r="A11" i="17" s="1"/>
  <c r="A10" i="17" a="1"/>
  <c r="A10" i="17" s="1"/>
  <c r="A9" i="17" a="1"/>
  <c r="A9" i="17" s="1"/>
  <c r="A8" i="17" a="1"/>
  <c r="A8" i="17" s="1"/>
  <c r="A7" i="17" a="1"/>
  <c r="A7" i="17" s="1"/>
  <c r="A6" i="17" a="1"/>
  <c r="A6" i="17" s="1"/>
  <c r="A5" i="17" a="1"/>
  <c r="A5" i="17" s="1"/>
  <c r="A4" i="17" a="1"/>
  <c r="A4" i="17" s="1"/>
  <c r="A3" i="17" a="1"/>
  <c r="A3" i="17" s="1"/>
  <c r="A27" i="15" a="1"/>
  <c r="A27" i="15" s="1"/>
  <c r="A26" i="15" a="1"/>
  <c r="A26" i="15" s="1"/>
  <c r="A25" i="15" a="1"/>
  <c r="A25" i="15" s="1"/>
  <c r="A24" i="15" a="1"/>
  <c r="A24" i="15" s="1"/>
  <c r="A23" i="15" a="1"/>
  <c r="A23" i="15" s="1"/>
  <c r="A22" i="15" a="1"/>
  <c r="A22" i="15" s="1"/>
  <c r="A21" i="15" a="1"/>
  <c r="A21" i="15" s="1"/>
  <c r="A20" i="15" a="1"/>
  <c r="A20" i="15" s="1"/>
  <c r="A19" i="15" a="1"/>
  <c r="A19" i="15" s="1"/>
  <c r="A18" i="15" a="1"/>
  <c r="A18" i="15" s="1"/>
  <c r="A17" i="15" a="1"/>
  <c r="A17" i="15" s="1"/>
  <c r="A16" i="15" a="1"/>
  <c r="A16" i="15" s="1"/>
  <c r="A15" i="15" a="1"/>
  <c r="A15" i="15" s="1"/>
  <c r="A14" i="15" a="1"/>
  <c r="A14" i="15" s="1"/>
  <c r="A13" i="15" a="1"/>
  <c r="A13" i="15" s="1"/>
  <c r="A12" i="15" a="1"/>
  <c r="A12" i="15" s="1"/>
  <c r="A11" i="15" a="1"/>
  <c r="A11" i="15" s="1"/>
  <c r="A10" i="15" a="1"/>
  <c r="A10" i="15" s="1"/>
  <c r="A9" i="15" a="1"/>
  <c r="A9" i="15" s="1"/>
  <c r="A8" i="15" a="1"/>
  <c r="A8" i="15" s="1"/>
  <c r="A7" i="15" a="1"/>
  <c r="A7" i="15" s="1"/>
  <c r="A6" i="15" a="1"/>
  <c r="A6" i="15" s="1"/>
  <c r="A5" i="15" a="1"/>
  <c r="A5" i="15" s="1"/>
  <c r="A4" i="15" a="1"/>
  <c r="A4" i="15" s="1"/>
  <c r="A3" i="15" a="1"/>
  <c r="A3" i="15" s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93" i="1"/>
  <c r="AH94" i="1"/>
  <c r="AH95" i="1"/>
  <c r="AH96" i="1"/>
  <c r="AH97" i="1"/>
  <c r="AH98" i="1"/>
  <c r="AH99" i="1"/>
  <c r="AH56" i="1"/>
  <c r="AH57" i="1"/>
  <c r="AH58" i="1"/>
  <c r="AH59" i="1"/>
  <c r="AH60" i="1"/>
  <c r="AH61" i="1"/>
  <c r="AH62" i="1"/>
  <c r="AH63" i="1"/>
  <c r="AH64" i="1"/>
  <c r="AH65" i="1"/>
  <c r="AH109" i="1"/>
  <c r="AH110" i="1"/>
  <c r="AH111" i="1"/>
  <c r="AH112" i="1"/>
  <c r="AH77" i="1"/>
  <c r="AH78" i="1"/>
  <c r="AH79" i="1"/>
  <c r="AH80" i="1"/>
  <c r="AH113" i="1"/>
  <c r="AH114" i="1"/>
  <c r="AH66" i="1"/>
  <c r="AH67" i="1"/>
  <c r="AH81" i="1"/>
  <c r="AH82" i="1"/>
  <c r="AH83" i="1"/>
  <c r="AH84" i="1"/>
  <c r="AH85" i="1"/>
  <c r="AH86" i="1"/>
  <c r="AH100" i="1"/>
  <c r="AH87" i="1"/>
  <c r="AH88" i="1"/>
  <c r="AH89" i="1"/>
  <c r="AH90" i="1"/>
  <c r="AH91" i="1"/>
  <c r="AH92" i="1"/>
  <c r="AH115" i="1"/>
  <c r="AH116" i="1"/>
  <c r="AH117" i="1"/>
  <c r="AH118" i="1"/>
  <c r="AH119" i="1"/>
  <c r="AH120" i="1"/>
  <c r="AH121" i="1"/>
  <c r="AH122" i="1"/>
  <c r="AH123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2" i="1"/>
  <c r="AH43" i="1"/>
  <c r="AH101" i="1"/>
  <c r="AH102" i="1"/>
  <c r="AH68" i="1"/>
  <c r="AH69" i="1"/>
  <c r="AH103" i="1"/>
  <c r="AH71" i="1"/>
  <c r="AH70" i="1"/>
  <c r="AH104" i="1"/>
  <c r="AH72" i="1"/>
  <c r="AH73" i="1"/>
  <c r="AH105" i="1"/>
  <c r="AH106" i="1"/>
  <c r="AH74" i="1"/>
  <c r="AH75" i="1"/>
  <c r="AH107" i="1"/>
  <c r="AH108" i="1"/>
  <c r="AH44" i="1"/>
  <c r="AH45" i="1"/>
  <c r="AH76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J1" i="25" l="1"/>
  <c r="Y203" i="1"/>
  <c r="C32" i="25"/>
  <c r="C33" i="25"/>
  <c r="C34" i="25"/>
  <c r="C29" i="25"/>
  <c r="C30" i="25"/>
  <c r="C31" i="25"/>
  <c r="F18" i="21"/>
  <c r="J3" i="17"/>
  <c r="F23" i="16"/>
  <c r="B22" i="16"/>
  <c r="B15" i="20"/>
  <c r="B25" i="23"/>
  <c r="I10" i="27" a="1"/>
  <c r="I10" i="27" s="1"/>
  <c r="J10" i="27" s="1"/>
  <c r="I26" i="23" a="1"/>
  <c r="I26" i="23" s="1"/>
  <c r="J26" i="23" s="1"/>
  <c r="I22" i="27" a="1"/>
  <c r="I22" i="27" s="1"/>
  <c r="J22" i="27" s="1"/>
  <c r="B6" i="30"/>
  <c r="B14" i="19"/>
  <c r="J23" i="16"/>
  <c r="I9" i="30" a="1"/>
  <c r="I9" i="30" s="1"/>
  <c r="J9" i="30" s="1"/>
  <c r="F4" i="22"/>
  <c r="E4" i="30" a="1"/>
  <c r="E4" i="30" s="1"/>
  <c r="F4" i="30" s="1"/>
  <c r="B23" i="28"/>
  <c r="I11" i="27" a="1"/>
  <c r="I11" i="27" s="1"/>
  <c r="J11" i="27" s="1"/>
  <c r="I11" i="29" a="1"/>
  <c r="I11" i="29" s="1"/>
  <c r="J11" i="29" s="1"/>
  <c r="F23" i="21"/>
  <c r="E8" i="28" a="1"/>
  <c r="E8" i="28" s="1"/>
  <c r="F8" i="28" s="1"/>
  <c r="I9" i="31" a="1"/>
  <c r="I9" i="31" s="1"/>
  <c r="J9" i="31" s="1"/>
  <c r="B14" i="17"/>
  <c r="J19" i="17"/>
  <c r="E4" i="28" a="1"/>
  <c r="E4" i="28" s="1"/>
  <c r="F4" i="28" s="1"/>
  <c r="F21" i="17"/>
  <c r="E15" i="23" a="1"/>
  <c r="E15" i="23" s="1"/>
  <c r="F15" i="23" s="1"/>
  <c r="F8" i="19"/>
  <c r="B23" i="27"/>
  <c r="B3" i="19"/>
  <c r="F19" i="22"/>
  <c r="E22" i="30" a="1"/>
  <c r="E22" i="30" s="1"/>
  <c r="F22" i="30" s="1"/>
  <c r="I23" i="29" a="1"/>
  <c r="I23" i="29" s="1"/>
  <c r="J23" i="29" s="1"/>
  <c r="B3" i="22"/>
  <c r="B15" i="29"/>
  <c r="I11" i="30" a="1"/>
  <c r="I11" i="30" s="1"/>
  <c r="J11" i="30" s="1"/>
  <c r="F24" i="20"/>
  <c r="E6" i="31" a="1"/>
  <c r="E6" i="31" s="1"/>
  <c r="F6" i="31" s="1"/>
  <c r="I7" i="31" a="1"/>
  <c r="I7" i="31" s="1"/>
  <c r="J7" i="31" s="1"/>
  <c r="B7" i="27"/>
  <c r="F24" i="16"/>
  <c r="B5" i="20"/>
  <c r="I21" i="28" a="1"/>
  <c r="I21" i="28" s="1"/>
  <c r="J21" i="28" s="1"/>
  <c r="F18" i="16"/>
  <c r="F26" i="20"/>
  <c r="E19" i="27" a="1"/>
  <c r="E19" i="27" s="1"/>
  <c r="F19" i="27" s="1"/>
  <c r="B4" i="28"/>
  <c r="J12" i="17"/>
  <c r="F5" i="16"/>
  <c r="B22" i="29"/>
  <c r="B6" i="19"/>
  <c r="B10" i="30"/>
  <c r="J11" i="17"/>
  <c r="I15" i="23" a="1"/>
  <c r="I15" i="23" s="1"/>
  <c r="J15" i="23" s="1"/>
  <c r="E24" i="23" a="1"/>
  <c r="E24" i="23" s="1"/>
  <c r="F24" i="23" s="1"/>
  <c r="J26" i="21"/>
  <c r="J14" i="17"/>
  <c r="B19" i="28"/>
  <c r="E10" i="27" a="1"/>
  <c r="E10" i="27" s="1"/>
  <c r="F10" i="27" s="1"/>
  <c r="E20" i="29" a="1"/>
  <c r="E20" i="29" s="1"/>
  <c r="F20" i="29" s="1"/>
  <c r="B19" i="17"/>
  <c r="J24" i="17"/>
  <c r="B10" i="21"/>
  <c r="J19" i="21"/>
  <c r="B9" i="17"/>
  <c r="J8" i="16"/>
  <c r="F23" i="19"/>
  <c r="B16" i="21"/>
  <c r="B3" i="30"/>
  <c r="B23" i="29"/>
  <c r="F13" i="22"/>
  <c r="J20" i="22"/>
  <c r="B5" i="29"/>
  <c r="B11" i="20"/>
  <c r="B11" i="27"/>
  <c r="J10" i="22"/>
  <c r="E16" i="28" a="1"/>
  <c r="E16" i="28" s="1"/>
  <c r="F16" i="28" s="1"/>
  <c r="F23" i="20"/>
  <c r="E13" i="30" a="1"/>
  <c r="E13" i="30" s="1"/>
  <c r="F13" i="30" s="1"/>
  <c r="I13" i="30" a="1"/>
  <c r="I13" i="30" s="1"/>
  <c r="J13" i="30" s="1"/>
  <c r="B14" i="27"/>
  <c r="I21" i="29" a="1"/>
  <c r="I21" i="29" s="1"/>
  <c r="J21" i="29" s="1"/>
  <c r="B23" i="30"/>
  <c r="B6" i="31"/>
  <c r="I5" i="29" a="1"/>
  <c r="I5" i="29" s="1"/>
  <c r="J5" i="29" s="1"/>
  <c r="F9" i="20"/>
  <c r="B15" i="28"/>
  <c r="B3" i="23"/>
  <c r="B14" i="21"/>
  <c r="B13" i="20"/>
  <c r="B9" i="29"/>
  <c r="E13" i="29" a="1"/>
  <c r="E13" i="29" s="1"/>
  <c r="F13" i="29" s="1"/>
  <c r="F19" i="19"/>
  <c r="I26" i="28" a="1"/>
  <c r="I26" i="28" s="1"/>
  <c r="J26" i="28" s="1"/>
  <c r="B26" i="17"/>
  <c r="B19" i="19"/>
  <c r="I5" i="23" a="1"/>
  <c r="I5" i="23" s="1"/>
  <c r="J5" i="23" s="1"/>
  <c r="B7" i="17"/>
  <c r="E22" i="28" a="1"/>
  <c r="E22" i="28" s="1"/>
  <c r="F22" i="28" s="1"/>
  <c r="I6" i="30" a="1"/>
  <c r="I6" i="30" s="1"/>
  <c r="J6" i="30" s="1"/>
  <c r="B27" i="30"/>
  <c r="E26" i="23" a="1"/>
  <c r="E26" i="23" s="1"/>
  <c r="F26" i="23" s="1"/>
  <c r="E17" i="23" a="1"/>
  <c r="E17" i="23" s="1"/>
  <c r="F17" i="23" s="1"/>
  <c r="F27" i="21"/>
  <c r="E27" i="28" a="1"/>
  <c r="E27" i="28" s="1"/>
  <c r="F27" i="28" s="1"/>
  <c r="F21" i="20"/>
  <c r="B25" i="19"/>
  <c r="F12" i="22"/>
  <c r="E14" i="27" a="1"/>
  <c r="E14" i="27" s="1"/>
  <c r="F14" i="27" s="1"/>
  <c r="J14" i="19"/>
  <c r="J12" i="22"/>
  <c r="I13" i="31" a="1"/>
  <c r="I13" i="31" s="1"/>
  <c r="J13" i="31" s="1"/>
  <c r="I22" i="23" a="1"/>
  <c r="I22" i="23" s="1"/>
  <c r="J22" i="23" s="1"/>
  <c r="B15" i="30"/>
  <c r="B26" i="21"/>
  <c r="B18" i="22"/>
  <c r="B19" i="29"/>
  <c r="F4" i="21"/>
  <c r="I26" i="29" a="1"/>
  <c r="I26" i="29" s="1"/>
  <c r="J26" i="29" s="1"/>
  <c r="E16" i="23" a="1"/>
  <c r="E16" i="23" s="1"/>
  <c r="F16" i="23" s="1"/>
  <c r="E3" i="31" a="1"/>
  <c r="E3" i="31" s="1"/>
  <c r="F3" i="31" s="1"/>
  <c r="F22" i="21"/>
  <c r="E25" i="28" a="1"/>
  <c r="E25" i="28" s="1"/>
  <c r="F25" i="28" s="1"/>
  <c r="I10" i="23" a="1"/>
  <c r="I10" i="23" s="1"/>
  <c r="J10" i="23" s="1"/>
  <c r="F17" i="16"/>
  <c r="B8" i="16"/>
  <c r="J9" i="16"/>
  <c r="J27" i="20"/>
  <c r="I18" i="30" a="1"/>
  <c r="I18" i="30" s="1"/>
  <c r="J18" i="30" s="1"/>
  <c r="I25" i="23" a="1"/>
  <c r="I25" i="23" s="1"/>
  <c r="J25" i="23" s="1"/>
  <c r="J11" i="19"/>
  <c r="J18" i="17"/>
  <c r="E21" i="28" a="1"/>
  <c r="E21" i="28" s="1"/>
  <c r="F21" i="28" s="1"/>
  <c r="F15" i="22"/>
  <c r="B7" i="19"/>
  <c r="I3" i="27" a="1"/>
  <c r="I3" i="27" s="1"/>
  <c r="J3" i="27" s="1"/>
  <c r="F4" i="19"/>
  <c r="B12" i="23"/>
  <c r="B16" i="29"/>
  <c r="B5" i="31"/>
  <c r="E3" i="27" a="1"/>
  <c r="E3" i="27" s="1"/>
  <c r="F3" i="27" s="1"/>
  <c r="B27" i="31"/>
  <c r="I23" i="23" a="1"/>
  <c r="I23" i="23" s="1"/>
  <c r="J23" i="23" s="1"/>
  <c r="I5" i="28" a="1"/>
  <c r="I5" i="28" s="1"/>
  <c r="J5" i="28" s="1"/>
  <c r="B17" i="31"/>
  <c r="F18" i="17"/>
  <c r="B22" i="31"/>
  <c r="B6" i="29"/>
  <c r="F23" i="22"/>
  <c r="J15" i="16"/>
  <c r="B16" i="17"/>
  <c r="B26" i="29"/>
  <c r="I18" i="29" a="1"/>
  <c r="I18" i="29" s="1"/>
  <c r="J18" i="29" s="1"/>
  <c r="B10" i="29"/>
  <c r="B17" i="27"/>
  <c r="F8" i="16"/>
  <c r="I23" i="28" a="1"/>
  <c r="I23" i="28" s="1"/>
  <c r="J23" i="28" s="1"/>
  <c r="I14" i="31" a="1"/>
  <c r="I14" i="31" s="1"/>
  <c r="J14" i="31" s="1"/>
  <c r="J27" i="16"/>
  <c r="J22" i="16"/>
  <c r="B19" i="31"/>
  <c r="I25" i="30" a="1"/>
  <c r="I25" i="30" s="1"/>
  <c r="J25" i="30" s="1"/>
  <c r="B17" i="22"/>
  <c r="B22" i="28"/>
  <c r="B6" i="28"/>
  <c r="I17" i="23" a="1"/>
  <c r="I17" i="23" s="1"/>
  <c r="J17" i="23" s="1"/>
  <c r="F14" i="17"/>
  <c r="F25" i="17"/>
  <c r="E3" i="20" a="1"/>
  <c r="E3" i="20" s="1"/>
  <c r="F3" i="20" s="1"/>
  <c r="I24" i="23" a="1"/>
  <c r="I24" i="23" s="1"/>
  <c r="J24" i="23" s="1"/>
  <c r="B20" i="19"/>
  <c r="E18" i="28" a="1"/>
  <c r="E18" i="28" s="1"/>
  <c r="F18" i="28" s="1"/>
  <c r="I15" i="28" a="1"/>
  <c r="I15" i="28" s="1"/>
  <c r="J15" i="28" s="1"/>
  <c r="B7" i="20"/>
  <c r="F21" i="21"/>
  <c r="J5" i="17"/>
  <c r="F12" i="19"/>
  <c r="F7" i="22"/>
  <c r="B5" i="28"/>
  <c r="J19" i="20"/>
  <c r="B8" i="27"/>
  <c r="I10" i="31" a="1"/>
  <c r="I10" i="31" s="1"/>
  <c r="J10" i="31" s="1"/>
  <c r="B24" i="22"/>
  <c r="E3" i="16" a="1"/>
  <c r="E3" i="16" s="1"/>
  <c r="F3" i="16" s="1"/>
  <c r="B14" i="20"/>
  <c r="B17" i="21"/>
  <c r="F12" i="16"/>
  <c r="E18" i="29" a="1"/>
  <c r="E18" i="29" s="1"/>
  <c r="F18" i="29" s="1"/>
  <c r="E14" i="31" a="1"/>
  <c r="E14" i="31" s="1"/>
  <c r="F14" i="31" s="1"/>
  <c r="B24" i="27"/>
  <c r="I19" i="29" a="1"/>
  <c r="I19" i="29" s="1"/>
  <c r="J19" i="29" s="1"/>
  <c r="E23" i="28" a="1"/>
  <c r="E23" i="28" s="1"/>
  <c r="F23" i="28" s="1"/>
  <c r="I6" i="23" a="1"/>
  <c r="I6" i="23" s="1"/>
  <c r="J6" i="23" s="1"/>
  <c r="E17" i="31" a="1"/>
  <c r="E17" i="31" s="1"/>
  <c r="F17" i="31" s="1"/>
  <c r="J13" i="16"/>
  <c r="E10" i="23" a="1"/>
  <c r="E10" i="23" s="1"/>
  <c r="F10" i="23" s="1"/>
  <c r="F19" i="16"/>
  <c r="B15" i="16"/>
  <c r="B19" i="22"/>
  <c r="F15" i="17"/>
  <c r="B24" i="31"/>
  <c r="I12" i="29" a="1"/>
  <c r="I12" i="29" s="1"/>
  <c r="J12" i="29" s="1"/>
  <c r="I25" i="27" a="1"/>
  <c r="I25" i="27" s="1"/>
  <c r="J25" i="27" s="1"/>
  <c r="B8" i="19"/>
  <c r="J9" i="20"/>
  <c r="B16" i="22"/>
  <c r="F5" i="22"/>
  <c r="B14" i="30"/>
  <c r="B13" i="23"/>
  <c r="J20" i="20"/>
  <c r="B24" i="16"/>
  <c r="E26" i="30" a="1"/>
  <c r="E26" i="30" s="1"/>
  <c r="F26" i="30" s="1"/>
  <c r="J8" i="19"/>
  <c r="E21" i="30" a="1"/>
  <c r="E21" i="30" s="1"/>
  <c r="F21" i="30" s="1"/>
  <c r="B21" i="31"/>
  <c r="J15" i="19"/>
  <c r="B17" i="23"/>
  <c r="E20" i="27" a="1"/>
  <c r="E20" i="27" s="1"/>
  <c r="F20" i="27" s="1"/>
  <c r="J24" i="16"/>
  <c r="I18" i="28" a="1"/>
  <c r="I18" i="28" s="1"/>
  <c r="J18" i="28" s="1"/>
  <c r="E26" i="27" a="1"/>
  <c r="E26" i="27" s="1"/>
  <c r="F26" i="27" s="1"/>
  <c r="B13" i="22"/>
  <c r="F15" i="16"/>
  <c r="J27" i="17"/>
  <c r="B13" i="19"/>
  <c r="F4" i="20"/>
  <c r="J3" i="19"/>
  <c r="B17" i="19"/>
  <c r="B27" i="17"/>
  <c r="I6" i="28" a="1"/>
  <c r="I6" i="28" s="1"/>
  <c r="J6" i="28" s="1"/>
  <c r="B8" i="31"/>
  <c r="B26" i="27"/>
  <c r="B8" i="20"/>
  <c r="I6" i="27" a="1"/>
  <c r="I6" i="27" s="1"/>
  <c r="J6" i="27" s="1"/>
  <c r="E25" i="30" a="1"/>
  <c r="E25" i="30" s="1"/>
  <c r="F25" i="30" s="1"/>
  <c r="J6" i="17"/>
  <c r="E3" i="21" a="1"/>
  <c r="E3" i="21" s="1"/>
  <c r="F3" i="21" s="1"/>
  <c r="I22" i="31" a="1"/>
  <c r="I22" i="31" s="1"/>
  <c r="J22" i="31" s="1"/>
  <c r="I14" i="28" a="1"/>
  <c r="I14" i="28" s="1"/>
  <c r="J14" i="28" s="1"/>
  <c r="F18" i="22"/>
  <c r="J6" i="21"/>
  <c r="I7" i="27" a="1"/>
  <c r="I7" i="27" s="1"/>
  <c r="J7" i="27" s="1"/>
  <c r="E22" i="31" a="1"/>
  <c r="E22" i="31" s="1"/>
  <c r="F22" i="31" s="1"/>
  <c r="B3" i="16"/>
  <c r="B20" i="17"/>
  <c r="I17" i="28" a="1"/>
  <c r="I17" i="28" s="1"/>
  <c r="J17" i="28" s="1"/>
  <c r="B20" i="28"/>
  <c r="I15" i="29" a="1"/>
  <c r="I15" i="29" s="1"/>
  <c r="J15" i="29" s="1"/>
  <c r="E13" i="31" a="1"/>
  <c r="E13" i="31" s="1"/>
  <c r="F13" i="31" s="1"/>
  <c r="J24" i="20"/>
  <c r="J15" i="22"/>
  <c r="B4" i="21"/>
  <c r="F9" i="21"/>
  <c r="J16" i="21"/>
  <c r="F27" i="16"/>
  <c r="F20" i="22"/>
  <c r="I11" i="28" a="1"/>
  <c r="I11" i="28" s="1"/>
  <c r="J11" i="28" s="1"/>
  <c r="F5" i="21"/>
  <c r="J11" i="21"/>
  <c r="B10" i="28"/>
  <c r="F20" i="17"/>
  <c r="E6" i="27" a="1"/>
  <c r="E6" i="27" s="1"/>
  <c r="F6" i="27" s="1"/>
  <c r="B3" i="21"/>
  <c r="J16" i="16"/>
  <c r="E15" i="31" a="1"/>
  <c r="E15" i="31" s="1"/>
  <c r="F15" i="31" s="1"/>
  <c r="E13" i="28" a="1"/>
  <c r="E13" i="28" s="1"/>
  <c r="F13" i="28" s="1"/>
  <c r="E19" i="29" a="1"/>
  <c r="E19" i="29" s="1"/>
  <c r="F19" i="29" s="1"/>
  <c r="B20" i="20"/>
  <c r="B21" i="22"/>
  <c r="E8" i="27" a="1"/>
  <c r="E8" i="27" s="1"/>
  <c r="F8" i="27" s="1"/>
  <c r="B27" i="29"/>
  <c r="B8" i="28"/>
  <c r="B27" i="23"/>
  <c r="B9" i="31"/>
  <c r="F26" i="21"/>
  <c r="J21" i="21"/>
  <c r="F12" i="20"/>
  <c r="B20" i="21"/>
  <c r="B21" i="27"/>
  <c r="J5" i="22"/>
  <c r="F19" i="21"/>
  <c r="B23" i="16"/>
  <c r="J13" i="19"/>
  <c r="B12" i="17"/>
  <c r="J14" i="21"/>
  <c r="J12" i="16"/>
  <c r="J8" i="22"/>
  <c r="B7" i="28"/>
  <c r="F12" i="17"/>
  <c r="J10" i="16"/>
  <c r="I22" i="28" a="1"/>
  <c r="I22" i="28" s="1"/>
  <c r="J22" i="28" s="1"/>
  <c r="B18" i="19"/>
  <c r="E24" i="27" a="1"/>
  <c r="E24" i="27" s="1"/>
  <c r="F24" i="27" s="1"/>
  <c r="I14" i="30" a="1"/>
  <c r="I14" i="30" s="1"/>
  <c r="J14" i="30" s="1"/>
  <c r="I4" i="31" a="1"/>
  <c r="I4" i="31" s="1"/>
  <c r="J4" i="31" s="1"/>
  <c r="F25" i="16"/>
  <c r="B24" i="21"/>
  <c r="F21" i="16"/>
  <c r="F14" i="19"/>
  <c r="E4" i="31" a="1"/>
  <c r="E4" i="31" s="1"/>
  <c r="F4" i="31" s="1"/>
  <c r="B16" i="16"/>
  <c r="F17" i="22"/>
  <c r="E15" i="30" a="1"/>
  <c r="E15" i="30" s="1"/>
  <c r="F15" i="30" s="1"/>
  <c r="B9" i="20"/>
  <c r="J7" i="16"/>
  <c r="F23" i="17"/>
  <c r="I4" i="27" a="1"/>
  <c r="I4" i="27" s="1"/>
  <c r="J4" i="27" s="1"/>
  <c r="J13" i="21"/>
  <c r="B4" i="30"/>
  <c r="E27" i="29" a="1"/>
  <c r="E27" i="29" s="1"/>
  <c r="F27" i="29" s="1"/>
  <c r="I8" i="29" a="1"/>
  <c r="I8" i="29" s="1"/>
  <c r="J8" i="29" s="1"/>
  <c r="I19" i="31" a="1"/>
  <c r="I19" i="31" s="1"/>
  <c r="J19" i="31" s="1"/>
  <c r="J21" i="16"/>
  <c r="F14" i="16"/>
  <c r="J7" i="22"/>
  <c r="F9" i="19"/>
  <c r="B20" i="27"/>
  <c r="F22" i="20"/>
  <c r="B14" i="31"/>
  <c r="E11" i="23" a="1"/>
  <c r="E11" i="23" s="1"/>
  <c r="F11" i="23" s="1"/>
  <c r="B12" i="16"/>
  <c r="J20" i="19"/>
  <c r="B5" i="30"/>
  <c r="J26" i="20"/>
  <c r="B4" i="19"/>
  <c r="J21" i="19"/>
  <c r="B10" i="23"/>
  <c r="I7" i="29" a="1"/>
  <c r="I7" i="29" s="1"/>
  <c r="J7" i="29" s="1"/>
  <c r="J9" i="17"/>
  <c r="E16" i="31" a="1"/>
  <c r="E16" i="31" s="1"/>
  <c r="F16" i="31" s="1"/>
  <c r="J3" i="21"/>
  <c r="J20" i="16"/>
  <c r="B24" i="29"/>
  <c r="B4" i="17"/>
  <c r="B3" i="27"/>
  <c r="I13" i="29" a="1"/>
  <c r="I13" i="29" s="1"/>
  <c r="J13" i="29" s="1"/>
  <c r="J23" i="17"/>
  <c r="J23" i="20"/>
  <c r="B15" i="27"/>
  <c r="E13" i="27" a="1"/>
  <c r="E13" i="27" s="1"/>
  <c r="F13" i="27" s="1"/>
  <c r="B5" i="21"/>
  <c r="I19" i="23" a="1"/>
  <c r="I19" i="23" s="1"/>
  <c r="J19" i="23" s="1"/>
  <c r="J17" i="19"/>
  <c r="B8" i="21"/>
  <c r="I5" i="27" a="1"/>
  <c r="I5" i="27" s="1"/>
  <c r="J5" i="27" s="1"/>
  <c r="B17" i="17"/>
  <c r="I4" i="23" a="1"/>
  <c r="I4" i="23" s="1"/>
  <c r="J4" i="23" s="1"/>
  <c r="I22" i="29" a="1"/>
  <c r="I22" i="29" s="1"/>
  <c r="J22" i="29" s="1"/>
  <c r="F27" i="22"/>
  <c r="B6" i="17"/>
  <c r="J18" i="20"/>
  <c r="F5" i="17"/>
  <c r="F9" i="17"/>
  <c r="F20" i="21"/>
  <c r="B5" i="17"/>
  <c r="F19" i="20"/>
  <c r="B12" i="22"/>
  <c r="I8" i="30" a="1"/>
  <c r="I8" i="30" s="1"/>
  <c r="J8" i="30" s="1"/>
  <c r="B5" i="27"/>
  <c r="E6" i="23" a="1"/>
  <c r="E6" i="23" s="1"/>
  <c r="F6" i="23" s="1"/>
  <c r="J6" i="20"/>
  <c r="J8" i="20"/>
  <c r="B11" i="22"/>
  <c r="J20" i="17"/>
  <c r="F16" i="19"/>
  <c r="B7" i="30"/>
  <c r="I3" i="29" a="1"/>
  <c r="I3" i="29" s="1"/>
  <c r="J3" i="29" s="1"/>
  <c r="B26" i="19"/>
  <c r="J20" i="21"/>
  <c r="B21" i="21"/>
  <c r="J3" i="20"/>
  <c r="B23" i="23"/>
  <c r="B4" i="31"/>
  <c r="B24" i="17"/>
  <c r="B24" i="20"/>
  <c r="B14" i="22"/>
  <c r="J9" i="19"/>
  <c r="B8" i="23"/>
  <c r="B22" i="21"/>
  <c r="I27" i="29" a="1"/>
  <c r="I27" i="29" s="1"/>
  <c r="J27" i="29" s="1"/>
  <c r="E5" i="23" a="1"/>
  <c r="E5" i="23" s="1"/>
  <c r="F5" i="23" s="1"/>
  <c r="B18" i="16"/>
  <c r="E26" i="29" a="1"/>
  <c r="E26" i="29" s="1"/>
  <c r="F26" i="29" s="1"/>
  <c r="B11" i="17"/>
  <c r="B19" i="23"/>
  <c r="I16" i="31" a="1"/>
  <c r="I16" i="31" s="1"/>
  <c r="J16" i="31" s="1"/>
  <c r="B13" i="29"/>
  <c r="B20" i="29"/>
  <c r="J13" i="22"/>
  <c r="E12" i="29" a="1"/>
  <c r="E12" i="29" s="1"/>
  <c r="F12" i="29" s="1"/>
  <c r="B23" i="22"/>
  <c r="B20" i="23"/>
  <c r="I4" i="30" a="1"/>
  <c r="I4" i="30" s="1"/>
  <c r="J4" i="30" s="1"/>
  <c r="J27" i="19"/>
  <c r="I17" i="29" a="1"/>
  <c r="I17" i="29" s="1"/>
  <c r="J17" i="29" s="1"/>
  <c r="B20" i="30"/>
  <c r="F6" i="16"/>
  <c r="E11" i="30" a="1"/>
  <c r="E11" i="30" s="1"/>
  <c r="F11" i="30" s="1"/>
  <c r="B11" i="30"/>
  <c r="E12" i="27" a="1"/>
  <c r="E12" i="27" s="1"/>
  <c r="F12" i="27" s="1"/>
  <c r="B27" i="16"/>
  <c r="J5" i="19"/>
  <c r="B18" i="31"/>
  <c r="B5" i="23"/>
  <c r="E16" i="30" a="1"/>
  <c r="E16" i="30" s="1"/>
  <c r="F16" i="30" s="1"/>
  <c r="B14" i="16"/>
  <c r="E12" i="31" a="1"/>
  <c r="E12" i="31" s="1"/>
  <c r="F12" i="31" s="1"/>
  <c r="I8" i="27" a="1"/>
  <c r="I8" i="27" s="1"/>
  <c r="J8" i="27" s="1"/>
  <c r="J10" i="17"/>
  <c r="B13" i="21"/>
  <c r="E21" i="31" a="1"/>
  <c r="E21" i="31" s="1"/>
  <c r="F21" i="31" s="1"/>
  <c r="E24" i="31" a="1"/>
  <c r="E24" i="31" s="1"/>
  <c r="F24" i="31" s="1"/>
  <c r="F13" i="20"/>
  <c r="F8" i="21"/>
  <c r="F16" i="21"/>
  <c r="E7" i="23" a="1"/>
  <c r="E7" i="23" s="1"/>
  <c r="F7" i="23" s="1"/>
  <c r="B21" i="23"/>
  <c r="B6" i="27"/>
  <c r="I16" i="30" a="1"/>
  <c r="I16" i="30" s="1"/>
  <c r="J16" i="30" s="1"/>
  <c r="B7" i="23"/>
  <c r="I26" i="31" a="1"/>
  <c r="I26" i="31" s="1"/>
  <c r="J26" i="31" s="1"/>
  <c r="I3" i="22" a="1"/>
  <c r="I3" i="22" s="1"/>
  <c r="J3" i="22" s="1"/>
  <c r="B9" i="23"/>
  <c r="J5" i="20"/>
  <c r="B13" i="27"/>
  <c r="J18" i="16"/>
  <c r="E11" i="28" a="1"/>
  <c r="E11" i="28" s="1"/>
  <c r="F11" i="28" s="1"/>
  <c r="F6" i="20"/>
  <c r="E27" i="27" a="1"/>
  <c r="E27" i="27" s="1"/>
  <c r="F27" i="27" s="1"/>
  <c r="E13" i="23" a="1"/>
  <c r="E13" i="23" s="1"/>
  <c r="F13" i="23" s="1"/>
  <c r="J17" i="16"/>
  <c r="E26" i="28" a="1"/>
  <c r="E26" i="28" s="1"/>
  <c r="F26" i="28" s="1"/>
  <c r="E20" i="30" a="1"/>
  <c r="E20" i="30" s="1"/>
  <c r="F20" i="30" s="1"/>
  <c r="I23" i="31" a="1"/>
  <c r="I23" i="31" s="1"/>
  <c r="J23" i="31" s="1"/>
  <c r="J7" i="19"/>
  <c r="B9" i="22"/>
  <c r="I26" i="27" a="1"/>
  <c r="I26" i="27" s="1"/>
  <c r="J26" i="27" s="1"/>
  <c r="J11" i="16"/>
  <c r="F22" i="16"/>
  <c r="B26" i="20"/>
  <c r="J24" i="21"/>
  <c r="J14" i="22"/>
  <c r="J26" i="22"/>
  <c r="B3" i="17"/>
  <c r="B10" i="27"/>
  <c r="B4" i="27"/>
  <c r="F27" i="17"/>
  <c r="E3" i="29" a="1"/>
  <c r="E3" i="29" s="1"/>
  <c r="F3" i="29" s="1"/>
  <c r="B26" i="22"/>
  <c r="J6" i="19"/>
  <c r="F7" i="20"/>
  <c r="B16" i="31"/>
  <c r="B26" i="16"/>
  <c r="E14" i="30" a="1"/>
  <c r="E14" i="30" s="1"/>
  <c r="F14" i="30" s="1"/>
  <c r="B22" i="30"/>
  <c r="B18" i="20"/>
  <c r="E9" i="23" a="1"/>
  <c r="E9" i="23" s="1"/>
  <c r="F9" i="23" s="1"/>
  <c r="E4" i="29" a="1"/>
  <c r="E4" i="29" s="1"/>
  <c r="F4" i="29" s="1"/>
  <c r="B5" i="19"/>
  <c r="E9" i="30" a="1"/>
  <c r="E9" i="30" s="1"/>
  <c r="F9" i="30" s="1"/>
  <c r="E20" i="23" a="1"/>
  <c r="E20" i="23" s="1"/>
  <c r="F20" i="23" s="1"/>
  <c r="F11" i="17"/>
  <c r="B21" i="28"/>
  <c r="F11" i="19"/>
  <c r="B18" i="30"/>
  <c r="I23" i="27" a="1"/>
  <c r="I23" i="27" s="1"/>
  <c r="J23" i="27" s="1"/>
  <c r="B6" i="21"/>
  <c r="I20" i="28" a="1"/>
  <c r="I20" i="28" s="1"/>
  <c r="J20" i="28" s="1"/>
  <c r="J4" i="19"/>
  <c r="F18" i="19"/>
  <c r="B19" i="30"/>
  <c r="J10" i="20"/>
  <c r="I24" i="30" a="1"/>
  <c r="I24" i="30" s="1"/>
  <c r="J24" i="30" s="1"/>
  <c r="B15" i="17"/>
  <c r="E3" i="30" a="1"/>
  <c r="E3" i="30" s="1"/>
  <c r="F3" i="30" s="1"/>
  <c r="J16" i="19"/>
  <c r="E6" i="29" a="1"/>
  <c r="E6" i="29" s="1"/>
  <c r="F6" i="29" s="1"/>
  <c r="B10" i="16"/>
  <c r="I24" i="31" a="1"/>
  <c r="I24" i="31" s="1"/>
  <c r="J24" i="31" s="1"/>
  <c r="I18" i="23" a="1"/>
  <c r="I18" i="23" s="1"/>
  <c r="J18" i="23" s="1"/>
  <c r="B12" i="20"/>
  <c r="B19" i="21"/>
  <c r="B11" i="28"/>
  <c r="I21" i="23" a="1"/>
  <c r="I21" i="23" s="1"/>
  <c r="J21" i="23" s="1"/>
  <c r="E17" i="27" a="1"/>
  <c r="E17" i="27" s="1"/>
  <c r="F17" i="27" s="1"/>
  <c r="F24" i="21"/>
  <c r="J28" i="21"/>
  <c r="E8" i="30" a="1"/>
  <c r="E8" i="30" s="1"/>
  <c r="F8" i="30" s="1"/>
  <c r="E18" i="23" a="1"/>
  <c r="E18" i="23" s="1"/>
  <c r="F18" i="23" s="1"/>
  <c r="B17" i="20"/>
  <c r="I15" i="27" a="1"/>
  <c r="I15" i="27" s="1"/>
  <c r="J15" i="27" s="1"/>
  <c r="J21" i="17"/>
  <c r="E5" i="27" a="1"/>
  <c r="E5" i="27" s="1"/>
  <c r="F5" i="27" s="1"/>
  <c r="F25" i="21"/>
  <c r="J22" i="19"/>
  <c r="B21" i="16"/>
  <c r="E7" i="28" a="1"/>
  <c r="E7" i="28" s="1"/>
  <c r="F7" i="28" s="1"/>
  <c r="I6" i="31" a="1"/>
  <c r="I6" i="31" s="1"/>
  <c r="J6" i="31" s="1"/>
  <c r="B9" i="16"/>
  <c r="B16" i="20"/>
  <c r="B20" i="16"/>
  <c r="J7" i="21"/>
  <c r="F7" i="21"/>
  <c r="J21" i="20"/>
  <c r="F11" i="21"/>
  <c r="F7" i="19"/>
  <c r="I28" i="28" a="1"/>
  <c r="I28" i="28" s="1"/>
  <c r="J28" i="28" s="1"/>
  <c r="B22" i="27"/>
  <c r="I3" i="15" a="1"/>
  <c r="I3" i="15" s="1"/>
  <c r="E23" i="31" a="1"/>
  <c r="E23" i="31" s="1"/>
  <c r="F23" i="31" s="1"/>
  <c r="I25" i="28" a="1"/>
  <c r="I25" i="28" s="1"/>
  <c r="J25" i="28" s="1"/>
  <c r="B16" i="28"/>
  <c r="E24" i="29" a="1"/>
  <c r="E24" i="29" s="1"/>
  <c r="F24" i="29" s="1"/>
  <c r="J17" i="20"/>
  <c r="F10" i="20"/>
  <c r="J18" i="19"/>
  <c r="F25" i="20"/>
  <c r="E7" i="30" a="1"/>
  <c r="E7" i="30" s="1"/>
  <c r="F7" i="30" s="1"/>
  <c r="I21" i="30" a="1"/>
  <c r="I21" i="30" s="1"/>
  <c r="J21" i="30" s="1"/>
  <c r="B13" i="28"/>
  <c r="I22" i="30" a="1"/>
  <c r="I22" i="30" s="1"/>
  <c r="J22" i="30" s="1"/>
  <c r="F4" i="16"/>
  <c r="B25" i="27"/>
  <c r="I28" i="29" a="1"/>
  <c r="I28" i="29" s="1"/>
  <c r="J28" i="29" s="1"/>
  <c r="J27" i="22"/>
  <c r="B17" i="28"/>
  <c r="I5" i="31" a="1"/>
  <c r="I5" i="31" s="1"/>
  <c r="J5" i="31" s="1"/>
  <c r="E5" i="31" a="1"/>
  <c r="E5" i="31" s="1"/>
  <c r="F5" i="31" s="1"/>
  <c r="B25" i="17"/>
  <c r="B25" i="30"/>
  <c r="J14" i="20"/>
  <c r="I24" i="29" a="1"/>
  <c r="I24" i="29" s="1"/>
  <c r="J24" i="29" s="1"/>
  <c r="J22" i="22"/>
  <c r="B10" i="17"/>
  <c r="B4" i="23"/>
  <c r="I27" i="23" a="1"/>
  <c r="I27" i="23" s="1"/>
  <c r="J27" i="23" s="1"/>
  <c r="I11" i="31" a="1"/>
  <c r="I11" i="31" s="1"/>
  <c r="J11" i="31" s="1"/>
  <c r="B14" i="23"/>
  <c r="B24" i="28"/>
  <c r="E25" i="29" a="1"/>
  <c r="E25" i="29" s="1"/>
  <c r="F25" i="29" s="1"/>
  <c r="E16" i="29" a="1"/>
  <c r="E16" i="29" s="1"/>
  <c r="F16" i="29" s="1"/>
  <c r="I19" i="30" a="1"/>
  <c r="I19" i="30" s="1"/>
  <c r="J19" i="30" s="1"/>
  <c r="J16" i="17"/>
  <c r="B16" i="23"/>
  <c r="J4" i="22"/>
  <c r="J16" i="20"/>
  <c r="I12" i="27" a="1"/>
  <c r="I12" i="27" s="1"/>
  <c r="J12" i="27" s="1"/>
  <c r="F20" i="19"/>
  <c r="F13" i="16"/>
  <c r="E9" i="31" a="1"/>
  <c r="E9" i="31" s="1"/>
  <c r="F9" i="31" s="1"/>
  <c r="J22" i="17"/>
  <c r="J8" i="21"/>
  <c r="B11" i="23"/>
  <c r="I15" i="31" a="1"/>
  <c r="I15" i="31" s="1"/>
  <c r="J15" i="31" s="1"/>
  <c r="B9" i="30"/>
  <c r="E14" i="23" a="1"/>
  <c r="E14" i="23" s="1"/>
  <c r="F14" i="23" s="1"/>
  <c r="E7" i="27" a="1"/>
  <c r="E7" i="27" s="1"/>
  <c r="F7" i="27" s="1"/>
  <c r="I15" i="30" a="1"/>
  <c r="I15" i="30" s="1"/>
  <c r="J15" i="30" s="1"/>
  <c r="I7" i="30" a="1"/>
  <c r="I7" i="30" s="1"/>
  <c r="J7" i="30" s="1"/>
  <c r="F6" i="21"/>
  <c r="B7" i="22"/>
  <c r="J28" i="17"/>
  <c r="E3" i="19" a="1"/>
  <c r="E3" i="19" s="1"/>
  <c r="F3" i="19" s="1"/>
  <c r="E7" i="29" a="1"/>
  <c r="E7" i="29" s="1"/>
  <c r="F7" i="29" s="1"/>
  <c r="E19" i="28" a="1"/>
  <c r="E19" i="28" s="1"/>
  <c r="F19" i="28" s="1"/>
  <c r="I4" i="29" a="1"/>
  <c r="I4" i="29" s="1"/>
  <c r="J4" i="29" s="1"/>
  <c r="B12" i="29"/>
  <c r="B8" i="17"/>
  <c r="B11" i="21"/>
  <c r="B23" i="20"/>
  <c r="I8" i="23" a="1"/>
  <c r="I8" i="23" s="1"/>
  <c r="J8" i="23" s="1"/>
  <c r="I17" i="27" a="1"/>
  <c r="I17" i="27" s="1"/>
  <c r="J17" i="27" s="1"/>
  <c r="B13" i="31"/>
  <c r="F17" i="17"/>
  <c r="E4" i="27" a="1"/>
  <c r="E4" i="27" s="1"/>
  <c r="F4" i="27" s="1"/>
  <c r="E8" i="31" a="1"/>
  <c r="E8" i="31" s="1"/>
  <c r="F8" i="31" s="1"/>
  <c r="E5" i="28" a="1"/>
  <c r="E5" i="28" s="1"/>
  <c r="F5" i="28" s="1"/>
  <c r="B3" i="29"/>
  <c r="F15" i="19"/>
  <c r="I6" i="29" a="1"/>
  <c r="I6" i="29" s="1"/>
  <c r="J6" i="29" s="1"/>
  <c r="B10" i="20"/>
  <c r="B27" i="28"/>
  <c r="B12" i="28"/>
  <c r="J12" i="20"/>
  <c r="B12" i="31"/>
  <c r="J17" i="21"/>
  <c r="B8" i="22"/>
  <c r="F15" i="20"/>
  <c r="J15" i="17"/>
  <c r="B15" i="19"/>
  <c r="J8" i="17"/>
  <c r="F10" i="16"/>
  <c r="E21" i="23" a="1"/>
  <c r="E21" i="23" s="1"/>
  <c r="F21" i="23" s="1"/>
  <c r="B23" i="31"/>
  <c r="I7" i="23" a="1"/>
  <c r="I7" i="23" s="1"/>
  <c r="J7" i="23" s="1"/>
  <c r="I9" i="29" a="1"/>
  <c r="I9" i="29" s="1"/>
  <c r="J9" i="29" s="1"/>
  <c r="B27" i="22"/>
  <c r="B12" i="19"/>
  <c r="F10" i="19"/>
  <c r="E23" i="23" a="1"/>
  <c r="E23" i="23" s="1"/>
  <c r="F23" i="23" s="1"/>
  <c r="E11" i="27" a="1"/>
  <c r="E11" i="27" s="1"/>
  <c r="F11" i="27" s="1"/>
  <c r="J18" i="22"/>
  <c r="E6" i="28" a="1"/>
  <c r="E6" i="28" s="1"/>
  <c r="F6" i="28" s="1"/>
  <c r="E23" i="30" a="1"/>
  <c r="E23" i="30" s="1"/>
  <c r="F23" i="30" s="1"/>
  <c r="J18" i="21"/>
  <c r="I27" i="30" a="1"/>
  <c r="I27" i="30" s="1"/>
  <c r="J27" i="30" s="1"/>
  <c r="F19" i="17"/>
  <c r="I17" i="31" a="1"/>
  <c r="I17" i="31" s="1"/>
  <c r="J17" i="31" s="1"/>
  <c r="I28" i="30" a="1"/>
  <c r="I28" i="30" s="1"/>
  <c r="J28" i="30" s="1"/>
  <c r="E19" i="30" a="1"/>
  <c r="E19" i="30" s="1"/>
  <c r="F19" i="30" s="1"/>
  <c r="J23" i="21"/>
  <c r="B10" i="22"/>
  <c r="E18" i="31" a="1"/>
  <c r="E18" i="31" s="1"/>
  <c r="F18" i="31" s="1"/>
  <c r="J6" i="22"/>
  <c r="I12" i="28" a="1"/>
  <c r="I12" i="28" s="1"/>
  <c r="J12" i="28" s="1"/>
  <c r="I12" i="31" a="1"/>
  <c r="I12" i="31" s="1"/>
  <c r="J12" i="31" s="1"/>
  <c r="E26" i="31" a="1"/>
  <c r="E26" i="31" s="1"/>
  <c r="F26" i="31" s="1"/>
  <c r="B12" i="27"/>
  <c r="J9" i="21"/>
  <c r="F7" i="16"/>
  <c r="J26" i="17"/>
  <c r="I16" i="29" a="1"/>
  <c r="I16" i="29" s="1"/>
  <c r="J16" i="29" s="1"/>
  <c r="I27" i="31" a="1"/>
  <c r="I27" i="31" s="1"/>
  <c r="J27" i="31" s="1"/>
  <c r="J17" i="22"/>
  <c r="B3" i="28"/>
  <c r="E3" i="17" a="1"/>
  <c r="E3" i="17" s="1"/>
  <c r="F3" i="17" s="1"/>
  <c r="F24" i="17"/>
  <c r="B7" i="31"/>
  <c r="B20" i="22"/>
  <c r="B4" i="29"/>
  <c r="E27" i="23" a="1"/>
  <c r="E27" i="23" s="1"/>
  <c r="F27" i="23" s="1"/>
  <c r="B5" i="16"/>
  <c r="J10" i="21"/>
  <c r="E21" i="27" a="1"/>
  <c r="E21" i="27" s="1"/>
  <c r="F21" i="27" s="1"/>
  <c r="E12" i="23" a="1"/>
  <c r="E12" i="23" s="1"/>
  <c r="F12" i="23" s="1"/>
  <c r="B4" i="16"/>
  <c r="I18" i="31" a="1"/>
  <c r="I18" i="31" s="1"/>
  <c r="J18" i="31" s="1"/>
  <c r="F25" i="19"/>
  <c r="B18" i="23"/>
  <c r="E12" i="30" a="1"/>
  <c r="E12" i="30" s="1"/>
  <c r="F12" i="30" s="1"/>
  <c r="I17" i="30" a="1"/>
  <c r="I17" i="30" s="1"/>
  <c r="J17" i="30" s="1"/>
  <c r="F10" i="22"/>
  <c r="B3" i="31"/>
  <c r="B27" i="19"/>
  <c r="J12" i="19"/>
  <c r="J4" i="21"/>
  <c r="J14" i="16"/>
  <c r="B23" i="21"/>
  <c r="B7" i="21"/>
  <c r="B6" i="22"/>
  <c r="I10" i="29" a="1"/>
  <c r="I10" i="29" s="1"/>
  <c r="J10" i="29" s="1"/>
  <c r="E19" i="31" a="1"/>
  <c r="E19" i="31" s="1"/>
  <c r="F19" i="31" s="1"/>
  <c r="E23" i="29" a="1"/>
  <c r="E23" i="29" s="1"/>
  <c r="F23" i="29" s="1"/>
  <c r="B17" i="30"/>
  <c r="B8" i="30"/>
  <c r="B26" i="31"/>
  <c r="I16" i="23" a="1"/>
  <c r="I16" i="23" s="1"/>
  <c r="J16" i="23" s="1"/>
  <c r="F11" i="22"/>
  <c r="I27" i="27" a="1"/>
  <c r="I27" i="27" s="1"/>
  <c r="J27" i="27" s="1"/>
  <c r="B6" i="16"/>
  <c r="F25" i="22"/>
  <c r="B17" i="16"/>
  <c r="B21" i="19"/>
  <c r="B21" i="29"/>
  <c r="F16" i="16"/>
  <c r="B11" i="16"/>
  <c r="B27" i="20"/>
  <c r="F26" i="17"/>
  <c r="I12" i="30" a="1"/>
  <c r="I12" i="30" s="1"/>
  <c r="J12" i="30" s="1"/>
  <c r="E24" i="28" a="1"/>
  <c r="E24" i="28" s="1"/>
  <c r="F24" i="28" s="1"/>
  <c r="I20" i="27" a="1"/>
  <c r="I20" i="27" s="1"/>
  <c r="J20" i="27" s="1"/>
  <c r="E4" i="23" a="1"/>
  <c r="E4" i="23" s="1"/>
  <c r="F4" i="23" s="1"/>
  <c r="F9" i="16"/>
  <c r="B23" i="19"/>
  <c r="E10" i="29" a="1"/>
  <c r="E10" i="29" s="1"/>
  <c r="F10" i="29" s="1"/>
  <c r="J25" i="22"/>
  <c r="F6" i="19"/>
  <c r="B24" i="19"/>
  <c r="B17" i="29"/>
  <c r="B11" i="31"/>
  <c r="J6" i="16"/>
  <c r="B25" i="22"/>
  <c r="B15" i="21"/>
  <c r="B7" i="29"/>
  <c r="I7" i="28" a="1"/>
  <c r="I7" i="28" s="1"/>
  <c r="J7" i="28" s="1"/>
  <c r="F4" i="17"/>
  <c r="E14" i="28" a="1"/>
  <c r="E14" i="28" s="1"/>
  <c r="F14" i="28" s="1"/>
  <c r="F22" i="19"/>
  <c r="E27" i="30" a="1"/>
  <c r="E27" i="30" s="1"/>
  <c r="F27" i="30" s="1"/>
  <c r="F9" i="22"/>
  <c r="J13" i="17"/>
  <c r="J23" i="19"/>
  <c r="B10" i="19"/>
  <c r="J24" i="19"/>
  <c r="J28" i="20"/>
  <c r="E25" i="27" a="1"/>
  <c r="E25" i="27" s="1"/>
  <c r="F25" i="27" s="1"/>
  <c r="E11" i="31" a="1"/>
  <c r="E11" i="31" s="1"/>
  <c r="F11" i="31" s="1"/>
  <c r="B13" i="17"/>
  <c r="I28" i="27" a="1"/>
  <c r="I28" i="27" s="1"/>
  <c r="J28" i="27" s="1"/>
  <c r="F8" i="22"/>
  <c r="J11" i="22"/>
  <c r="F8" i="17"/>
  <c r="J16" i="22"/>
  <c r="B25" i="21"/>
  <c r="I26" i="30" a="1"/>
  <c r="I26" i="30" s="1"/>
  <c r="J26" i="30" s="1"/>
  <c r="E19" i="23" a="1"/>
  <c r="E19" i="23" s="1"/>
  <c r="F19" i="23" s="1"/>
  <c r="B11" i="19"/>
  <c r="I20" i="31" a="1"/>
  <c r="I20" i="31" s="1"/>
  <c r="J20" i="31" s="1"/>
  <c r="I14" i="29" a="1"/>
  <c r="I14" i="29" s="1"/>
  <c r="J14" i="29" s="1"/>
  <c r="J25" i="17"/>
  <c r="E12" i="28" a="1"/>
  <c r="E12" i="28" s="1"/>
  <c r="F12" i="28" s="1"/>
  <c r="F22" i="22"/>
  <c r="F13" i="19"/>
  <c r="J9" i="22"/>
  <c r="F26" i="16"/>
  <c r="E11" i="29" a="1"/>
  <c r="E11" i="29" s="1"/>
  <c r="F11" i="29" s="1"/>
  <c r="E14" i="29" a="1"/>
  <c r="E14" i="29" s="1"/>
  <c r="F14" i="29" s="1"/>
  <c r="E9" i="29" a="1"/>
  <c r="E9" i="29" s="1"/>
  <c r="F9" i="29" s="1"/>
  <c r="E3" i="22" a="1"/>
  <c r="E3" i="22" s="1"/>
  <c r="F3" i="22" s="1"/>
  <c r="E17" i="28" a="1"/>
  <c r="E17" i="28" s="1"/>
  <c r="F17" i="28" s="1"/>
  <c r="E10" i="28" a="1"/>
  <c r="E10" i="28" s="1"/>
  <c r="F10" i="28" s="1"/>
  <c r="E17" i="29" a="1"/>
  <c r="E17" i="29" s="1"/>
  <c r="F17" i="29" s="1"/>
  <c r="F12" i="21"/>
  <c r="F8" i="20"/>
  <c r="I24" i="28" a="1"/>
  <c r="I24" i="28" s="1"/>
  <c r="J24" i="28" s="1"/>
  <c r="J12" i="21"/>
  <c r="J26" i="16"/>
  <c r="J25" i="20"/>
  <c r="I3" i="28" a="1"/>
  <c r="I3" i="28" s="1"/>
  <c r="J3" i="28" s="1"/>
  <c r="B19" i="27"/>
  <c r="J22" i="20"/>
  <c r="J19" i="19"/>
  <c r="F16" i="20"/>
  <c r="J28" i="22"/>
  <c r="F21" i="22"/>
  <c r="I8" i="31" a="1"/>
  <c r="I8" i="31" s="1"/>
  <c r="J8" i="31" s="1"/>
  <c r="B9" i="28"/>
  <c r="E9" i="27" a="1"/>
  <c r="E9" i="27" s="1"/>
  <c r="F9" i="27" s="1"/>
  <c r="B25" i="20"/>
  <c r="B4" i="22"/>
  <c r="J7" i="17"/>
  <c r="B3" i="20"/>
  <c r="I19" i="28" a="1"/>
  <c r="I19" i="28" s="1"/>
  <c r="J19" i="28" s="1"/>
  <c r="B15" i="22"/>
  <c r="B22" i="23"/>
  <c r="E18" i="30" a="1"/>
  <c r="E18" i="30" s="1"/>
  <c r="F18" i="30" s="1"/>
  <c r="I3" i="30" a="1"/>
  <c r="I3" i="30" s="1"/>
  <c r="J3" i="30" s="1"/>
  <c r="F24" i="19"/>
  <c r="I9" i="28" a="1"/>
  <c r="I9" i="28" s="1"/>
  <c r="J9" i="28" s="1"/>
  <c r="F24" i="22"/>
  <c r="I25" i="31" a="1"/>
  <c r="I25" i="31" s="1"/>
  <c r="J25" i="31" s="1"/>
  <c r="I9" i="23" a="1"/>
  <c r="I9" i="23" s="1"/>
  <c r="J9" i="23" s="1"/>
  <c r="B16" i="30"/>
  <c r="E7" i="31" a="1"/>
  <c r="E7" i="31" s="1"/>
  <c r="F7" i="31" s="1"/>
  <c r="J15" i="21"/>
  <c r="B26" i="23"/>
  <c r="B24" i="30"/>
  <c r="E15" i="28" a="1"/>
  <c r="E15" i="28" s="1"/>
  <c r="F15" i="28" s="1"/>
  <c r="B23" i="17"/>
  <c r="I14" i="27" a="1"/>
  <c r="I14" i="27" s="1"/>
  <c r="J14" i="27" s="1"/>
  <c r="J4" i="16"/>
  <c r="E15" i="29" a="1"/>
  <c r="E15" i="29" s="1"/>
  <c r="F15" i="29" s="1"/>
  <c r="E9" i="28" a="1"/>
  <c r="E9" i="28" s="1"/>
  <c r="F9" i="28" s="1"/>
  <c r="J27" i="21"/>
  <c r="E24" i="30" a="1"/>
  <c r="E24" i="30" s="1"/>
  <c r="F24" i="30" s="1"/>
  <c r="E21" i="29" a="1"/>
  <c r="E21" i="29" s="1"/>
  <c r="F21" i="29" s="1"/>
  <c r="F6" i="22"/>
  <c r="F13" i="17"/>
  <c r="I20" i="30" a="1"/>
  <c r="I20" i="30" s="1"/>
  <c r="J20" i="30" s="1"/>
  <c r="I28" i="31" a="1"/>
  <c r="I28" i="31" s="1"/>
  <c r="J28" i="31" s="1"/>
  <c r="I20" i="29" a="1"/>
  <c r="I20" i="29" s="1"/>
  <c r="J20" i="29" s="1"/>
  <c r="B14" i="29"/>
  <c r="F22" i="17"/>
  <c r="E20" i="31" a="1"/>
  <c r="E20" i="31" s="1"/>
  <c r="F20" i="31" s="1"/>
  <c r="B12" i="30"/>
  <c r="E27" i="31" a="1"/>
  <c r="E27" i="31" s="1"/>
  <c r="F27" i="31" s="1"/>
  <c r="I10" i="30" a="1"/>
  <c r="I10" i="30" s="1"/>
  <c r="J10" i="30" s="1"/>
  <c r="J25" i="19"/>
  <c r="J5" i="16"/>
  <c r="B25" i="31"/>
  <c r="B19" i="16"/>
  <c r="I16" i="27" a="1"/>
  <c r="I16" i="27" s="1"/>
  <c r="J16" i="27" s="1"/>
  <c r="J3" i="16"/>
  <c r="J17" i="17"/>
  <c r="E3" i="15" a="1"/>
  <c r="E3" i="15" s="1"/>
  <c r="B21" i="17"/>
  <c r="E8" i="29" a="1"/>
  <c r="E8" i="29" s="1"/>
  <c r="F8" i="29" s="1"/>
  <c r="B18" i="27"/>
  <c r="J24" i="22"/>
  <c r="B18" i="21"/>
  <c r="J4" i="17"/>
  <c r="F17" i="19"/>
  <c r="B16" i="27"/>
  <c r="F7" i="17"/>
  <c r="I21" i="27" a="1"/>
  <c r="I21" i="27" s="1"/>
  <c r="J21" i="27" s="1"/>
  <c r="E16" i="27" a="1"/>
  <c r="E16" i="27" s="1"/>
  <c r="F16" i="27" s="1"/>
  <c r="I14" i="23" a="1"/>
  <c r="I14" i="23" s="1"/>
  <c r="J14" i="23" s="1"/>
  <c r="B14" i="28"/>
  <c r="B11" i="29"/>
  <c r="B22" i="20"/>
  <c r="F27" i="19"/>
  <c r="I4" i="28" a="1"/>
  <c r="I4" i="28" s="1"/>
  <c r="J4" i="28" s="1"/>
  <c r="E10" i="30" a="1"/>
  <c r="E10" i="30" s="1"/>
  <c r="F10" i="30" s="1"/>
  <c r="F5" i="19"/>
  <c r="J7" i="20"/>
  <c r="F17" i="21"/>
  <c r="E22" i="23" a="1"/>
  <c r="E22" i="23" s="1"/>
  <c r="F22" i="23" s="1"/>
  <c r="E23" i="27" a="1"/>
  <c r="E23" i="27" s="1"/>
  <c r="F23" i="27" s="1"/>
  <c r="F20" i="20"/>
  <c r="E15" i="27" a="1"/>
  <c r="E15" i="27" s="1"/>
  <c r="F15" i="27" s="1"/>
  <c r="I8" i="28" a="1"/>
  <c r="I8" i="28" s="1"/>
  <c r="J8" i="28" s="1"/>
  <c r="B25" i="28"/>
  <c r="I11" i="23" a="1"/>
  <c r="I11" i="23" s="1"/>
  <c r="J11" i="23" s="1"/>
  <c r="I5" i="30" a="1"/>
  <c r="I5" i="30" s="1"/>
  <c r="J5" i="30" s="1"/>
  <c r="B6" i="20"/>
  <c r="I10" i="28" a="1"/>
  <c r="I10" i="28" s="1"/>
  <c r="J10" i="28" s="1"/>
  <c r="F13" i="21"/>
  <c r="E22" i="29" a="1"/>
  <c r="E22" i="29" s="1"/>
  <c r="F22" i="29" s="1"/>
  <c r="F21" i="19"/>
  <c r="B25" i="16"/>
  <c r="F26" i="22"/>
  <c r="B20" i="31"/>
  <c r="B25" i="29"/>
  <c r="J15" i="20"/>
  <c r="B21" i="20"/>
  <c r="I9" i="27" a="1"/>
  <c r="I9" i="27" s="1"/>
  <c r="J9" i="27" s="1"/>
  <c r="B7" i="16"/>
  <c r="F26" i="19"/>
  <c r="B8" i="29"/>
  <c r="J19" i="22"/>
  <c r="F14" i="21"/>
  <c r="J19" i="16"/>
  <c r="J11" i="20"/>
  <c r="I25" i="29" a="1"/>
  <c r="I25" i="29" s="1"/>
  <c r="J25" i="29" s="1"/>
  <c r="E25" i="31" a="1"/>
  <c r="E25" i="31" s="1"/>
  <c r="F25" i="31" s="1"/>
  <c r="B9" i="27"/>
  <c r="B15" i="31"/>
  <c r="E5" i="29" a="1"/>
  <c r="E5" i="29" s="1"/>
  <c r="F5" i="29" s="1"/>
  <c r="F15" i="21"/>
  <c r="B13" i="30"/>
  <c r="B6" i="23"/>
  <c r="I28" i="23" a="1"/>
  <c r="I28" i="23" s="1"/>
  <c r="J28" i="23" s="1"/>
  <c r="J23" i="22"/>
  <c r="F16" i="22"/>
  <c r="B22" i="22"/>
  <c r="B10" i="31"/>
  <c r="F11" i="20"/>
  <c r="F17" i="20"/>
  <c r="I18" i="27" a="1"/>
  <c r="I18" i="27" s="1"/>
  <c r="J18" i="27" s="1"/>
  <c r="I16" i="28" a="1"/>
  <c r="I16" i="28" s="1"/>
  <c r="J16" i="28" s="1"/>
  <c r="I13" i="28" a="1"/>
  <c r="I13" i="28" s="1"/>
  <c r="J13" i="28" s="1"/>
  <c r="E17" i="30" a="1"/>
  <c r="E17" i="30" s="1"/>
  <c r="F17" i="30" s="1"/>
  <c r="F16" i="17"/>
  <c r="B18" i="28"/>
  <c r="E3" i="23" a="1"/>
  <c r="E3" i="23" s="1"/>
  <c r="F3" i="23" s="1"/>
  <c r="E18" i="27" a="1"/>
  <c r="E18" i="27" s="1"/>
  <c r="F18" i="27" s="1"/>
  <c r="E8" i="23" a="1"/>
  <c r="E8" i="23" s="1"/>
  <c r="F8" i="23" s="1"/>
  <c r="I3" i="31" a="1"/>
  <c r="I3" i="31" s="1"/>
  <c r="J3" i="31" s="1"/>
  <c r="I24" i="27" a="1"/>
  <c r="I24" i="27" s="1"/>
  <c r="J24" i="27" s="1"/>
  <c r="E5" i="30" a="1"/>
  <c r="E5" i="30" s="1"/>
  <c r="F5" i="30" s="1"/>
  <c r="B9" i="19"/>
  <c r="B27" i="27"/>
  <c r="B18" i="17"/>
  <c r="J22" i="21"/>
  <c r="J4" i="20"/>
  <c r="F20" i="16"/>
  <c r="J10" i="19"/>
  <c r="F6" i="17"/>
  <c r="B22" i="19"/>
  <c r="F18" i="20"/>
  <c r="F11" i="16"/>
  <c r="E20" i="28" a="1"/>
  <c r="E20" i="28" s="1"/>
  <c r="F20" i="28" s="1"/>
  <c r="B15" i="23"/>
  <c r="J5" i="21"/>
  <c r="B26" i="28"/>
  <c r="B12" i="21"/>
  <c r="B9" i="21"/>
  <c r="J13" i="20"/>
  <c r="F14" i="22"/>
  <c r="F27" i="20"/>
  <c r="B27" i="21"/>
  <c r="I3" i="23" a="1"/>
  <c r="I3" i="23" s="1"/>
  <c r="J3" i="23" s="1"/>
  <c r="I21" i="31" a="1"/>
  <c r="I21" i="31" s="1"/>
  <c r="J21" i="31" s="1"/>
  <c r="I13" i="27" a="1"/>
  <c r="I13" i="27" s="1"/>
  <c r="J13" i="27" s="1"/>
  <c r="I27" i="28" a="1"/>
  <c r="I27" i="28" s="1"/>
  <c r="J27" i="28" s="1"/>
  <c r="J25" i="16"/>
  <c r="B24" i="23"/>
  <c r="J28" i="16"/>
  <c r="B16" i="19"/>
  <c r="I12" i="23" a="1"/>
  <c r="I12" i="23" s="1"/>
  <c r="J12" i="23" s="1"/>
  <c r="I23" i="30" a="1"/>
  <c r="I23" i="30" s="1"/>
  <c r="J23" i="30" s="1"/>
  <c r="B5" i="22"/>
  <c r="I20" i="23" a="1"/>
  <c r="I20" i="23" s="1"/>
  <c r="J20" i="23" s="1"/>
  <c r="J26" i="19"/>
  <c r="B21" i="30"/>
  <c r="B13" i="16"/>
  <c r="E22" i="27" a="1"/>
  <c r="E22" i="27" s="1"/>
  <c r="F22" i="27" s="1"/>
  <c r="E10" i="31" a="1"/>
  <c r="E10" i="31" s="1"/>
  <c r="F10" i="31" s="1"/>
  <c r="E25" i="23" a="1"/>
  <c r="E25" i="23" s="1"/>
  <c r="F25" i="23" s="1"/>
  <c r="F5" i="20"/>
  <c r="E6" i="30" a="1"/>
  <c r="E6" i="30" s="1"/>
  <c r="F6" i="30" s="1"/>
  <c r="B26" i="30"/>
  <c r="B22" i="17"/>
  <c r="B4" i="20"/>
  <c r="F10" i="17"/>
  <c r="B19" i="20"/>
  <c r="B18" i="29"/>
  <c r="F14" i="20"/>
  <c r="I13" i="23" a="1"/>
  <c r="I13" i="23" s="1"/>
  <c r="J13" i="23" s="1"/>
  <c r="F10" i="21"/>
  <c r="I19" i="27" a="1"/>
  <c r="I19" i="27" s="1"/>
  <c r="J19" i="27" s="1"/>
  <c r="E3" i="28" a="1"/>
  <c r="E3" i="28" s="1"/>
  <c r="F3" i="28" s="1"/>
  <c r="J21" i="22"/>
  <c r="J25" i="21"/>
  <c r="J1" i="17" l="1"/>
  <c r="J1" i="16"/>
  <c r="J1" i="20"/>
  <c r="J1" i="19"/>
  <c r="J1" i="21"/>
  <c r="G27" i="20" a="1"/>
  <c r="G27" i="20" s="1"/>
  <c r="K5" i="16" a="1"/>
  <c r="K5" i="16" s="1"/>
  <c r="K28" i="20" a="1"/>
  <c r="K28" i="20" s="1"/>
  <c r="G19" i="17" a="1"/>
  <c r="G19" i="17" s="1"/>
  <c r="C25" i="30" a="1"/>
  <c r="C25" i="30" s="1"/>
  <c r="C10" i="27" a="1"/>
  <c r="C10" i="27" s="1"/>
  <c r="K18" i="20" a="1"/>
  <c r="K18" i="20" s="1"/>
  <c r="K16" i="16" a="1"/>
  <c r="K16" i="16" s="1"/>
  <c r="K15" i="19" a="1"/>
  <c r="K15" i="19" s="1"/>
  <c r="K15" i="16" a="1"/>
  <c r="K15" i="16" s="1"/>
  <c r="C14" i="27" a="1"/>
  <c r="C14" i="27" s="1"/>
  <c r="K12" i="23" a="1"/>
  <c r="K12" i="23" s="1"/>
  <c r="G11" i="20" a="1"/>
  <c r="G11" i="20" s="1"/>
  <c r="C25" i="28" a="1"/>
  <c r="C25" i="28" s="1"/>
  <c r="K25" i="19" a="1"/>
  <c r="K25" i="19" s="1"/>
  <c r="K8" i="31" a="1"/>
  <c r="K8" i="31" s="1"/>
  <c r="C25" i="21" a="1"/>
  <c r="C25" i="21" s="1"/>
  <c r="G4" i="23" a="1"/>
  <c r="G4" i="23" s="1"/>
  <c r="C7" i="31" a="1"/>
  <c r="C7" i="31" s="1"/>
  <c r="G26" i="31" a="1"/>
  <c r="G26" i="31" s="1"/>
  <c r="K27" i="30" a="1"/>
  <c r="K27" i="30" s="1"/>
  <c r="K7" i="23" a="1"/>
  <c r="K7" i="23" s="1"/>
  <c r="K12" i="20" a="1"/>
  <c r="K12" i="20" s="1"/>
  <c r="C13" i="31" a="1"/>
  <c r="C13" i="31" s="1"/>
  <c r="K27" i="15" a="1"/>
  <c r="K27" i="15" s="1"/>
  <c r="J27" i="15"/>
  <c r="G25" i="29" a="1"/>
  <c r="G25" i="29" s="1"/>
  <c r="C25" i="17" a="1"/>
  <c r="C25" i="17" s="1"/>
  <c r="K21" i="30" a="1"/>
  <c r="K21" i="30" s="1"/>
  <c r="G23" i="31" a="1"/>
  <c r="G23" i="31" s="1"/>
  <c r="C9" i="16" a="1"/>
  <c r="C9" i="16" s="1"/>
  <c r="K28" i="21" a="1"/>
  <c r="K28" i="21" s="1"/>
  <c r="K16" i="19" a="1"/>
  <c r="K16" i="19" s="1"/>
  <c r="K23" i="27" a="1"/>
  <c r="K23" i="27" s="1"/>
  <c r="C22" i="30" a="1"/>
  <c r="C22" i="30" s="1"/>
  <c r="C3" i="17" a="1"/>
  <c r="C3" i="17" s="1"/>
  <c r="G26" i="28" a="1"/>
  <c r="G26" i="28" s="1"/>
  <c r="K26" i="31" a="1"/>
  <c r="K26" i="31" s="1"/>
  <c r="G11" i="30" a="1"/>
  <c r="G11" i="30" s="1"/>
  <c r="K16" i="31" a="1"/>
  <c r="K16" i="31" s="1"/>
  <c r="C24" i="17" a="1"/>
  <c r="C24" i="17" s="1"/>
  <c r="K8" i="20" a="1"/>
  <c r="K8" i="20" s="1"/>
  <c r="C6" i="17" a="1"/>
  <c r="C6" i="17" s="1"/>
  <c r="C15" i="27" a="1"/>
  <c r="C15" i="27" s="1"/>
  <c r="K7" i="29" a="1"/>
  <c r="K7" i="29" s="1"/>
  <c r="C5" i="15" a="1"/>
  <c r="C5" i="15" s="1"/>
  <c r="B5" i="15"/>
  <c r="K7" i="16" a="1"/>
  <c r="K7" i="16" s="1"/>
  <c r="G24" i="27" a="1"/>
  <c r="G24" i="27" s="1"/>
  <c r="G19" i="21" a="1"/>
  <c r="G19" i="21" s="1"/>
  <c r="C8" i="28" a="1"/>
  <c r="C8" i="28" s="1"/>
  <c r="C3" i="21" a="1"/>
  <c r="C3" i="21" s="1"/>
  <c r="K15" i="22" a="1"/>
  <c r="K15" i="22" s="1"/>
  <c r="K14" i="28" a="1"/>
  <c r="K14" i="28" s="1"/>
  <c r="K3" i="19" a="1"/>
  <c r="K3" i="19" s="1"/>
  <c r="C21" i="31" a="1"/>
  <c r="C21" i="31" s="1"/>
  <c r="K25" i="27" a="1"/>
  <c r="K25" i="27" s="1"/>
  <c r="G23" i="28" a="1"/>
  <c r="G23" i="28" s="1"/>
  <c r="K10" i="31" a="1"/>
  <c r="K10" i="31" s="1"/>
  <c r="K24" i="23" a="1"/>
  <c r="K24" i="23" s="1"/>
  <c r="K22" i="16" a="1"/>
  <c r="K22" i="16" s="1"/>
  <c r="G23" i="22" a="1"/>
  <c r="G23" i="22" s="1"/>
  <c r="G4" i="19" a="1"/>
  <c r="G4" i="19" s="1"/>
  <c r="C8" i="16" a="1"/>
  <c r="C8" i="16" s="1"/>
  <c r="C26" i="21" a="1"/>
  <c r="C26" i="21" s="1"/>
  <c r="G17" i="23" a="1"/>
  <c r="G17" i="23" s="1"/>
  <c r="C9" i="29" a="1"/>
  <c r="C9" i="29" s="1"/>
  <c r="K13" i="30" a="1"/>
  <c r="K13" i="30" s="1"/>
  <c r="C16" i="21" a="1"/>
  <c r="C16" i="21" s="1"/>
  <c r="G26" i="20" a="1"/>
  <c r="G26" i="20" s="1"/>
  <c r="K22" i="15" a="1"/>
  <c r="K22" i="15" s="1"/>
  <c r="J22" i="15"/>
  <c r="K9" i="31" a="1"/>
  <c r="K9" i="31" s="1"/>
  <c r="C14" i="19" a="1"/>
  <c r="C14" i="19" s="1"/>
  <c r="G17" i="20" a="1"/>
  <c r="G17" i="20" s="1"/>
  <c r="G24" i="19" a="1"/>
  <c r="G24" i="19" s="1"/>
  <c r="G9" i="16" a="1"/>
  <c r="G9" i="16" s="1"/>
  <c r="K9" i="29" a="1"/>
  <c r="K9" i="29" s="1"/>
  <c r="C16" i="20" a="1"/>
  <c r="C16" i="20" s="1"/>
  <c r="C11" i="30" a="1"/>
  <c r="C11" i="30" s="1"/>
  <c r="C20" i="27" a="1"/>
  <c r="C20" i="27" s="1"/>
  <c r="C17" i="19" a="1"/>
  <c r="C17" i="19" s="1"/>
  <c r="C20" i="19" a="1"/>
  <c r="C20" i="19" s="1"/>
  <c r="G27" i="21" a="1"/>
  <c r="G27" i="21" s="1"/>
  <c r="G19" i="27" a="1"/>
  <c r="G19" i="27" s="1"/>
  <c r="G6" i="30" a="1"/>
  <c r="G6" i="30" s="1"/>
  <c r="G6" i="17" a="1"/>
  <c r="G6" i="17" s="1"/>
  <c r="G25" i="31" a="1"/>
  <c r="G25" i="31" s="1"/>
  <c r="C18" i="21" a="1"/>
  <c r="C18" i="21" s="1"/>
  <c r="C23" i="17" a="1"/>
  <c r="C23" i="17" s="1"/>
  <c r="K24" i="28" a="1"/>
  <c r="K24" i="28" s="1"/>
  <c r="K24" i="19" a="1"/>
  <c r="K24" i="19" s="1"/>
  <c r="C7" i="21" a="1"/>
  <c r="C7" i="21" s="1"/>
  <c r="G5" i="20" a="1"/>
  <c r="G5" i="20" s="1"/>
  <c r="K10" i="19" a="1"/>
  <c r="K10" i="19" s="1"/>
  <c r="C10" i="31" a="1"/>
  <c r="C10" i="31" s="1"/>
  <c r="K8" i="28" a="1"/>
  <c r="K8" i="28" s="1"/>
  <c r="K24" i="22" a="1"/>
  <c r="K24" i="22" s="1"/>
  <c r="G6" i="22" a="1"/>
  <c r="G6" i="22" s="1"/>
  <c r="G18" i="30" a="1"/>
  <c r="G18" i="30" s="1"/>
  <c r="C14" i="15" a="1"/>
  <c r="C14" i="15" s="1"/>
  <c r="B14" i="15"/>
  <c r="K9" i="22" a="1"/>
  <c r="K9" i="22" s="1"/>
  <c r="K16" i="22" a="1"/>
  <c r="K16" i="22" s="1"/>
  <c r="C10" i="19" a="1"/>
  <c r="C10" i="19" s="1"/>
  <c r="C25" i="22" a="1"/>
  <c r="C25" i="22" s="1"/>
  <c r="K20" i="27" a="1"/>
  <c r="K20" i="27" s="1"/>
  <c r="C6" i="16" a="1"/>
  <c r="C6" i="16" s="1"/>
  <c r="C23" i="21" a="1"/>
  <c r="C23" i="21" s="1"/>
  <c r="G25" i="19" a="1"/>
  <c r="G25" i="19" s="1"/>
  <c r="G24" i="17" a="1"/>
  <c r="G24" i="17" s="1"/>
  <c r="K12" i="31" a="1"/>
  <c r="K12" i="31" s="1"/>
  <c r="K18" i="21" a="1"/>
  <c r="K18" i="21" s="1"/>
  <c r="C23" i="31" a="1"/>
  <c r="C23" i="31" s="1"/>
  <c r="C12" i="28" a="1"/>
  <c r="C12" i="28" s="1"/>
  <c r="K17" i="27" a="1"/>
  <c r="K17" i="27" s="1"/>
  <c r="J16" i="15"/>
  <c r="K16" i="15" a="1"/>
  <c r="K16" i="15" s="1"/>
  <c r="C24" i="28" a="1"/>
  <c r="C24" i="28" s="1"/>
  <c r="G5" i="31" a="1"/>
  <c r="G5" i="31" s="1"/>
  <c r="G7" i="30" a="1"/>
  <c r="G7" i="30" s="1"/>
  <c r="J3" i="15"/>
  <c r="K3" i="15" a="1"/>
  <c r="K3" i="15" s="1"/>
  <c r="K6" i="31" a="1"/>
  <c r="K6" i="31" s="1"/>
  <c r="G24" i="21" a="1"/>
  <c r="G24" i="21" s="1"/>
  <c r="G3" i="30" a="1"/>
  <c r="G3" i="30" s="1"/>
  <c r="C18" i="30" a="1"/>
  <c r="C18" i="30" s="1"/>
  <c r="G14" i="30" a="1"/>
  <c r="G14" i="30" s="1"/>
  <c r="K26" i="22" a="1"/>
  <c r="K26" i="22" s="1"/>
  <c r="K17" i="16" a="1"/>
  <c r="K17" i="16" s="1"/>
  <c r="C7" i="23" a="1"/>
  <c r="C7" i="23" s="1"/>
  <c r="K8" i="27" a="1"/>
  <c r="K8" i="27" s="1"/>
  <c r="G6" i="16" a="1"/>
  <c r="G6" i="16" s="1"/>
  <c r="C19" i="23" a="1"/>
  <c r="C19" i="23" s="1"/>
  <c r="C4" i="31" a="1"/>
  <c r="C4" i="31" s="1"/>
  <c r="K6" i="20" a="1"/>
  <c r="K6" i="20" s="1"/>
  <c r="F17" i="15"/>
  <c r="G17" i="15" a="1"/>
  <c r="G17" i="15" s="1"/>
  <c r="K23" i="20" a="1"/>
  <c r="K23" i="20" s="1"/>
  <c r="C10" i="23" a="1"/>
  <c r="C10" i="23" s="1"/>
  <c r="G9" i="19" a="1"/>
  <c r="G9" i="19" s="1"/>
  <c r="C9" i="20" a="1"/>
  <c r="C9" i="20" s="1"/>
  <c r="C18" i="19" a="1"/>
  <c r="C18" i="19" s="1"/>
  <c r="K5" i="22" a="1"/>
  <c r="K5" i="22" s="1"/>
  <c r="C27" i="29" a="1"/>
  <c r="C27" i="29" s="1"/>
  <c r="G6" i="27" a="1"/>
  <c r="G6" i="27" s="1"/>
  <c r="K24" i="20" a="1"/>
  <c r="K24" i="20" s="1"/>
  <c r="K22" i="31" a="1"/>
  <c r="K22" i="31" s="1"/>
  <c r="G4" i="20" a="1"/>
  <c r="G4" i="20" s="1"/>
  <c r="G21" i="30" a="1"/>
  <c r="G21" i="30" s="1"/>
  <c r="K12" i="29" a="1"/>
  <c r="K12" i="29" s="1"/>
  <c r="K19" i="29" a="1"/>
  <c r="K19" i="29" s="1"/>
  <c r="C8" i="27" a="1"/>
  <c r="C8" i="27" s="1"/>
  <c r="G18" i="15" a="1"/>
  <c r="G18" i="15" s="1"/>
  <c r="F18" i="15"/>
  <c r="K27" i="16" a="1"/>
  <c r="K27" i="16" s="1"/>
  <c r="C6" i="29" a="1"/>
  <c r="C6" i="29" s="1"/>
  <c r="K3" i="27" a="1"/>
  <c r="K3" i="27" s="1"/>
  <c r="G17" i="16" a="1"/>
  <c r="G17" i="16" s="1"/>
  <c r="C15" i="30" a="1"/>
  <c r="C15" i="30" s="1"/>
  <c r="G26" i="23" a="1"/>
  <c r="G26" i="23" s="1"/>
  <c r="C13" i="20" a="1"/>
  <c r="C13" i="20" s="1"/>
  <c r="G13" i="30" a="1"/>
  <c r="G13" i="30" s="1"/>
  <c r="G23" i="19" a="1"/>
  <c r="G23" i="19" s="1"/>
  <c r="K26" i="21" a="1"/>
  <c r="K26" i="21" s="1"/>
  <c r="G18" i="16" a="1"/>
  <c r="G18" i="16" s="1"/>
  <c r="K23" i="29" a="1"/>
  <c r="K23" i="29" s="1"/>
  <c r="G12" i="15" a="1"/>
  <c r="G12" i="15" s="1"/>
  <c r="F12" i="15"/>
  <c r="C6" i="30" a="1"/>
  <c r="C6" i="30" s="1"/>
  <c r="G3" i="28" a="1"/>
  <c r="G3" i="28" s="1"/>
  <c r="C9" i="27" a="1"/>
  <c r="C9" i="27" s="1"/>
  <c r="G11" i="29" a="1"/>
  <c r="G11" i="29" s="1"/>
  <c r="C20" i="22" a="1"/>
  <c r="C20" i="22" s="1"/>
  <c r="G3" i="19" a="1"/>
  <c r="G3" i="19" s="1"/>
  <c r="G8" i="30" a="1"/>
  <c r="G8" i="30" s="1"/>
  <c r="G20" i="30" a="1"/>
  <c r="G20" i="30" s="1"/>
  <c r="C24" i="20" a="1"/>
  <c r="C24" i="20" s="1"/>
  <c r="G23" i="17" a="1"/>
  <c r="G23" i="17" s="1"/>
  <c r="G18" i="22" a="1"/>
  <c r="G18" i="22" s="1"/>
  <c r="K6" i="23" a="1"/>
  <c r="K6" i="23" s="1"/>
  <c r="C19" i="31" a="1"/>
  <c r="C19" i="31" s="1"/>
  <c r="C18" i="22" a="1"/>
  <c r="C18" i="22" s="1"/>
  <c r="C3" i="30" a="1"/>
  <c r="C3" i="30" s="1"/>
  <c r="C14" i="17" a="1"/>
  <c r="C14" i="17" s="1"/>
  <c r="K19" i="27" a="1"/>
  <c r="K19" i="27" s="1"/>
  <c r="G14" i="22" a="1"/>
  <c r="G14" i="22" s="1"/>
  <c r="G8" i="23" a="1"/>
  <c r="G8" i="23" s="1"/>
  <c r="K15" i="20" a="1"/>
  <c r="K15" i="20" s="1"/>
  <c r="K18" i="15" a="1"/>
  <c r="K18" i="15" s="1"/>
  <c r="J18" i="15"/>
  <c r="G13" i="17" a="1"/>
  <c r="G13" i="17" s="1"/>
  <c r="K3" i="30" a="1"/>
  <c r="K3" i="30" s="1"/>
  <c r="G26" i="16" a="1"/>
  <c r="G26" i="16" s="1"/>
  <c r="C15" i="21" a="1"/>
  <c r="C15" i="21" s="1"/>
  <c r="G25" i="22" a="1"/>
  <c r="G25" i="22" s="1"/>
  <c r="C18" i="23" a="1"/>
  <c r="C18" i="23" s="1"/>
  <c r="G10" i="21" a="1"/>
  <c r="G10" i="21" s="1"/>
  <c r="G6" i="15" a="1"/>
  <c r="G6" i="15" s="1"/>
  <c r="F6" i="15"/>
  <c r="K13" i="20" a="1"/>
  <c r="K13" i="20" s="1"/>
  <c r="G18" i="27" a="1"/>
  <c r="G18" i="27" s="1"/>
  <c r="K25" i="29" a="1"/>
  <c r="K25" i="29" s="1"/>
  <c r="C25" i="29" a="1"/>
  <c r="C25" i="29" s="1"/>
  <c r="C22" i="20" a="1"/>
  <c r="C22" i="20" s="1"/>
  <c r="K10" i="30" a="1"/>
  <c r="K10" i="30" s="1"/>
  <c r="G15" i="28" a="1"/>
  <c r="G15" i="28" s="1"/>
  <c r="G21" i="22" a="1"/>
  <c r="G21" i="22" s="1"/>
  <c r="K13" i="23" a="1"/>
  <c r="K13" i="23" s="1"/>
  <c r="G25" i="23" a="1"/>
  <c r="G25" i="23" s="1"/>
  <c r="C16" i="19" a="1"/>
  <c r="C16" i="19" s="1"/>
  <c r="C9" i="21" a="1"/>
  <c r="C9" i="21" s="1"/>
  <c r="G20" i="16" a="1"/>
  <c r="G20" i="16" s="1"/>
  <c r="K21" i="15" a="1"/>
  <c r="K21" i="15" s="1"/>
  <c r="J21" i="15"/>
  <c r="C22" i="22" a="1"/>
  <c r="C22" i="22" s="1"/>
  <c r="K11" i="20" a="1"/>
  <c r="K11" i="20" s="1"/>
  <c r="C20" i="31" a="1"/>
  <c r="C20" i="31" s="1"/>
  <c r="G15" i="27" a="1"/>
  <c r="G15" i="27" s="1"/>
  <c r="C11" i="29" a="1"/>
  <c r="C11" i="29" s="1"/>
  <c r="C18" i="27" a="1"/>
  <c r="C18" i="27" s="1"/>
  <c r="G27" i="31" a="1"/>
  <c r="G27" i="31" s="1"/>
  <c r="G21" i="29" a="1"/>
  <c r="G21" i="29" s="1"/>
  <c r="C24" i="30" a="1"/>
  <c r="C24" i="30" s="1"/>
  <c r="C22" i="23" a="1"/>
  <c r="C22" i="23" s="1"/>
  <c r="K28" i="22" a="1"/>
  <c r="K28" i="22" s="1"/>
  <c r="F25" i="15"/>
  <c r="G25" i="15" a="1"/>
  <c r="G25" i="15" s="1"/>
  <c r="G13" i="19" a="1"/>
  <c r="G13" i="19" s="1"/>
  <c r="G8" i="17" a="1"/>
  <c r="G8" i="17" s="1"/>
  <c r="J25" i="15"/>
  <c r="K25" i="15" a="1"/>
  <c r="K25" i="15" s="1"/>
  <c r="K6" i="16" a="1"/>
  <c r="K6" i="16" s="1"/>
  <c r="G24" i="28" a="1"/>
  <c r="G24" i="28" s="1"/>
  <c r="K27" i="27" a="1"/>
  <c r="K27" i="27" s="1"/>
  <c r="C18" i="15" a="1"/>
  <c r="C18" i="15" s="1"/>
  <c r="B18" i="15"/>
  <c r="G3" i="17" a="1"/>
  <c r="G3" i="17" s="1"/>
  <c r="K12" i="28" a="1"/>
  <c r="K12" i="28" s="1"/>
  <c r="G23" i="30" a="1"/>
  <c r="G23" i="30" s="1"/>
  <c r="G21" i="23" a="1"/>
  <c r="G21" i="23" s="1"/>
  <c r="C27" i="28" a="1"/>
  <c r="C27" i="28" s="1"/>
  <c r="K8" i="23" a="1"/>
  <c r="K8" i="23" s="1"/>
  <c r="C7" i="22" a="1"/>
  <c r="C7" i="22" s="1"/>
  <c r="G9" i="31" a="1"/>
  <c r="G9" i="31" s="1"/>
  <c r="C14" i="23" a="1"/>
  <c r="C14" i="23" s="1"/>
  <c r="K5" i="31" a="1"/>
  <c r="K5" i="31" s="1"/>
  <c r="F27" i="15"/>
  <c r="G27" i="15" a="1"/>
  <c r="G27" i="15" s="1"/>
  <c r="C22" i="27" a="1"/>
  <c r="C22" i="27" s="1"/>
  <c r="G7" i="28" a="1"/>
  <c r="G7" i="28" s="1"/>
  <c r="G17" i="27" a="1"/>
  <c r="G17" i="27" s="1"/>
  <c r="C15" i="17" a="1"/>
  <c r="C15" i="17" s="1"/>
  <c r="G11" i="19" a="1"/>
  <c r="G11" i="19" s="1"/>
  <c r="C26" i="16" a="1"/>
  <c r="C26" i="16" s="1"/>
  <c r="K14" i="22" a="1"/>
  <c r="K14" i="22" s="1"/>
  <c r="G13" i="23" a="1"/>
  <c r="G13" i="23" s="1"/>
  <c r="K16" i="30" a="1"/>
  <c r="K16" i="30" s="1"/>
  <c r="G12" i="31" a="1"/>
  <c r="G12" i="31" s="1"/>
  <c r="C20" i="30" a="1"/>
  <c r="C20" i="30" s="1"/>
  <c r="C11" i="17" a="1"/>
  <c r="C11" i="17" s="1"/>
  <c r="C23" i="23" a="1"/>
  <c r="C23" i="23" s="1"/>
  <c r="G6" i="23" a="1"/>
  <c r="G6" i="23" s="1"/>
  <c r="G27" i="22" a="1"/>
  <c r="G27" i="22" s="1"/>
  <c r="K21" i="19" a="1"/>
  <c r="K21" i="19" s="1"/>
  <c r="K7" i="22" a="1"/>
  <c r="K7" i="22" s="1"/>
  <c r="G15" i="30" a="1"/>
  <c r="G15" i="30" s="1"/>
  <c r="K22" i="28" a="1"/>
  <c r="K22" i="28" s="1"/>
  <c r="C21" i="27" a="1"/>
  <c r="C21" i="27" s="1"/>
  <c r="G8" i="27" a="1"/>
  <c r="G8" i="27" s="1"/>
  <c r="G20" i="17" a="1"/>
  <c r="G20" i="17" s="1"/>
  <c r="G13" i="31" a="1"/>
  <c r="G13" i="31" s="1"/>
  <c r="G3" i="21" a="1"/>
  <c r="G3" i="21" s="1"/>
  <c r="C13" i="19" a="1"/>
  <c r="C13" i="19" s="1"/>
  <c r="K8" i="19" a="1"/>
  <c r="K8" i="19" s="1"/>
  <c r="C24" i="31" a="1"/>
  <c r="C24" i="31" s="1"/>
  <c r="K28" i="15" a="1"/>
  <c r="K28" i="15" s="1"/>
  <c r="J28" i="15"/>
  <c r="K19" i="20" a="1"/>
  <c r="K19" i="20" s="1"/>
  <c r="G3" i="20" a="1"/>
  <c r="G3" i="20" s="1"/>
  <c r="K14" i="31" a="1"/>
  <c r="K14" i="31" s="1"/>
  <c r="C22" i="31" a="1"/>
  <c r="C22" i="31" s="1"/>
  <c r="B9" i="15"/>
  <c r="C9" i="15" a="1"/>
  <c r="C9" i="15" s="1"/>
  <c r="K10" i="23" a="1"/>
  <c r="K10" i="23" s="1"/>
  <c r="K22" i="23" a="1"/>
  <c r="K22" i="23" s="1"/>
  <c r="C27" i="30" a="1"/>
  <c r="C27" i="30" s="1"/>
  <c r="C14" i="21" a="1"/>
  <c r="C14" i="21" s="1"/>
  <c r="G23" i="20" a="1"/>
  <c r="G23" i="20" s="1"/>
  <c r="K8" i="16" a="1"/>
  <c r="K8" i="16" s="1"/>
  <c r="G24" i="23" a="1"/>
  <c r="G24" i="23" s="1"/>
  <c r="K21" i="28" a="1"/>
  <c r="K21" i="28" s="1"/>
  <c r="G22" i="30" a="1"/>
  <c r="G22" i="30" s="1"/>
  <c r="C15" i="15" a="1"/>
  <c r="C15" i="15" s="1"/>
  <c r="B15" i="15"/>
  <c r="K22" i="27" a="1"/>
  <c r="K22" i="27" s="1"/>
  <c r="C21" i="20" a="1"/>
  <c r="C21" i="20" s="1"/>
  <c r="C9" i="28" a="1"/>
  <c r="C9" i="28" s="1"/>
  <c r="G12" i="30" a="1"/>
  <c r="G12" i="30" s="1"/>
  <c r="G16" i="29" a="1"/>
  <c r="G16" i="29" s="1"/>
  <c r="B13" i="15"/>
  <c r="C13" i="15" a="1"/>
  <c r="C13" i="15" s="1"/>
  <c r="C11" i="22" a="1"/>
  <c r="C11" i="22" s="1"/>
  <c r="J8" i="15"/>
  <c r="K8" i="15" a="1"/>
  <c r="K8" i="15" s="1"/>
  <c r="C8" i="19" a="1"/>
  <c r="C8" i="19" s="1"/>
  <c r="C12" i="23" a="1"/>
  <c r="C12" i="23" s="1"/>
  <c r="G13" i="29" a="1"/>
  <c r="G13" i="29" s="1"/>
  <c r="K23" i="16" a="1"/>
  <c r="K23" i="16" s="1"/>
  <c r="G14" i="20" a="1"/>
  <c r="G14" i="20" s="1"/>
  <c r="G10" i="31" a="1"/>
  <c r="G10" i="31" s="1"/>
  <c r="K28" i="16" a="1"/>
  <c r="K28" i="16" s="1"/>
  <c r="C12" i="21" a="1"/>
  <c r="C12" i="21" s="1"/>
  <c r="K4" i="20" a="1"/>
  <c r="K4" i="20" s="1"/>
  <c r="G3" i="23" a="1"/>
  <c r="G3" i="23" s="1"/>
  <c r="G16" i="22" a="1"/>
  <c r="G16" i="22" s="1"/>
  <c r="K19" i="16" a="1"/>
  <c r="K19" i="16" s="1"/>
  <c r="G26" i="22" a="1"/>
  <c r="G26" i="22" s="1"/>
  <c r="G20" i="20" a="1"/>
  <c r="G20" i="20" s="1"/>
  <c r="C14" i="28" a="1"/>
  <c r="C14" i="28" s="1"/>
  <c r="G8" i="29" a="1"/>
  <c r="G8" i="29" s="1"/>
  <c r="C12" i="30" a="1"/>
  <c r="C12" i="30" s="1"/>
  <c r="G24" i="30" a="1"/>
  <c r="G24" i="30" s="1"/>
  <c r="C26" i="23" a="1"/>
  <c r="C26" i="23" s="1"/>
  <c r="C6" i="15" a="1"/>
  <c r="C6" i="15" s="1"/>
  <c r="B6" i="15"/>
  <c r="G16" i="20" a="1"/>
  <c r="G16" i="20" s="1"/>
  <c r="G8" i="20" a="1"/>
  <c r="G8" i="20" s="1"/>
  <c r="G22" i="22" a="1"/>
  <c r="G22" i="22" s="1"/>
  <c r="F9" i="15"/>
  <c r="G9" i="15" a="1"/>
  <c r="G9" i="15" s="1"/>
  <c r="K23" i="19" a="1"/>
  <c r="K23" i="19" s="1"/>
  <c r="C11" i="31" a="1"/>
  <c r="C11" i="31" s="1"/>
  <c r="K12" i="30" a="1"/>
  <c r="K12" i="30" s="1"/>
  <c r="G11" i="22" a="1"/>
  <c r="G11" i="22" s="1"/>
  <c r="K14" i="16" a="1"/>
  <c r="K14" i="16" s="1"/>
  <c r="K18" i="31" a="1"/>
  <c r="K18" i="31" s="1"/>
  <c r="F13" i="15"/>
  <c r="G13" i="15" a="1"/>
  <c r="G13" i="15" s="1"/>
  <c r="K6" i="22" a="1"/>
  <c r="K6" i="22" s="1"/>
  <c r="G6" i="28" a="1"/>
  <c r="G6" i="28" s="1"/>
  <c r="C22" i="15" a="1"/>
  <c r="C22" i="15" s="1"/>
  <c r="B22" i="15"/>
  <c r="C10" i="20" a="1"/>
  <c r="C10" i="20" s="1"/>
  <c r="C23" i="20" a="1"/>
  <c r="C23" i="20" s="1"/>
  <c r="G6" i="21" a="1"/>
  <c r="G6" i="21" s="1"/>
  <c r="G13" i="16" a="1"/>
  <c r="G13" i="16" s="1"/>
  <c r="K11" i="31" a="1"/>
  <c r="K11" i="31" s="1"/>
  <c r="C17" i="28" a="1"/>
  <c r="C17" i="28" s="1"/>
  <c r="G25" i="20" a="1"/>
  <c r="G25" i="20" s="1"/>
  <c r="K28" i="28" a="1"/>
  <c r="K28" i="28" s="1"/>
  <c r="C21" i="16" a="1"/>
  <c r="C21" i="16" s="1"/>
  <c r="K21" i="23" a="1"/>
  <c r="K21" i="23" s="1"/>
  <c r="K24" i="30" a="1"/>
  <c r="K24" i="30" s="1"/>
  <c r="C21" i="28" a="1"/>
  <c r="C21" i="28" s="1"/>
  <c r="C16" i="31" a="1"/>
  <c r="C16" i="31" s="1"/>
  <c r="K24" i="21" a="1"/>
  <c r="K24" i="21" s="1"/>
  <c r="G27" i="27" a="1"/>
  <c r="G27" i="27" s="1"/>
  <c r="C6" i="27" a="1"/>
  <c r="C6" i="27" s="1"/>
  <c r="C14" i="16" a="1"/>
  <c r="C14" i="16" s="1"/>
  <c r="K17" i="29" a="1"/>
  <c r="K17" i="29" s="1"/>
  <c r="G26" i="29" a="1"/>
  <c r="G26" i="29" s="1"/>
  <c r="K3" i="20" a="1"/>
  <c r="K3" i="20" s="1"/>
  <c r="C5" i="27" a="1"/>
  <c r="C5" i="27" s="1"/>
  <c r="K22" i="29" a="1"/>
  <c r="K22" i="29" s="1"/>
  <c r="K13" i="29" a="1"/>
  <c r="K13" i="29" s="1"/>
  <c r="C4" i="19" a="1"/>
  <c r="C4" i="19" s="1"/>
  <c r="G14" i="16" a="1"/>
  <c r="G14" i="16" s="1"/>
  <c r="G17" i="22" a="1"/>
  <c r="G17" i="22" s="1"/>
  <c r="K10" i="16" a="1"/>
  <c r="K10" i="16" s="1"/>
  <c r="C20" i="21" a="1"/>
  <c r="C20" i="21" s="1"/>
  <c r="C21" i="22" a="1"/>
  <c r="C21" i="22" s="1"/>
  <c r="C10" i="28" a="1"/>
  <c r="C10" i="28" s="1"/>
  <c r="K15" i="29" a="1"/>
  <c r="K15" i="29" s="1"/>
  <c r="G26" i="30" a="1"/>
  <c r="G26" i="30" s="1"/>
  <c r="G15" i="17" a="1"/>
  <c r="G15" i="17" s="1"/>
  <c r="K7" i="15" a="1"/>
  <c r="K7" i="15" s="1"/>
  <c r="J7" i="15"/>
  <c r="C5" i="28" a="1"/>
  <c r="C5" i="28" s="1"/>
  <c r="J26" i="15"/>
  <c r="K26" i="15" a="1"/>
  <c r="K26" i="15" s="1"/>
  <c r="K23" i="28" a="1"/>
  <c r="K23" i="28" s="1"/>
  <c r="G18" i="17" a="1"/>
  <c r="G18" i="17" s="1"/>
  <c r="C7" i="19" a="1"/>
  <c r="C7" i="19" s="1"/>
  <c r="G25" i="28" a="1"/>
  <c r="G25" i="28" s="1"/>
  <c r="K13" i="31" a="1"/>
  <c r="K13" i="31" s="1"/>
  <c r="K6" i="30" a="1"/>
  <c r="K6" i="30" s="1"/>
  <c r="C3" i="23" a="1"/>
  <c r="C3" i="23" s="1"/>
  <c r="G16" i="28" a="1"/>
  <c r="G16" i="28" s="1"/>
  <c r="C9" i="17" a="1"/>
  <c r="C9" i="17" s="1"/>
  <c r="K15" i="23" a="1"/>
  <c r="K15" i="23" s="1"/>
  <c r="C5" i="20" a="1"/>
  <c r="C5" i="20" s="1"/>
  <c r="G19" i="22" a="1"/>
  <c r="G19" i="22" s="1"/>
  <c r="G8" i="28" a="1"/>
  <c r="G8" i="28" s="1"/>
  <c r="K26" i="23" a="1"/>
  <c r="K26" i="23" s="1"/>
  <c r="K23" i="30" a="1"/>
  <c r="K23" i="30" s="1"/>
  <c r="G27" i="19" a="1"/>
  <c r="G27" i="19" s="1"/>
  <c r="K26" i="30" a="1"/>
  <c r="K26" i="30" s="1"/>
  <c r="C12" i="27" a="1"/>
  <c r="C12" i="27" s="1"/>
  <c r="C13" i="28" a="1"/>
  <c r="C13" i="28" s="1"/>
  <c r="K3" i="22" a="1"/>
  <c r="K3" i="22" s="1"/>
  <c r="C4" i="21" a="1"/>
  <c r="C4" i="21" s="1"/>
  <c r="C24" i="22" a="1"/>
  <c r="C24" i="22" s="1"/>
  <c r="K9" i="16" a="1"/>
  <c r="K9" i="16" s="1"/>
  <c r="C19" i="28" a="1"/>
  <c r="C19" i="28" s="1"/>
  <c r="C3" i="22" a="1"/>
  <c r="C3" i="22" s="1"/>
  <c r="G10" i="15" a="1"/>
  <c r="G10" i="15" s="1"/>
  <c r="F10" i="15"/>
  <c r="G22" i="27" a="1"/>
  <c r="G22" i="27" s="1"/>
  <c r="C24" i="23" a="1"/>
  <c r="C24" i="23" s="1"/>
  <c r="C26" i="28" a="1"/>
  <c r="C26" i="28" s="1"/>
  <c r="K22" i="21" a="1"/>
  <c r="K22" i="21" s="1"/>
  <c r="C18" i="28" a="1"/>
  <c r="C18" i="28" s="1"/>
  <c r="K23" i="22" a="1"/>
  <c r="K23" i="22" s="1"/>
  <c r="G14" i="21" a="1"/>
  <c r="G14" i="21" s="1"/>
  <c r="C25" i="16" a="1"/>
  <c r="C25" i="16" s="1"/>
  <c r="G23" i="27" a="1"/>
  <c r="G23" i="27" s="1"/>
  <c r="K14" i="23" a="1"/>
  <c r="K14" i="23" s="1"/>
  <c r="C21" i="17" a="1"/>
  <c r="C21" i="17" s="1"/>
  <c r="J14" i="15"/>
  <c r="K14" i="15" a="1"/>
  <c r="K14" i="15" s="1"/>
  <c r="K27" i="21" a="1"/>
  <c r="K27" i="21" s="1"/>
  <c r="K15" i="21" a="1"/>
  <c r="K15" i="21" s="1"/>
  <c r="C15" i="22" a="1"/>
  <c r="C15" i="22" s="1"/>
  <c r="K19" i="19" a="1"/>
  <c r="K19" i="19" s="1"/>
  <c r="G12" i="21" a="1"/>
  <c r="G12" i="21" s="1"/>
  <c r="G12" i="28" a="1"/>
  <c r="G12" i="28" s="1"/>
  <c r="K11" i="22" a="1"/>
  <c r="K11" i="22" s="1"/>
  <c r="C17" i="29" a="1"/>
  <c r="C17" i="29" s="1"/>
  <c r="G26" i="17" a="1"/>
  <c r="G26" i="17" s="1"/>
  <c r="K16" i="23" a="1"/>
  <c r="K16" i="23" s="1"/>
  <c r="K4" i="21" a="1"/>
  <c r="K4" i="21" s="1"/>
  <c r="C4" i="16" a="1"/>
  <c r="C4" i="16" s="1"/>
  <c r="C3" i="28" a="1"/>
  <c r="C3" i="28" s="1"/>
  <c r="G18" i="31" a="1"/>
  <c r="G18" i="31" s="1"/>
  <c r="K18" i="22" a="1"/>
  <c r="K18" i="22" s="1"/>
  <c r="G10" i="16" a="1"/>
  <c r="G10" i="16" s="1"/>
  <c r="K6" i="29" a="1"/>
  <c r="K6" i="29" s="1"/>
  <c r="C11" i="21" a="1"/>
  <c r="C11" i="21" s="1"/>
  <c r="K7" i="30" a="1"/>
  <c r="K7" i="30" s="1"/>
  <c r="G20" i="19" a="1"/>
  <c r="G20" i="19" s="1"/>
  <c r="K27" i="23" a="1"/>
  <c r="K27" i="23" s="1"/>
  <c r="K27" i="22" a="1"/>
  <c r="K27" i="22" s="1"/>
  <c r="J10" i="15"/>
  <c r="K10" i="15" a="1"/>
  <c r="K10" i="15" s="1"/>
  <c r="G7" i="19" a="1"/>
  <c r="G7" i="19" s="1"/>
  <c r="K22" i="19" a="1"/>
  <c r="K22" i="19" s="1"/>
  <c r="G4" i="15" a="1"/>
  <c r="G4" i="15" s="1"/>
  <c r="F4" i="15"/>
  <c r="K10" i="20" a="1"/>
  <c r="K10" i="20" s="1"/>
  <c r="G11" i="17" a="1"/>
  <c r="G11" i="17" s="1"/>
  <c r="G7" i="20" a="1"/>
  <c r="G7" i="20" s="1"/>
  <c r="C26" i="20" a="1"/>
  <c r="C26" i="20" s="1"/>
  <c r="G6" i="20" a="1"/>
  <c r="G6" i="20" s="1"/>
  <c r="C21" i="23" a="1"/>
  <c r="C21" i="23" s="1"/>
  <c r="G16" i="30" a="1"/>
  <c r="G16" i="30" s="1"/>
  <c r="K27" i="19" a="1"/>
  <c r="K27" i="19" s="1"/>
  <c r="C18" i="16" a="1"/>
  <c r="C18" i="16" s="1"/>
  <c r="C21" i="21" a="1"/>
  <c r="C21" i="21" s="1"/>
  <c r="K8" i="30" a="1"/>
  <c r="K8" i="30" s="1"/>
  <c r="K4" i="23" a="1"/>
  <c r="K4" i="23" s="1"/>
  <c r="C7" i="15" a="1"/>
  <c r="C7" i="15" s="1"/>
  <c r="B7" i="15"/>
  <c r="K26" i="20" a="1"/>
  <c r="K26" i="20" s="1"/>
  <c r="K21" i="16" a="1"/>
  <c r="K21" i="16" s="1"/>
  <c r="C16" i="16" a="1"/>
  <c r="C16" i="16" s="1"/>
  <c r="G12" i="17" a="1"/>
  <c r="G12" i="17" s="1"/>
  <c r="G26" i="15" a="1"/>
  <c r="G26" i="15" s="1"/>
  <c r="F26" i="15"/>
  <c r="C20" i="20" a="1"/>
  <c r="C20" i="20" s="1"/>
  <c r="K11" i="21" a="1"/>
  <c r="K11" i="21" s="1"/>
  <c r="C20" i="28" a="1"/>
  <c r="C20" i="28" s="1"/>
  <c r="G25" i="30" a="1"/>
  <c r="G25" i="30" s="1"/>
  <c r="G15" i="16" a="1"/>
  <c r="G15" i="16" s="1"/>
  <c r="C24" i="16" a="1"/>
  <c r="C24" i="16" s="1"/>
  <c r="C19" i="22" a="1"/>
  <c r="C19" i="22" s="1"/>
  <c r="C24" i="27" a="1"/>
  <c r="C24" i="27" s="1"/>
  <c r="G7" i="22" a="1"/>
  <c r="G7" i="22" s="1"/>
  <c r="G25" i="17" a="1"/>
  <c r="G25" i="17" s="1"/>
  <c r="G8" i="16" a="1"/>
  <c r="G8" i="16" s="1"/>
  <c r="C17" i="31" a="1"/>
  <c r="C17" i="31" s="1"/>
  <c r="G15" i="22" a="1"/>
  <c r="G15" i="22" s="1"/>
  <c r="G22" i="21" a="1"/>
  <c r="G22" i="21" s="1"/>
  <c r="K12" i="22" a="1"/>
  <c r="K12" i="22" s="1"/>
  <c r="G22" i="28" a="1"/>
  <c r="G22" i="28" s="1"/>
  <c r="C15" i="28" a="1"/>
  <c r="C15" i="28" s="1"/>
  <c r="K10" i="22" a="1"/>
  <c r="K10" i="22" s="1"/>
  <c r="K19" i="21" a="1"/>
  <c r="K19" i="21" s="1"/>
  <c r="G24" i="16" a="1"/>
  <c r="G24" i="16" s="1"/>
  <c r="C3" i="19" a="1"/>
  <c r="C3" i="19" s="1"/>
  <c r="G23" i="21" a="1"/>
  <c r="G23" i="21" s="1"/>
  <c r="K10" i="27" a="1"/>
  <c r="K10" i="27" s="1"/>
  <c r="C22" i="19" a="1"/>
  <c r="C22" i="19" s="1"/>
  <c r="K20" i="30" a="1"/>
  <c r="K20" i="30" s="1"/>
  <c r="C7" i="29" a="1"/>
  <c r="C7" i="29" s="1"/>
  <c r="G17" i="17" a="1"/>
  <c r="G17" i="17" s="1"/>
  <c r="K25" i="28" a="1"/>
  <c r="K25" i="28" s="1"/>
  <c r="C13" i="21" a="1"/>
  <c r="C13" i="21" s="1"/>
  <c r="C23" i="16" a="1"/>
  <c r="C23" i="16" s="1"/>
  <c r="K25" i="16" a="1"/>
  <c r="K25" i="16" s="1"/>
  <c r="G16" i="17" a="1"/>
  <c r="G16" i="17" s="1"/>
  <c r="G21" i="19" a="1"/>
  <c r="G21" i="19" s="1"/>
  <c r="G16" i="27" a="1"/>
  <c r="G16" i="27" s="1"/>
  <c r="F3" i="15"/>
  <c r="G3" i="15" a="1"/>
  <c r="G3" i="15" s="1"/>
  <c r="G20" i="31" a="1"/>
  <c r="G20" i="31" s="1"/>
  <c r="G9" i="28" a="1"/>
  <c r="G9" i="28" s="1"/>
  <c r="G7" i="31" a="1"/>
  <c r="G7" i="31" s="1"/>
  <c r="K19" i="28" a="1"/>
  <c r="K19" i="28" s="1"/>
  <c r="K24" i="15" a="1"/>
  <c r="K24" i="15" s="1"/>
  <c r="J24" i="15"/>
  <c r="G17" i="29" a="1"/>
  <c r="G17" i="29" s="1"/>
  <c r="G8" i="22" a="1"/>
  <c r="G8" i="22" s="1"/>
  <c r="G9" i="22" a="1"/>
  <c r="G9" i="22" s="1"/>
  <c r="C24" i="19" a="1"/>
  <c r="C24" i="19" s="1"/>
  <c r="C27" i="20" a="1"/>
  <c r="C27" i="20" s="1"/>
  <c r="C26" i="31" a="1"/>
  <c r="C26" i="31" s="1"/>
  <c r="K12" i="19" a="1"/>
  <c r="K12" i="19" s="1"/>
  <c r="G12" i="23" a="1"/>
  <c r="G12" i="23" s="1"/>
  <c r="K17" i="22" a="1"/>
  <c r="K17" i="22" s="1"/>
  <c r="C10" i="22" a="1"/>
  <c r="C10" i="22" s="1"/>
  <c r="G11" i="27" a="1"/>
  <c r="G11" i="27" s="1"/>
  <c r="G15" i="19" a="1"/>
  <c r="G15" i="19" s="1"/>
  <c r="C8" i="17" a="1"/>
  <c r="C8" i="17" s="1"/>
  <c r="K15" i="30" a="1"/>
  <c r="K15" i="30" s="1"/>
  <c r="K12" i="27" a="1"/>
  <c r="K12" i="27" s="1"/>
  <c r="C4" i="23" a="1"/>
  <c r="C4" i="23" s="1"/>
  <c r="K28" i="29" a="1"/>
  <c r="K28" i="29" s="1"/>
  <c r="K18" i="19" a="1"/>
  <c r="K18" i="19" s="1"/>
  <c r="G11" i="21" a="1"/>
  <c r="G11" i="21" s="1"/>
  <c r="G25" i="21" a="1"/>
  <c r="G25" i="21" s="1"/>
  <c r="C11" i="28" a="1"/>
  <c r="C11" i="28" s="1"/>
  <c r="C19" i="30" a="1"/>
  <c r="C19" i="30" s="1"/>
  <c r="G20" i="23" a="1"/>
  <c r="G20" i="23" s="1"/>
  <c r="C10" i="15" a="1"/>
  <c r="C10" i="15" s="1"/>
  <c r="B10" i="15"/>
  <c r="G22" i="16" a="1"/>
  <c r="G22" i="16" s="1"/>
  <c r="G11" i="28" a="1"/>
  <c r="G11" i="28" s="1"/>
  <c r="G7" i="23" a="1"/>
  <c r="G7" i="23" s="1"/>
  <c r="C5" i="23" a="1"/>
  <c r="C5" i="23" s="1"/>
  <c r="K4" i="30" a="1"/>
  <c r="K4" i="30" s="1"/>
  <c r="G5" i="23" a="1"/>
  <c r="G5" i="23" s="1"/>
  <c r="K20" i="21" a="1"/>
  <c r="K20" i="21" s="1"/>
  <c r="C12" i="22" a="1"/>
  <c r="C12" i="22" s="1"/>
  <c r="C17" i="17" a="1"/>
  <c r="C17" i="17" s="1"/>
  <c r="C3" i="27" a="1"/>
  <c r="C3" i="27" s="1"/>
  <c r="C5" i="30" a="1"/>
  <c r="C5" i="30" s="1"/>
  <c r="K19" i="31" a="1"/>
  <c r="K19" i="31" s="1"/>
  <c r="G4" i="31" a="1"/>
  <c r="G4" i="31" s="1"/>
  <c r="C7" i="28" a="1"/>
  <c r="C7" i="28" s="1"/>
  <c r="B12" i="15"/>
  <c r="C12" i="15" a="1"/>
  <c r="C12" i="15" s="1"/>
  <c r="B21" i="15"/>
  <c r="C21" i="15" a="1"/>
  <c r="C21" i="15" s="1"/>
  <c r="G5" i="21" a="1"/>
  <c r="G5" i="21" s="1"/>
  <c r="K17" i="28" a="1"/>
  <c r="K17" i="28" s="1"/>
  <c r="K6" i="27" a="1"/>
  <c r="K6" i="27" s="1"/>
  <c r="C13" i="22" a="1"/>
  <c r="C13" i="22" s="1"/>
  <c r="K20" i="20" a="1"/>
  <c r="K20" i="20" s="1"/>
  <c r="C15" i="16" a="1"/>
  <c r="C15" i="16" s="1"/>
  <c r="G14" i="31" a="1"/>
  <c r="G14" i="31" s="1"/>
  <c r="G12" i="19" a="1"/>
  <c r="G12" i="19" s="1"/>
  <c r="G14" i="17" a="1"/>
  <c r="G14" i="17" s="1"/>
  <c r="G14" i="15" a="1"/>
  <c r="G14" i="15" s="1"/>
  <c r="F14" i="15"/>
  <c r="K5" i="28" a="1"/>
  <c r="K5" i="28" s="1"/>
  <c r="G21" i="28" a="1"/>
  <c r="G21" i="28" s="1"/>
  <c r="G3" i="31" a="1"/>
  <c r="G3" i="31" s="1"/>
  <c r="K14" i="19" a="1"/>
  <c r="K14" i="19" s="1"/>
  <c r="C7" i="17" a="1"/>
  <c r="C7" i="17" s="1"/>
  <c r="G9" i="20" a="1"/>
  <c r="G9" i="20" s="1"/>
  <c r="C11" i="27" a="1"/>
  <c r="C11" i="27" s="1"/>
  <c r="C10" i="21" a="1"/>
  <c r="C10" i="21" s="1"/>
  <c r="C10" i="30" a="1"/>
  <c r="C10" i="30" s="1"/>
  <c r="C7" i="27" a="1"/>
  <c r="C7" i="27" s="1"/>
  <c r="C23" i="27" a="1"/>
  <c r="C23" i="27" s="1"/>
  <c r="K11" i="29" a="1"/>
  <c r="K11" i="29" s="1"/>
  <c r="C25" i="23" a="1"/>
  <c r="C25" i="23" s="1"/>
  <c r="C26" i="30" a="1"/>
  <c r="C26" i="30" s="1"/>
  <c r="K11" i="23" a="1"/>
  <c r="K11" i="23" s="1"/>
  <c r="K12" i="21" a="1"/>
  <c r="K12" i="21" s="1"/>
  <c r="C6" i="22" a="1"/>
  <c r="C6" i="22" s="1"/>
  <c r="K8" i="21" a="1"/>
  <c r="K8" i="21" s="1"/>
  <c r="C18" i="20" a="1"/>
  <c r="C18" i="20" s="1"/>
  <c r="G13" i="27" a="1"/>
  <c r="G13" i="27" s="1"/>
  <c r="C18" i="29" a="1"/>
  <c r="C18" i="29" s="1"/>
  <c r="J23" i="15"/>
  <c r="K23" i="15" a="1"/>
  <c r="K23" i="15" s="1"/>
  <c r="G7" i="15" a="1"/>
  <c r="G7" i="15" s="1"/>
  <c r="F7" i="15"/>
  <c r="G22" i="23" a="1"/>
  <c r="G22" i="23" s="1"/>
  <c r="C4" i="15" a="1"/>
  <c r="C4" i="15" s="1"/>
  <c r="B4" i="15"/>
  <c r="C21" i="30" a="1"/>
  <c r="C21" i="30" s="1"/>
  <c r="K27" i="28" a="1"/>
  <c r="K27" i="28" s="1"/>
  <c r="K5" i="21" a="1"/>
  <c r="K5" i="21" s="1"/>
  <c r="C27" i="27" a="1"/>
  <c r="C27" i="27" s="1"/>
  <c r="B24" i="15"/>
  <c r="C24" i="15" a="1"/>
  <c r="C24" i="15" s="1"/>
  <c r="C6" i="23" a="1"/>
  <c r="C6" i="23" s="1"/>
  <c r="K19" i="22" a="1"/>
  <c r="K19" i="22" s="1"/>
  <c r="G22" i="29" a="1"/>
  <c r="G22" i="29" s="1"/>
  <c r="G17" i="21" a="1"/>
  <c r="G17" i="21" s="1"/>
  <c r="K13" i="15" a="1"/>
  <c r="K13" i="15" s="1"/>
  <c r="J13" i="15"/>
  <c r="G22" i="17" a="1"/>
  <c r="G22" i="17" s="1"/>
  <c r="B11" i="15"/>
  <c r="C11" i="15" a="1"/>
  <c r="C11" i="15" s="1"/>
  <c r="C16" i="30" a="1"/>
  <c r="C16" i="30" s="1"/>
  <c r="C3" i="20" a="1"/>
  <c r="C3" i="20" s="1"/>
  <c r="K22" i="20" a="1"/>
  <c r="K22" i="20" s="1"/>
  <c r="G10" i="28" a="1"/>
  <c r="G10" i="28" s="1"/>
  <c r="K14" i="29" a="1"/>
  <c r="K14" i="29" s="1"/>
  <c r="B25" i="15"/>
  <c r="C25" i="15" a="1"/>
  <c r="C25" i="15" s="1"/>
  <c r="G27" i="30" a="1"/>
  <c r="G27" i="30" s="1"/>
  <c r="G6" i="19" a="1"/>
  <c r="G6" i="19" s="1"/>
  <c r="C11" i="16" a="1"/>
  <c r="C11" i="16" s="1"/>
  <c r="C8" i="30" a="1"/>
  <c r="C8" i="30" s="1"/>
  <c r="C27" i="19" a="1"/>
  <c r="C27" i="19" s="1"/>
  <c r="G21" i="27" a="1"/>
  <c r="G21" i="27" s="1"/>
  <c r="K27" i="31" a="1"/>
  <c r="K27" i="31" s="1"/>
  <c r="G16" i="15" a="1"/>
  <c r="G16" i="15" s="1"/>
  <c r="F16" i="15"/>
  <c r="G23" i="23" a="1"/>
  <c r="G23" i="23" s="1"/>
  <c r="C15" i="19" a="1"/>
  <c r="C15" i="19" s="1"/>
  <c r="C3" i="29" a="1"/>
  <c r="C3" i="29" s="1"/>
  <c r="C12" i="29" a="1"/>
  <c r="C12" i="29" s="1"/>
  <c r="G7" i="27" a="1"/>
  <c r="G7" i="27" s="1"/>
  <c r="K16" i="20" a="1"/>
  <c r="K16" i="20" s="1"/>
  <c r="C10" i="17" a="1"/>
  <c r="C10" i="17" s="1"/>
  <c r="F19" i="15"/>
  <c r="G19" i="15" a="1"/>
  <c r="G19" i="15" s="1"/>
  <c r="G10" i="20" a="1"/>
  <c r="G10" i="20" s="1"/>
  <c r="K21" i="20" a="1"/>
  <c r="K21" i="20" s="1"/>
  <c r="G5" i="27" a="1"/>
  <c r="G5" i="27" s="1"/>
  <c r="C19" i="21" a="1"/>
  <c r="C19" i="21" s="1"/>
  <c r="G18" i="19" a="1"/>
  <c r="G18" i="19" s="1"/>
  <c r="G9" i="30" a="1"/>
  <c r="G9" i="30" s="1"/>
  <c r="K6" i="19" a="1"/>
  <c r="K6" i="19" s="1"/>
  <c r="K11" i="16" a="1"/>
  <c r="K11" i="16" s="1"/>
  <c r="K18" i="16" a="1"/>
  <c r="K18" i="16" s="1"/>
  <c r="G16" i="21" a="1"/>
  <c r="G16" i="21" s="1"/>
  <c r="B17" i="15"/>
  <c r="C17" i="15" a="1"/>
  <c r="C17" i="15" s="1"/>
  <c r="C20" i="23" a="1"/>
  <c r="C20" i="23" s="1"/>
  <c r="K27" i="29" a="1"/>
  <c r="K27" i="29" s="1"/>
  <c r="C26" i="19" a="1"/>
  <c r="C26" i="19" s="1"/>
  <c r="G19" i="20" a="1"/>
  <c r="G19" i="20" s="1"/>
  <c r="K5" i="27" a="1"/>
  <c r="K5" i="27" s="1"/>
  <c r="C4" i="17" a="1"/>
  <c r="C4" i="17" s="1"/>
  <c r="K20" i="19" a="1"/>
  <c r="K20" i="19" s="1"/>
  <c r="K8" i="29" a="1"/>
  <c r="K8" i="29" s="1"/>
  <c r="G14" i="19" a="1"/>
  <c r="G14" i="19" s="1"/>
  <c r="K8" i="22" a="1"/>
  <c r="K8" i="22" s="1"/>
  <c r="G12" i="20" a="1"/>
  <c r="G12" i="20" s="1"/>
  <c r="G19" i="29" a="1"/>
  <c r="G19" i="29" s="1"/>
  <c r="K11" i="28" a="1"/>
  <c r="K11" i="28" s="1"/>
  <c r="C20" i="17" a="1"/>
  <c r="C20" i="17" s="1"/>
  <c r="C8" i="20" a="1"/>
  <c r="C8" i="20" s="1"/>
  <c r="G26" i="27" a="1"/>
  <c r="G26" i="27" s="1"/>
  <c r="C13" i="23" a="1"/>
  <c r="C13" i="23" s="1"/>
  <c r="G19" i="16" a="1"/>
  <c r="G19" i="16" s="1"/>
  <c r="G18" i="29" a="1"/>
  <c r="G18" i="29" s="1"/>
  <c r="K17" i="23" a="1"/>
  <c r="K17" i="23" s="1"/>
  <c r="C17" i="27" a="1"/>
  <c r="C17" i="27" s="1"/>
  <c r="K23" i="23" a="1"/>
  <c r="K23" i="23" s="1"/>
  <c r="G16" i="23" a="1"/>
  <c r="G16" i="23" s="1"/>
  <c r="G14" i="27" a="1"/>
  <c r="G14" i="27" s="1"/>
  <c r="K5" i="23" a="1"/>
  <c r="K5" i="23" s="1"/>
  <c r="K5" i="29" a="1"/>
  <c r="K5" i="29" s="1"/>
  <c r="C11" i="20" a="1"/>
  <c r="C11" i="20" s="1"/>
  <c r="C6" i="19" a="1"/>
  <c r="C6" i="19" s="1"/>
  <c r="K7" i="31" a="1"/>
  <c r="K7" i="31" s="1"/>
  <c r="G8" i="19" a="1"/>
  <c r="G8" i="19" s="1"/>
  <c r="K11" i="27" a="1"/>
  <c r="K11" i="27" s="1"/>
  <c r="C15" i="20" a="1"/>
  <c r="C15" i="20" s="1"/>
  <c r="C26" i="15" a="1"/>
  <c r="C26" i="15" s="1"/>
  <c r="B26" i="15"/>
  <c r="K14" i="27" a="1"/>
  <c r="K14" i="27" s="1"/>
  <c r="C17" i="16" a="1"/>
  <c r="C17" i="16" s="1"/>
  <c r="C12" i="31" a="1"/>
  <c r="C12" i="31" s="1"/>
  <c r="G6" i="29" a="1"/>
  <c r="G6" i="29" s="1"/>
  <c r="C13" i="29" a="1"/>
  <c r="C13" i="29" s="1"/>
  <c r="K14" i="30" a="1"/>
  <c r="K14" i="30" s="1"/>
  <c r="C13" i="16" a="1"/>
  <c r="C13" i="16" s="1"/>
  <c r="C18" i="17" a="1"/>
  <c r="C18" i="17" s="1"/>
  <c r="K28" i="23" a="1"/>
  <c r="K28" i="23" s="1"/>
  <c r="K25" i="21" a="1"/>
  <c r="K25" i="21" s="1"/>
  <c r="C19" i="20" a="1"/>
  <c r="C19" i="20" s="1"/>
  <c r="K26" i="19" a="1"/>
  <c r="K26" i="19" s="1"/>
  <c r="K13" i="27" a="1"/>
  <c r="K13" i="27" s="1"/>
  <c r="C15" i="23" a="1"/>
  <c r="C15" i="23" s="1"/>
  <c r="C9" i="19" a="1"/>
  <c r="C9" i="19" s="1"/>
  <c r="G17" i="30" a="1"/>
  <c r="G17" i="30" s="1"/>
  <c r="C13" i="30" a="1"/>
  <c r="C13" i="30" s="1"/>
  <c r="C8" i="29" a="1"/>
  <c r="C8" i="29" s="1"/>
  <c r="G13" i="21" a="1"/>
  <c r="G13" i="21" s="1"/>
  <c r="K7" i="20" a="1"/>
  <c r="K7" i="20" s="1"/>
  <c r="K21" i="27" a="1"/>
  <c r="K21" i="27" s="1"/>
  <c r="K3" i="16" a="1"/>
  <c r="K3" i="16" s="1"/>
  <c r="C14" i="29" a="1"/>
  <c r="C14" i="29" s="1"/>
  <c r="K17" i="15" a="1"/>
  <c r="K17" i="15" s="1"/>
  <c r="J17" i="15"/>
  <c r="K9" i="23" a="1"/>
  <c r="K9" i="23" s="1"/>
  <c r="C19" i="27" a="1"/>
  <c r="C19" i="27" s="1"/>
  <c r="G17" i="28" a="1"/>
  <c r="G17" i="28" s="1"/>
  <c r="K20" i="31" a="1"/>
  <c r="K20" i="31" s="1"/>
  <c r="K28" i="27" a="1"/>
  <c r="K28" i="27" s="1"/>
  <c r="G22" i="19" a="1"/>
  <c r="G22" i="19" s="1"/>
  <c r="K25" i="22" a="1"/>
  <c r="K25" i="22" s="1"/>
  <c r="G24" i="15" a="1"/>
  <c r="G24" i="15" s="1"/>
  <c r="F24" i="15"/>
  <c r="C17" i="30" a="1"/>
  <c r="C17" i="30" s="1"/>
  <c r="C3" i="31" a="1"/>
  <c r="C3" i="31" s="1"/>
  <c r="K10" i="21" a="1"/>
  <c r="K10" i="21" s="1"/>
  <c r="K16" i="29" a="1"/>
  <c r="K16" i="29" s="1"/>
  <c r="K23" i="21" a="1"/>
  <c r="K23" i="21" s="1"/>
  <c r="B16" i="15"/>
  <c r="C16" i="15" a="1"/>
  <c r="C16" i="15" s="1"/>
  <c r="G5" i="28" a="1"/>
  <c r="G5" i="28" s="1"/>
  <c r="K4" i="29" a="1"/>
  <c r="K4" i="29" s="1"/>
  <c r="G14" i="23" a="1"/>
  <c r="G14" i="23" s="1"/>
  <c r="K4" i="22" a="1"/>
  <c r="K4" i="22" s="1"/>
  <c r="K22" i="22" a="1"/>
  <c r="K22" i="22" s="1"/>
  <c r="C25" i="27" a="1"/>
  <c r="C25" i="27" s="1"/>
  <c r="C27" i="15" a="1"/>
  <c r="C27" i="15" s="1"/>
  <c r="B27" i="15"/>
  <c r="G7" i="21" a="1"/>
  <c r="G7" i="21" s="1"/>
  <c r="C12" i="20" a="1"/>
  <c r="C12" i="20" s="1"/>
  <c r="K4" i="19" a="1"/>
  <c r="K4" i="19" s="1"/>
  <c r="C5" i="19" a="1"/>
  <c r="C5" i="19" s="1"/>
  <c r="C26" i="22" a="1"/>
  <c r="C26" i="22" s="1"/>
  <c r="K26" i="27" a="1"/>
  <c r="K26" i="27" s="1"/>
  <c r="C13" i="27" a="1"/>
  <c r="C13" i="27" s="1"/>
  <c r="G8" i="21" a="1"/>
  <c r="G8" i="21" s="1"/>
  <c r="C18" i="31" a="1"/>
  <c r="C18" i="31" s="1"/>
  <c r="C23" i="22" a="1"/>
  <c r="C23" i="22" s="1"/>
  <c r="C22" i="21" a="1"/>
  <c r="C22" i="21" s="1"/>
  <c r="K3" i="29" a="1"/>
  <c r="K3" i="29" s="1"/>
  <c r="C5" i="17" a="1"/>
  <c r="C5" i="17" s="1"/>
  <c r="C8" i="21" a="1"/>
  <c r="C8" i="21" s="1"/>
  <c r="C24" i="29" a="1"/>
  <c r="C24" i="29" s="1"/>
  <c r="C12" i="16" a="1"/>
  <c r="C12" i="16" s="1"/>
  <c r="G27" i="29" a="1"/>
  <c r="G27" i="29" s="1"/>
  <c r="G21" i="16" a="1"/>
  <c r="G21" i="16" s="1"/>
  <c r="K12" i="16" a="1"/>
  <c r="K12" i="16" s="1"/>
  <c r="K21" i="21" a="1"/>
  <c r="K21" i="21" s="1"/>
  <c r="G13" i="28" a="1"/>
  <c r="G13" i="28" s="1"/>
  <c r="G20" i="22" a="1"/>
  <c r="G20" i="22" s="1"/>
  <c r="C3" i="16" a="1"/>
  <c r="C3" i="16" s="1"/>
  <c r="C26" i="27" a="1"/>
  <c r="C26" i="27" s="1"/>
  <c r="K18" i="28" a="1"/>
  <c r="K18" i="28" s="1"/>
  <c r="C14" i="30" a="1"/>
  <c r="C14" i="30" s="1"/>
  <c r="F21" i="15"/>
  <c r="G21" i="15" a="1"/>
  <c r="G21" i="15" s="1"/>
  <c r="G12" i="16" a="1"/>
  <c r="G12" i="16" s="1"/>
  <c r="G21" i="21" a="1"/>
  <c r="G21" i="21" s="1"/>
  <c r="C6" i="28" a="1"/>
  <c r="C6" i="28" s="1"/>
  <c r="C10" i="29" a="1"/>
  <c r="C10" i="29" s="1"/>
  <c r="C27" i="31" a="1"/>
  <c r="C27" i="31" s="1"/>
  <c r="K11" i="19" a="1"/>
  <c r="K11" i="19" s="1"/>
  <c r="K26" i="29" a="1"/>
  <c r="K26" i="29" s="1"/>
  <c r="G12" i="22" a="1"/>
  <c r="G12" i="22" s="1"/>
  <c r="C19" i="19" a="1"/>
  <c r="C19" i="19" s="1"/>
  <c r="C6" i="31" a="1"/>
  <c r="C6" i="31" s="1"/>
  <c r="C5" i="29" a="1"/>
  <c r="C5" i="29" s="1"/>
  <c r="C19" i="17" a="1"/>
  <c r="C19" i="17" s="1"/>
  <c r="C22" i="29" a="1"/>
  <c r="C22" i="29" s="1"/>
  <c r="G6" i="31" a="1"/>
  <c r="G6" i="31" s="1"/>
  <c r="G15" i="23" a="1"/>
  <c r="G15" i="23" s="1"/>
  <c r="C23" i="28" a="1"/>
  <c r="C23" i="28" s="1"/>
  <c r="C22" i="16" a="1"/>
  <c r="C22" i="16" s="1"/>
  <c r="G10" i="17" a="1"/>
  <c r="G10" i="17" s="1"/>
  <c r="G20" i="28" a="1"/>
  <c r="G20" i="28" s="1"/>
  <c r="G15" i="21" a="1"/>
  <c r="G15" i="21" s="1"/>
  <c r="G5" i="19" a="1"/>
  <c r="G5" i="19" s="1"/>
  <c r="K20" i="29" a="1"/>
  <c r="K20" i="29" s="1"/>
  <c r="K25" i="31" a="1"/>
  <c r="K25" i="31" s="1"/>
  <c r="C11" i="19" a="1"/>
  <c r="C11" i="19" s="1"/>
  <c r="G14" i="28" a="1"/>
  <c r="G14" i="28" s="1"/>
  <c r="G16" i="16" a="1"/>
  <c r="G16" i="16" s="1"/>
  <c r="G10" i="22" a="1"/>
  <c r="G10" i="22" s="1"/>
  <c r="G10" i="19" a="1"/>
  <c r="G10" i="19" s="1"/>
  <c r="G8" i="31" a="1"/>
  <c r="G8" i="31" s="1"/>
  <c r="G19" i="28" a="1"/>
  <c r="G19" i="28" s="1"/>
  <c r="C9" i="30" a="1"/>
  <c r="C9" i="30" s="1"/>
  <c r="C16" i="23" a="1"/>
  <c r="C16" i="23" s="1"/>
  <c r="K24" i="29" a="1"/>
  <c r="K24" i="29" s="1"/>
  <c r="G22" i="15" a="1"/>
  <c r="G22" i="15" s="1"/>
  <c r="F22" i="15"/>
  <c r="K17" i="20" a="1"/>
  <c r="K17" i="20" s="1"/>
  <c r="K7" i="21" a="1"/>
  <c r="K7" i="21" s="1"/>
  <c r="K15" i="27" a="1"/>
  <c r="K15" i="27" s="1"/>
  <c r="K18" i="23" a="1"/>
  <c r="K18" i="23" s="1"/>
  <c r="K20" i="28" a="1"/>
  <c r="K20" i="28" s="1"/>
  <c r="G4" i="29" a="1"/>
  <c r="G4" i="29" s="1"/>
  <c r="G3" i="29" a="1"/>
  <c r="G3" i="29" s="1"/>
  <c r="C9" i="22" a="1"/>
  <c r="C9" i="22" s="1"/>
  <c r="K5" i="20" a="1"/>
  <c r="K5" i="20" s="1"/>
  <c r="G13" i="20" a="1"/>
  <c r="G13" i="20" s="1"/>
  <c r="K5" i="19" a="1"/>
  <c r="K5" i="19" s="1"/>
  <c r="G12" i="29" a="1"/>
  <c r="G12" i="29" s="1"/>
  <c r="C8" i="23" a="1"/>
  <c r="C8" i="23" s="1"/>
  <c r="C7" i="30" a="1"/>
  <c r="C7" i="30" s="1"/>
  <c r="G20" i="21" a="1"/>
  <c r="G20" i="21" s="1"/>
  <c r="K17" i="19" a="1"/>
  <c r="K17" i="19" s="1"/>
  <c r="K20" i="16" a="1"/>
  <c r="K20" i="16" s="1"/>
  <c r="G11" i="23" a="1"/>
  <c r="G11" i="23" s="1"/>
  <c r="C4" i="30" a="1"/>
  <c r="C4" i="30" s="1"/>
  <c r="C24" i="21" a="1"/>
  <c r="C24" i="21" s="1"/>
  <c r="K14" i="21" a="1"/>
  <c r="K14" i="21" s="1"/>
  <c r="G26" i="21" a="1"/>
  <c r="G26" i="21" s="1"/>
  <c r="C8" i="15" a="1"/>
  <c r="C8" i="15" s="1"/>
  <c r="B8" i="15"/>
  <c r="G27" i="16" a="1"/>
  <c r="G27" i="16" s="1"/>
  <c r="G22" i="31" a="1"/>
  <c r="G22" i="31" s="1"/>
  <c r="C8" i="31" a="1"/>
  <c r="C8" i="31" s="1"/>
  <c r="K24" i="16" a="1"/>
  <c r="K24" i="16" s="1"/>
  <c r="G5" i="22" a="1"/>
  <c r="G5" i="22" s="1"/>
  <c r="G10" i="23" a="1"/>
  <c r="G10" i="23" s="1"/>
  <c r="C17" i="21" a="1"/>
  <c r="C17" i="21" s="1"/>
  <c r="C7" i="20" a="1"/>
  <c r="C7" i="20" s="1"/>
  <c r="C22" i="28" a="1"/>
  <c r="C22" i="28" s="1"/>
  <c r="K18" i="29" a="1"/>
  <c r="K18" i="29" s="1"/>
  <c r="G3" i="27" a="1"/>
  <c r="G3" i="27" s="1"/>
  <c r="K25" i="23" a="1"/>
  <c r="K25" i="23" s="1"/>
  <c r="F11" i="15"/>
  <c r="G11" i="15" a="1"/>
  <c r="G11" i="15" s="1"/>
  <c r="C25" i="19" a="1"/>
  <c r="C25" i="19" s="1"/>
  <c r="C26" i="17" a="1"/>
  <c r="C26" i="17" s="1"/>
  <c r="J12" i="15"/>
  <c r="K12" i="15" a="1"/>
  <c r="K12" i="15" s="1"/>
  <c r="K20" i="22" a="1"/>
  <c r="K20" i="22" s="1"/>
  <c r="G20" i="29" a="1"/>
  <c r="G20" i="29" s="1"/>
  <c r="G5" i="16" a="1"/>
  <c r="G5" i="16" s="1"/>
  <c r="G24" i="20" a="1"/>
  <c r="G24" i="20" s="1"/>
  <c r="G21" i="17" a="1"/>
  <c r="G21" i="17" s="1"/>
  <c r="G4" i="30" a="1"/>
  <c r="G4" i="30" s="1"/>
  <c r="G23" i="16" a="1"/>
  <c r="G23" i="16" s="1"/>
  <c r="K20" i="23" a="1"/>
  <c r="K20" i="23" s="1"/>
  <c r="G5" i="30" a="1"/>
  <c r="G5" i="30" s="1"/>
  <c r="G26" i="19" a="1"/>
  <c r="G26" i="19" s="1"/>
  <c r="G7" i="17" a="1"/>
  <c r="G7" i="17" s="1"/>
  <c r="G15" i="29" a="1"/>
  <c r="G15" i="29" s="1"/>
  <c r="K3" i="28" a="1"/>
  <c r="K3" i="28" s="1"/>
  <c r="C13" i="17" a="1"/>
  <c r="C13" i="17" s="1"/>
  <c r="G10" i="29" a="1"/>
  <c r="G10" i="29" s="1"/>
  <c r="G23" i="29" a="1"/>
  <c r="G23" i="29" s="1"/>
  <c r="C5" i="16" a="1"/>
  <c r="C5" i="16" s="1"/>
  <c r="G19" i="30" a="1"/>
  <c r="G19" i="30" s="1"/>
  <c r="G15" i="20" a="1"/>
  <c r="G15" i="20" s="1"/>
  <c r="K5" i="15" a="1"/>
  <c r="K5" i="15" s="1"/>
  <c r="J5" i="15"/>
  <c r="C4" i="20" a="1"/>
  <c r="C4" i="20" s="1"/>
  <c r="B3" i="15"/>
  <c r="C3" i="15" a="1"/>
  <c r="C3" i="15" s="1"/>
  <c r="K3" i="23" a="1"/>
  <c r="K3" i="23" s="1"/>
  <c r="G11" i="16" a="1"/>
  <c r="G11" i="16" s="1"/>
  <c r="K24" i="27" a="1"/>
  <c r="K24" i="27" s="1"/>
  <c r="K16" i="28" a="1"/>
  <c r="K16" i="28" s="1"/>
  <c r="G5" i="29" a="1"/>
  <c r="G5" i="29" s="1"/>
  <c r="C7" i="16" a="1"/>
  <c r="C7" i="16" s="1"/>
  <c r="C6" i="20" a="1"/>
  <c r="C6" i="20" s="1"/>
  <c r="G10" i="30" a="1"/>
  <c r="G10" i="30" s="1"/>
  <c r="C16" i="27" a="1"/>
  <c r="C16" i="27" s="1"/>
  <c r="C19" i="16" a="1"/>
  <c r="C19" i="16" s="1"/>
  <c r="K28" i="31" a="1"/>
  <c r="K28" i="31" s="1"/>
  <c r="K4" i="16" a="1"/>
  <c r="K4" i="16" s="1"/>
  <c r="G24" i="22" a="1"/>
  <c r="G24" i="22" s="1"/>
  <c r="C25" i="20" a="1"/>
  <c r="C25" i="20" s="1"/>
  <c r="K25" i="20" a="1"/>
  <c r="K25" i="20" s="1"/>
  <c r="G9" i="29" a="1"/>
  <c r="G9" i="29" s="1"/>
  <c r="G19" i="23" a="1"/>
  <c r="G19" i="23" s="1"/>
  <c r="G11" i="31" a="1"/>
  <c r="G11" i="31" s="1"/>
  <c r="G4" i="17" a="1"/>
  <c r="G4" i="17" s="1"/>
  <c r="C23" i="19" a="1"/>
  <c r="C23" i="19" s="1"/>
  <c r="C21" i="29" a="1"/>
  <c r="C21" i="29" s="1"/>
  <c r="G19" i="31" a="1"/>
  <c r="G19" i="31" s="1"/>
  <c r="G23" i="15" a="1"/>
  <c r="G23" i="15" s="1"/>
  <c r="F23" i="15"/>
  <c r="G27" i="23" a="1"/>
  <c r="G27" i="23" s="1"/>
  <c r="G7" i="16" a="1"/>
  <c r="G7" i="16" s="1"/>
  <c r="K28" i="30" a="1"/>
  <c r="K28" i="30" s="1"/>
  <c r="C12" i="19" a="1"/>
  <c r="C12" i="19" s="1"/>
  <c r="C8" i="22" a="1"/>
  <c r="C8" i="22" s="1"/>
  <c r="J4" i="15"/>
  <c r="K4" i="15" a="1"/>
  <c r="K4" i="15" s="1"/>
  <c r="K20" i="15" a="1"/>
  <c r="K20" i="15" s="1"/>
  <c r="J20" i="15"/>
  <c r="K15" i="31" a="1"/>
  <c r="K15" i="31" s="1"/>
  <c r="K14" i="20" a="1"/>
  <c r="K14" i="20" s="1"/>
  <c r="G4" i="16" a="1"/>
  <c r="G4" i="16" s="1"/>
  <c r="G24" i="29" a="1"/>
  <c r="G24" i="29" s="1"/>
  <c r="C20" i="16" a="1"/>
  <c r="C20" i="16" s="1"/>
  <c r="C17" i="20" a="1"/>
  <c r="C17" i="20" s="1"/>
  <c r="K24" i="31" a="1"/>
  <c r="K24" i="31" s="1"/>
  <c r="G8" i="15" a="1"/>
  <c r="G8" i="15" s="1"/>
  <c r="F8" i="15"/>
  <c r="G9" i="23" a="1"/>
  <c r="G9" i="23" s="1"/>
  <c r="G27" i="17" a="1"/>
  <c r="G27" i="17" s="1"/>
  <c r="K7" i="19" a="1"/>
  <c r="K7" i="19" s="1"/>
  <c r="C9" i="23" a="1"/>
  <c r="C9" i="23" s="1"/>
  <c r="G24" i="31" a="1"/>
  <c r="G24" i="31" s="1"/>
  <c r="C27" i="16" a="1"/>
  <c r="C27" i="16" s="1"/>
  <c r="K13" i="22" a="1"/>
  <c r="K13" i="22" s="1"/>
  <c r="K9" i="19" a="1"/>
  <c r="K9" i="19" s="1"/>
  <c r="G16" i="19" a="1"/>
  <c r="G16" i="19" s="1"/>
  <c r="G9" i="17" a="1"/>
  <c r="G9" i="17" s="1"/>
  <c r="K19" i="23" a="1"/>
  <c r="K19" i="23" s="1"/>
  <c r="K3" i="21" a="1"/>
  <c r="K3" i="21" s="1"/>
  <c r="C14" i="31" a="1"/>
  <c r="C14" i="31" s="1"/>
  <c r="K13" i="21" a="1"/>
  <c r="K13" i="21" s="1"/>
  <c r="G25" i="16" a="1"/>
  <c r="G25" i="16" s="1"/>
  <c r="C12" i="17" a="1"/>
  <c r="C12" i="17" s="1"/>
  <c r="C9" i="31" a="1"/>
  <c r="C9" i="31" s="1"/>
  <c r="C20" i="15" a="1"/>
  <c r="C20" i="15" s="1"/>
  <c r="B20" i="15"/>
  <c r="K16" i="21" a="1"/>
  <c r="K16" i="21" s="1"/>
  <c r="K7" i="27" a="1"/>
  <c r="K7" i="27" s="1"/>
  <c r="K6" i="28" a="1"/>
  <c r="K6" i="28" s="1"/>
  <c r="G20" i="27" a="1"/>
  <c r="G20" i="27" s="1"/>
  <c r="C16" i="22" a="1"/>
  <c r="C16" i="22" s="1"/>
  <c r="K13" i="16" a="1"/>
  <c r="K13" i="16" s="1"/>
  <c r="C14" i="20" a="1"/>
  <c r="C14" i="20" s="1"/>
  <c r="K15" i="28" a="1"/>
  <c r="K15" i="28" s="1"/>
  <c r="C17" i="22" a="1"/>
  <c r="C17" i="22" s="1"/>
  <c r="C26" i="29" a="1"/>
  <c r="C26" i="29" s="1"/>
  <c r="C5" i="31" a="1"/>
  <c r="C5" i="31" s="1"/>
  <c r="K18" i="30" a="1"/>
  <c r="K18" i="30" s="1"/>
  <c r="G4" i="21" a="1"/>
  <c r="G4" i="21" s="1"/>
  <c r="G21" i="20" a="1"/>
  <c r="G21" i="20" s="1"/>
  <c r="K26" i="28" a="1"/>
  <c r="K26" i="28" s="1"/>
  <c r="C23" i="30" a="1"/>
  <c r="C23" i="30" s="1"/>
  <c r="G13" i="22" a="1"/>
  <c r="G13" i="22" s="1"/>
  <c r="G10" i="27" a="1"/>
  <c r="G10" i="27" s="1"/>
  <c r="K11" i="30" a="1"/>
  <c r="K11" i="30" s="1"/>
  <c r="G4" i="28" a="1"/>
  <c r="G4" i="28" s="1"/>
  <c r="G4" i="22" a="1"/>
  <c r="G4" i="22" s="1"/>
  <c r="K3" i="17" a="1"/>
  <c r="K3" i="17" s="1"/>
  <c r="J6" i="15"/>
  <c r="K6" i="15" a="1"/>
  <c r="K6" i="15" s="1"/>
  <c r="K21" i="31" a="1"/>
  <c r="K21" i="31" s="1"/>
  <c r="K13" i="28" a="1"/>
  <c r="K13" i="28" s="1"/>
  <c r="K10" i="28" a="1"/>
  <c r="K10" i="28" s="1"/>
  <c r="K16" i="27" a="1"/>
  <c r="K16" i="27" s="1"/>
  <c r="C4" i="22" a="1"/>
  <c r="C4" i="22" s="1"/>
  <c r="G3" i="22" a="1"/>
  <c r="G3" i="22" s="1"/>
  <c r="K21" i="22" a="1"/>
  <c r="K21" i="22" s="1"/>
  <c r="C22" i="17" a="1"/>
  <c r="C22" i="17" s="1"/>
  <c r="C5" i="22" a="1"/>
  <c r="C5" i="22" s="1"/>
  <c r="C27" i="21" a="1"/>
  <c r="C27" i="21" s="1"/>
  <c r="G18" i="20" a="1"/>
  <c r="G18" i="20" s="1"/>
  <c r="K3" i="31" a="1"/>
  <c r="K3" i="31" s="1"/>
  <c r="K18" i="27" a="1"/>
  <c r="K18" i="27" s="1"/>
  <c r="C15" i="31" a="1"/>
  <c r="C15" i="31" s="1"/>
  <c r="K9" i="27" a="1"/>
  <c r="K9" i="27" s="1"/>
  <c r="K5" i="30" a="1"/>
  <c r="K5" i="30" s="1"/>
  <c r="K4" i="28" a="1"/>
  <c r="K4" i="28" s="1"/>
  <c r="G17" i="19" a="1"/>
  <c r="G17" i="19" s="1"/>
  <c r="C25" i="31" a="1"/>
  <c r="C25" i="31" s="1"/>
  <c r="F15" i="15"/>
  <c r="G15" i="15" a="1"/>
  <c r="G15" i="15" s="1"/>
  <c r="K9" i="15" a="1"/>
  <c r="K9" i="15" s="1"/>
  <c r="J9" i="15"/>
  <c r="K9" i="28" a="1"/>
  <c r="K9" i="28" s="1"/>
  <c r="G9" i="27" a="1"/>
  <c r="G9" i="27" s="1"/>
  <c r="K26" i="16" a="1"/>
  <c r="K26" i="16" s="1"/>
  <c r="G14" i="29" a="1"/>
  <c r="G14" i="29" s="1"/>
  <c r="F5" i="15"/>
  <c r="G5" i="15" a="1"/>
  <c r="G5" i="15" s="1"/>
  <c r="G25" i="27" a="1"/>
  <c r="G25" i="27" s="1"/>
  <c r="K7" i="28" a="1"/>
  <c r="K7" i="28" s="1"/>
  <c r="J11" i="15"/>
  <c r="K11" i="15" a="1"/>
  <c r="K11" i="15" s="1"/>
  <c r="C21" i="19" a="1"/>
  <c r="C21" i="19" s="1"/>
  <c r="K10" i="29" a="1"/>
  <c r="K10" i="29" s="1"/>
  <c r="K17" i="30" a="1"/>
  <c r="K17" i="30" s="1"/>
  <c r="C4" i="29" a="1"/>
  <c r="C4" i="29" s="1"/>
  <c r="K9" i="21" a="1"/>
  <c r="K9" i="21" s="1"/>
  <c r="K17" i="31" a="1"/>
  <c r="K17" i="31" s="1"/>
  <c r="C27" i="22" a="1"/>
  <c r="C27" i="22" s="1"/>
  <c r="K17" i="21" a="1"/>
  <c r="K17" i="21" s="1"/>
  <c r="G4" i="27" a="1"/>
  <c r="G4" i="27" s="1"/>
  <c r="G7" i="29" a="1"/>
  <c r="G7" i="29" s="1"/>
  <c r="C11" i="23" a="1"/>
  <c r="C11" i="23" s="1"/>
  <c r="K19" i="30" a="1"/>
  <c r="K19" i="30" s="1"/>
  <c r="C19" i="15" a="1"/>
  <c r="C19" i="15" s="1"/>
  <c r="B19" i="15"/>
  <c r="K22" i="30" a="1"/>
  <c r="K22" i="30" s="1"/>
  <c r="C16" i="28" a="1"/>
  <c r="C16" i="28" s="1"/>
  <c r="C23" i="15" a="1"/>
  <c r="C23" i="15" s="1"/>
  <c r="B23" i="15"/>
  <c r="G18" i="23" a="1"/>
  <c r="G18" i="23" s="1"/>
  <c r="C10" i="16" a="1"/>
  <c r="C10" i="16" s="1"/>
  <c r="C6" i="21" a="1"/>
  <c r="C6" i="21" s="1"/>
  <c r="J19" i="15"/>
  <c r="K19" i="15" a="1"/>
  <c r="K19" i="15" s="1"/>
  <c r="C4" i="27" a="1"/>
  <c r="C4" i="27" s="1"/>
  <c r="K23" i="31" a="1"/>
  <c r="K23" i="31" s="1"/>
  <c r="K15" i="15" a="1"/>
  <c r="K15" i="15" s="1"/>
  <c r="J15" i="15"/>
  <c r="G21" i="31" a="1"/>
  <c r="G21" i="31" s="1"/>
  <c r="G12" i="27" a="1"/>
  <c r="G12" i="27" s="1"/>
  <c r="C20" i="29" a="1"/>
  <c r="C20" i="29" s="1"/>
  <c r="C14" i="22" a="1"/>
  <c r="C14" i="22" s="1"/>
  <c r="G5" i="17" a="1"/>
  <c r="G5" i="17" s="1"/>
  <c r="C5" i="21" a="1"/>
  <c r="C5" i="21" s="1"/>
  <c r="G16" i="31" a="1"/>
  <c r="G16" i="31" s="1"/>
  <c r="G22" i="20" a="1"/>
  <c r="G22" i="20" s="1"/>
  <c r="K4" i="27" a="1"/>
  <c r="K4" i="27" s="1"/>
  <c r="K4" i="31" a="1"/>
  <c r="K4" i="31" s="1"/>
  <c r="K13" i="19" a="1"/>
  <c r="K13" i="19" s="1"/>
  <c r="C27" i="23" a="1"/>
  <c r="C27" i="23" s="1"/>
  <c r="G15" i="31" a="1"/>
  <c r="G15" i="31" s="1"/>
  <c r="G9" i="21" a="1"/>
  <c r="G9" i="21" s="1"/>
  <c r="K6" i="21" a="1"/>
  <c r="K6" i="21" s="1"/>
  <c r="C27" i="17" a="1"/>
  <c r="C27" i="17" s="1"/>
  <c r="C17" i="23" a="1"/>
  <c r="C17" i="23" s="1"/>
  <c r="K9" i="20" a="1"/>
  <c r="K9" i="20" s="1"/>
  <c r="G17" i="31" a="1"/>
  <c r="G17" i="31" s="1"/>
  <c r="G3" i="16" a="1"/>
  <c r="G3" i="16" s="1"/>
  <c r="G18" i="28" a="1"/>
  <c r="G18" i="28" s="1"/>
  <c r="K25" i="30" a="1"/>
  <c r="K25" i="30" s="1"/>
  <c r="C16" i="17" a="1"/>
  <c r="C16" i="17" s="1"/>
  <c r="C16" i="29" a="1"/>
  <c r="C16" i="29" s="1"/>
  <c r="K27" i="20" a="1"/>
  <c r="K27" i="20" s="1"/>
  <c r="C19" i="29" a="1"/>
  <c r="C19" i="29" s="1"/>
  <c r="G27" i="28" a="1"/>
  <c r="G27" i="28" s="1"/>
  <c r="G19" i="19" a="1"/>
  <c r="G19" i="19" s="1"/>
  <c r="K21" i="29" a="1"/>
  <c r="K21" i="29" s="1"/>
  <c r="C23" i="29" a="1"/>
  <c r="C23" i="29" s="1"/>
  <c r="G20" i="15" a="1"/>
  <c r="G20" i="15" s="1"/>
  <c r="F20" i="15"/>
  <c r="C4" i="28" a="1"/>
  <c r="C4" i="28" s="1"/>
  <c r="C15" i="29" a="1"/>
  <c r="C15" i="29" s="1"/>
  <c r="K9" i="30" a="1"/>
  <c r="K9" i="30" s="1"/>
  <c r="G18" i="21" a="1"/>
  <c r="G18" i="21" s="1"/>
  <c r="J1" i="15" l="1"/>
  <c r="C34" i="16"/>
  <c r="C35" i="16"/>
  <c r="C36" i="16"/>
  <c r="C33" i="16"/>
  <c r="C32" i="16"/>
  <c r="C31" i="16"/>
  <c r="C32" i="31"/>
  <c r="C34" i="31"/>
  <c r="C33" i="31"/>
  <c r="C31" i="31"/>
  <c r="C30" i="31"/>
  <c r="C29" i="31"/>
  <c r="C29" i="22"/>
  <c r="C34" i="22"/>
  <c r="C33" i="22"/>
  <c r="C32" i="22"/>
  <c r="C31" i="22"/>
  <c r="C30" i="22"/>
  <c r="C32" i="30"/>
  <c r="C30" i="30"/>
  <c r="C31" i="30"/>
  <c r="C29" i="30"/>
  <c r="C34" i="30"/>
  <c r="C33" i="30"/>
  <c r="C35" i="17"/>
  <c r="C34" i="17"/>
  <c r="C33" i="17"/>
  <c r="C32" i="17"/>
  <c r="C31" i="17"/>
  <c r="C36" i="17"/>
  <c r="J1" i="23"/>
  <c r="C32" i="20"/>
  <c r="C35" i="20"/>
  <c r="C34" i="20"/>
  <c r="C33" i="20"/>
  <c r="C31" i="20"/>
  <c r="C30" i="20"/>
  <c r="C33" i="23"/>
  <c r="C29" i="23"/>
  <c r="C34" i="23"/>
  <c r="C32" i="23"/>
  <c r="C31" i="23"/>
  <c r="C30" i="23"/>
  <c r="C34" i="15"/>
  <c r="C33" i="15"/>
  <c r="C32" i="15"/>
  <c r="C31" i="15"/>
  <c r="C30" i="15"/>
  <c r="C29" i="15"/>
  <c r="J1" i="22"/>
  <c r="C31" i="21"/>
  <c r="C32" i="21"/>
  <c r="C30" i="21"/>
  <c r="C35" i="21"/>
  <c r="C34" i="21"/>
  <c r="C33" i="21"/>
  <c r="J1" i="30"/>
  <c r="J1" i="27"/>
  <c r="J1" i="28"/>
  <c r="C34" i="27"/>
  <c r="C33" i="27"/>
  <c r="C32" i="27"/>
  <c r="C31" i="27"/>
  <c r="C30" i="27"/>
  <c r="C29" i="27"/>
  <c r="C31" i="28"/>
  <c r="C29" i="28"/>
  <c r="C30" i="28"/>
  <c r="C34" i="28"/>
  <c r="C33" i="28"/>
  <c r="C32" i="28"/>
  <c r="J1" i="29"/>
  <c r="J1" i="31"/>
  <c r="C33" i="29"/>
  <c r="C34" i="29"/>
  <c r="C32" i="29"/>
  <c r="C31" i="29"/>
  <c r="C30" i="29"/>
  <c r="C29" i="29"/>
  <c r="C33" i="19"/>
  <c r="C32" i="19"/>
  <c r="C31" i="19"/>
  <c r="C34" i="19"/>
  <c r="C30" i="19"/>
  <c r="C35" i="19"/>
  <c r="AK148" i="1" l="1"/>
  <c r="AK149" i="1"/>
  <c r="AK150" i="1"/>
  <c r="AK151" i="1"/>
  <c r="AK152" i="1"/>
  <c r="AK153" i="1"/>
  <c r="AK154" i="1"/>
  <c r="AK155" i="1"/>
  <c r="AK156" i="1"/>
  <c r="AK157" i="1"/>
  <c r="AK158" i="1"/>
  <c r="AK147" i="1"/>
  <c r="AK146" i="1"/>
  <c r="AK145" i="1"/>
  <c r="AK144" i="1"/>
  <c r="AK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76" i="1"/>
  <c r="AK45" i="1"/>
  <c r="AK44" i="1"/>
  <c r="AK108" i="1"/>
  <c r="AK107" i="1"/>
  <c r="AK75" i="1"/>
  <c r="AK74" i="1"/>
  <c r="AK106" i="1"/>
  <c r="AK105" i="1"/>
  <c r="AK73" i="1"/>
  <c r="AK72" i="1"/>
  <c r="AK104" i="1"/>
  <c r="AK70" i="1"/>
  <c r="AK71" i="1"/>
  <c r="AK103" i="1"/>
  <c r="AK69" i="1"/>
  <c r="AK68" i="1"/>
  <c r="AK102" i="1"/>
  <c r="AK101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123" i="1"/>
  <c r="AK122" i="1"/>
  <c r="AK121" i="1"/>
  <c r="AK120" i="1"/>
  <c r="AK119" i="1"/>
  <c r="AK118" i="1"/>
  <c r="AK117" i="1"/>
  <c r="AK116" i="1"/>
  <c r="AK115" i="1"/>
  <c r="AK92" i="1"/>
  <c r="AK91" i="1"/>
  <c r="AK90" i="1"/>
  <c r="AK89" i="1"/>
  <c r="AK88" i="1"/>
  <c r="AK87" i="1"/>
  <c r="AK100" i="1"/>
  <c r="AK86" i="1"/>
  <c r="AK85" i="1"/>
  <c r="AK84" i="1"/>
  <c r="AK83" i="1"/>
  <c r="AK82" i="1"/>
  <c r="AK81" i="1"/>
  <c r="AK67" i="1"/>
  <c r="AK66" i="1"/>
  <c r="AK114" i="1"/>
  <c r="AK113" i="1"/>
  <c r="AK80" i="1"/>
  <c r="AK79" i="1"/>
  <c r="AK78" i="1"/>
  <c r="AK77" i="1"/>
  <c r="AK112" i="1"/>
  <c r="AK111" i="1"/>
  <c r="AK110" i="1"/>
  <c r="AK109" i="1"/>
  <c r="AK65" i="1"/>
  <c r="AK64" i="1"/>
  <c r="AK63" i="1"/>
  <c r="AK62" i="1"/>
  <c r="AK61" i="1"/>
  <c r="AK60" i="1"/>
  <c r="AK59" i="1"/>
  <c r="AK58" i="1"/>
  <c r="AK57" i="1"/>
  <c r="AK56" i="1"/>
  <c r="AK99" i="1"/>
  <c r="AK98" i="1"/>
  <c r="AK97" i="1"/>
  <c r="AK96" i="1"/>
  <c r="AK95" i="1"/>
  <c r="AK94" i="1"/>
  <c r="AK93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8" i="1"/>
  <c r="AK9" i="1"/>
  <c r="AK55" i="1"/>
  <c r="AK54" i="1"/>
  <c r="AK53" i="1"/>
  <c r="AK52" i="1"/>
  <c r="AK51" i="1"/>
  <c r="AK50" i="1"/>
  <c r="AK49" i="1"/>
  <c r="AK48" i="1"/>
  <c r="AK47" i="1"/>
  <c r="AK46" i="1"/>
  <c r="AJ4" i="1"/>
  <c r="AG4" i="1"/>
  <c r="AG5" i="1" s="1"/>
  <c r="AF4" i="1"/>
  <c r="AF5" i="1" s="1"/>
  <c r="AE4" i="1"/>
  <c r="AE5" i="1" s="1"/>
  <c r="T161" i="1"/>
  <c r="U161" i="1"/>
  <c r="V161" i="1"/>
  <c r="W161" i="1"/>
  <c r="X161" i="1"/>
  <c r="Z161" i="1"/>
  <c r="AA161" i="1"/>
  <c r="AB161" i="1"/>
  <c r="AC161" i="1"/>
  <c r="AD161" i="1"/>
  <c r="AE161" i="1"/>
  <c r="AF161" i="1"/>
  <c r="AG161" i="1"/>
  <c r="T162" i="1"/>
  <c r="U162" i="1"/>
  <c r="V162" i="1"/>
  <c r="W162" i="1"/>
  <c r="X162" i="1"/>
  <c r="Z162" i="1"/>
  <c r="AA162" i="1"/>
  <c r="AB162" i="1"/>
  <c r="AC162" i="1"/>
  <c r="AD162" i="1"/>
  <c r="AE162" i="1"/>
  <c r="AF162" i="1"/>
  <c r="AG162" i="1"/>
  <c r="T163" i="1"/>
  <c r="U163" i="1"/>
  <c r="V163" i="1"/>
  <c r="W163" i="1"/>
  <c r="X163" i="1"/>
  <c r="Z163" i="1"/>
  <c r="AA163" i="1"/>
  <c r="AB163" i="1"/>
  <c r="AC163" i="1"/>
  <c r="AD163" i="1"/>
  <c r="AE163" i="1"/>
  <c r="AF163" i="1"/>
  <c r="AG163" i="1"/>
  <c r="T164" i="1"/>
  <c r="U164" i="1"/>
  <c r="V164" i="1"/>
  <c r="W164" i="1"/>
  <c r="X164" i="1"/>
  <c r="Z164" i="1"/>
  <c r="AA164" i="1"/>
  <c r="AB164" i="1"/>
  <c r="AC164" i="1"/>
  <c r="AD164" i="1"/>
  <c r="AE164" i="1"/>
  <c r="AF164" i="1"/>
  <c r="AG164" i="1"/>
  <c r="T165" i="1"/>
  <c r="U165" i="1"/>
  <c r="V165" i="1"/>
  <c r="W165" i="1"/>
  <c r="X165" i="1"/>
  <c r="Z165" i="1"/>
  <c r="AA165" i="1"/>
  <c r="AB165" i="1"/>
  <c r="AC165" i="1"/>
  <c r="AD165" i="1"/>
  <c r="AE165" i="1"/>
  <c r="AF165" i="1"/>
  <c r="AG165" i="1"/>
  <c r="T168" i="1"/>
  <c r="U168" i="1"/>
  <c r="V168" i="1"/>
  <c r="W168" i="1"/>
  <c r="X168" i="1"/>
  <c r="Z168" i="1"/>
  <c r="AA168" i="1"/>
  <c r="AB168" i="1"/>
  <c r="AC168" i="1"/>
  <c r="AD168" i="1"/>
  <c r="AE168" i="1"/>
  <c r="AF168" i="1"/>
  <c r="AG168" i="1"/>
  <c r="T169" i="1"/>
  <c r="U169" i="1"/>
  <c r="V169" i="1"/>
  <c r="W169" i="1"/>
  <c r="X169" i="1"/>
  <c r="Z169" i="1"/>
  <c r="AA169" i="1"/>
  <c r="AB169" i="1"/>
  <c r="AC169" i="1"/>
  <c r="AD169" i="1"/>
  <c r="AE169" i="1"/>
  <c r="AF169" i="1"/>
  <c r="AG169" i="1"/>
  <c r="T170" i="1"/>
  <c r="U170" i="1"/>
  <c r="V170" i="1"/>
  <c r="W170" i="1"/>
  <c r="X170" i="1"/>
  <c r="Z170" i="1"/>
  <c r="AA170" i="1"/>
  <c r="AB170" i="1"/>
  <c r="AC170" i="1"/>
  <c r="AD170" i="1"/>
  <c r="AE170" i="1"/>
  <c r="AF170" i="1"/>
  <c r="AG170" i="1"/>
  <c r="T171" i="1"/>
  <c r="U171" i="1"/>
  <c r="V171" i="1"/>
  <c r="W171" i="1"/>
  <c r="X171" i="1"/>
  <c r="Z171" i="1"/>
  <c r="AA171" i="1"/>
  <c r="AB171" i="1"/>
  <c r="AC171" i="1"/>
  <c r="AD171" i="1"/>
  <c r="AE171" i="1"/>
  <c r="AF171" i="1"/>
  <c r="AG171" i="1"/>
  <c r="T172" i="1"/>
  <c r="U172" i="1"/>
  <c r="V172" i="1"/>
  <c r="W172" i="1"/>
  <c r="X172" i="1"/>
  <c r="Z172" i="1"/>
  <c r="AA172" i="1"/>
  <c r="AB172" i="1"/>
  <c r="AC172" i="1"/>
  <c r="AD172" i="1"/>
  <c r="AE172" i="1"/>
  <c r="AF172" i="1"/>
  <c r="AG172" i="1"/>
  <c r="D10" i="13"/>
  <c r="E10" i="13"/>
  <c r="F10" i="13"/>
  <c r="G10" i="13"/>
  <c r="H10" i="13"/>
  <c r="I10" i="13"/>
  <c r="J10" i="13"/>
  <c r="B10" i="13"/>
  <c r="U173" i="1"/>
  <c r="V173" i="1"/>
  <c r="W173" i="1"/>
  <c r="X173" i="1"/>
  <c r="Z173" i="1"/>
  <c r="AA173" i="1"/>
  <c r="AB173" i="1"/>
  <c r="U174" i="1"/>
  <c r="V174" i="1"/>
  <c r="W174" i="1"/>
  <c r="X174" i="1"/>
  <c r="Z174" i="1"/>
  <c r="AA174" i="1"/>
  <c r="AB174" i="1"/>
  <c r="U175" i="1"/>
  <c r="V175" i="1"/>
  <c r="W175" i="1"/>
  <c r="X175" i="1"/>
  <c r="Z175" i="1"/>
  <c r="AA175" i="1"/>
  <c r="AB175" i="1"/>
  <c r="U176" i="1"/>
  <c r="V176" i="1"/>
  <c r="W176" i="1"/>
  <c r="X176" i="1"/>
  <c r="Z176" i="1"/>
  <c r="AA176" i="1"/>
  <c r="AB176" i="1"/>
  <c r="U177" i="1"/>
  <c r="V177" i="1"/>
  <c r="W177" i="1"/>
  <c r="X177" i="1"/>
  <c r="Z177" i="1"/>
  <c r="AA177" i="1"/>
  <c r="AB177" i="1"/>
  <c r="U178" i="1"/>
  <c r="V178" i="1"/>
  <c r="W178" i="1"/>
  <c r="X178" i="1"/>
  <c r="Z178" i="1"/>
  <c r="AA178" i="1"/>
  <c r="AB178" i="1"/>
  <c r="U179" i="1"/>
  <c r="V179" i="1"/>
  <c r="W179" i="1"/>
  <c r="X179" i="1"/>
  <c r="Z179" i="1"/>
  <c r="AA179" i="1"/>
  <c r="AB179" i="1"/>
  <c r="U180" i="1"/>
  <c r="V180" i="1"/>
  <c r="W180" i="1"/>
  <c r="X180" i="1"/>
  <c r="Z180" i="1"/>
  <c r="AA180" i="1"/>
  <c r="AB180" i="1"/>
  <c r="U181" i="1"/>
  <c r="V181" i="1"/>
  <c r="W181" i="1"/>
  <c r="X181" i="1"/>
  <c r="Z181" i="1"/>
  <c r="AA181" i="1"/>
  <c r="AB181" i="1"/>
  <c r="U184" i="1"/>
  <c r="V184" i="1"/>
  <c r="W184" i="1"/>
  <c r="X184" i="1"/>
  <c r="Z184" i="1"/>
  <c r="AA184" i="1"/>
  <c r="AB184" i="1"/>
  <c r="U185" i="1"/>
  <c r="V185" i="1"/>
  <c r="W185" i="1"/>
  <c r="X185" i="1"/>
  <c r="Z185" i="1"/>
  <c r="AA185" i="1"/>
  <c r="AB185" i="1"/>
  <c r="U186" i="1"/>
  <c r="V186" i="1"/>
  <c r="W186" i="1"/>
  <c r="X186" i="1"/>
  <c r="Z186" i="1"/>
  <c r="AA186" i="1"/>
  <c r="AB186" i="1"/>
  <c r="U189" i="1"/>
  <c r="V189" i="1"/>
  <c r="W189" i="1"/>
  <c r="X189" i="1"/>
  <c r="Z189" i="1"/>
  <c r="AA189" i="1"/>
  <c r="AB189" i="1"/>
  <c r="U190" i="1"/>
  <c r="V190" i="1"/>
  <c r="W190" i="1"/>
  <c r="X190" i="1"/>
  <c r="Z190" i="1"/>
  <c r="AA190" i="1"/>
  <c r="AB190" i="1"/>
  <c r="U193" i="1"/>
  <c r="V193" i="1"/>
  <c r="W193" i="1"/>
  <c r="X193" i="1"/>
  <c r="Z193" i="1"/>
  <c r="AA193" i="1"/>
  <c r="AB193" i="1"/>
  <c r="U194" i="1"/>
  <c r="V194" i="1"/>
  <c r="W194" i="1"/>
  <c r="X194" i="1"/>
  <c r="Z194" i="1"/>
  <c r="AA194" i="1"/>
  <c r="AB194" i="1"/>
  <c r="U195" i="1"/>
  <c r="V195" i="1"/>
  <c r="W195" i="1"/>
  <c r="X195" i="1"/>
  <c r="Z195" i="1"/>
  <c r="AA195" i="1"/>
  <c r="AB195" i="1"/>
  <c r="U196" i="1"/>
  <c r="V196" i="1"/>
  <c r="W196" i="1"/>
  <c r="X196" i="1"/>
  <c r="Z196" i="1"/>
  <c r="AA196" i="1"/>
  <c r="AB196" i="1"/>
  <c r="U199" i="1"/>
  <c r="C16" i="13" s="1"/>
  <c r="V199" i="1"/>
  <c r="D16" i="13" s="1"/>
  <c r="W199" i="1"/>
  <c r="E16" i="13" s="1"/>
  <c r="X199" i="1"/>
  <c r="F16" i="13" s="1"/>
  <c r="G16" i="13"/>
  <c r="Z199" i="1"/>
  <c r="H16" i="13" s="1"/>
  <c r="AA199" i="1"/>
  <c r="I16" i="13" s="1"/>
  <c r="AB199" i="1"/>
  <c r="J16" i="13" s="1"/>
  <c r="T199" i="1"/>
  <c r="T196" i="1"/>
  <c r="T195" i="1"/>
  <c r="T194" i="1"/>
  <c r="T193" i="1"/>
  <c r="T190" i="1"/>
  <c r="T189" i="1"/>
  <c r="T186" i="1"/>
  <c r="T185" i="1"/>
  <c r="T184" i="1"/>
  <c r="T181" i="1"/>
  <c r="T180" i="1"/>
  <c r="T179" i="1"/>
  <c r="T178" i="1"/>
  <c r="T177" i="1"/>
  <c r="T176" i="1"/>
  <c r="T175" i="1"/>
  <c r="T174" i="1"/>
  <c r="T173" i="1"/>
  <c r="AK4" i="1" l="1"/>
  <c r="T166" i="1"/>
  <c r="G11" i="13"/>
  <c r="AC166" i="1"/>
  <c r="K11" i="13" s="1"/>
  <c r="AE166" i="1"/>
  <c r="M11" i="13" s="1"/>
  <c r="W166" i="1"/>
  <c r="E11" i="13" s="1"/>
  <c r="V166" i="1"/>
  <c r="D11" i="13" s="1"/>
  <c r="AF166" i="1"/>
  <c r="N11" i="13" s="1"/>
  <c r="AG166" i="1"/>
  <c r="O11" i="13" s="1"/>
  <c r="X166" i="1"/>
  <c r="F11" i="13" s="1"/>
  <c r="Z166" i="1"/>
  <c r="H11" i="13" s="1"/>
  <c r="AB166" i="1"/>
  <c r="J11" i="13" s="1"/>
  <c r="AD166" i="1"/>
  <c r="L11" i="13" s="1"/>
  <c r="U166" i="1"/>
  <c r="C11" i="13" s="1"/>
  <c r="AA166" i="1"/>
  <c r="I11" i="13" s="1"/>
  <c r="X191" i="1"/>
  <c r="F14" i="13" s="1"/>
  <c r="X182" i="1"/>
  <c r="F12" i="13" s="1"/>
  <c r="Z182" i="1"/>
  <c r="H12" i="13" s="1"/>
  <c r="W187" i="1"/>
  <c r="E13" i="13" s="1"/>
  <c r="V187" i="1"/>
  <c r="D13" i="13" s="1"/>
  <c r="AB182" i="1"/>
  <c r="J12" i="13" s="1"/>
  <c r="U191" i="1"/>
  <c r="C14" i="13" s="1"/>
  <c r="U187" i="1"/>
  <c r="C13" i="13" s="1"/>
  <c r="AB197" i="1"/>
  <c r="J15" i="13" s="1"/>
  <c r="AA197" i="1"/>
  <c r="I15" i="13" s="1"/>
  <c r="AB191" i="1"/>
  <c r="J14" i="13" s="1"/>
  <c r="X187" i="1"/>
  <c r="F13" i="13" s="1"/>
  <c r="Z197" i="1"/>
  <c r="H15" i="13" s="1"/>
  <c r="AA191" i="1"/>
  <c r="I14" i="13" s="1"/>
  <c r="Z191" i="1"/>
  <c r="H14" i="13" s="1"/>
  <c r="G14" i="13"/>
  <c r="G12" i="13"/>
  <c r="U182" i="1"/>
  <c r="C12" i="13" s="1"/>
  <c r="W191" i="1"/>
  <c r="E14" i="13" s="1"/>
  <c r="AA182" i="1"/>
  <c r="I12" i="13" s="1"/>
  <c r="W182" i="1"/>
  <c r="E12" i="13" s="1"/>
  <c r="X197" i="1"/>
  <c r="F15" i="13" s="1"/>
  <c r="V191" i="1"/>
  <c r="D14" i="13" s="1"/>
  <c r="AB187" i="1"/>
  <c r="J13" i="13" s="1"/>
  <c r="V182" i="1"/>
  <c r="D12" i="13" s="1"/>
  <c r="AA187" i="1"/>
  <c r="I13" i="13" s="1"/>
  <c r="W197" i="1"/>
  <c r="E15" i="13" s="1"/>
  <c r="Z187" i="1"/>
  <c r="H13" i="13" s="1"/>
  <c r="G15" i="13"/>
  <c r="U197" i="1"/>
  <c r="C15" i="13" s="1"/>
  <c r="G13" i="13"/>
  <c r="V197" i="1"/>
  <c r="D15" i="13" s="1"/>
  <c r="AG199" i="1"/>
  <c r="O16" i="13" s="1"/>
  <c r="AF199" i="1"/>
  <c r="N16" i="13" s="1"/>
  <c r="AE199" i="1"/>
  <c r="M16" i="13" s="1"/>
  <c r="AD199" i="1"/>
  <c r="L16" i="13" s="1"/>
  <c r="AC199" i="1"/>
  <c r="K16" i="13" s="1"/>
  <c r="AG196" i="1"/>
  <c r="AF196" i="1"/>
  <c r="AE196" i="1"/>
  <c r="AD196" i="1"/>
  <c r="AC196" i="1"/>
  <c r="AG195" i="1"/>
  <c r="AF195" i="1"/>
  <c r="AE195" i="1"/>
  <c r="AD195" i="1"/>
  <c r="AC195" i="1"/>
  <c r="AG194" i="1"/>
  <c r="AF194" i="1"/>
  <c r="AE194" i="1"/>
  <c r="AD194" i="1"/>
  <c r="AC194" i="1"/>
  <c r="AG193" i="1"/>
  <c r="AF193" i="1"/>
  <c r="AE193" i="1"/>
  <c r="AD193" i="1"/>
  <c r="AC193" i="1"/>
  <c r="AG190" i="1"/>
  <c r="AF190" i="1"/>
  <c r="AE190" i="1"/>
  <c r="AD190" i="1"/>
  <c r="AC190" i="1"/>
  <c r="AG189" i="1"/>
  <c r="AF189" i="1"/>
  <c r="AE189" i="1"/>
  <c r="AD189" i="1"/>
  <c r="AC189" i="1"/>
  <c r="AG186" i="1"/>
  <c r="AF186" i="1"/>
  <c r="AE186" i="1"/>
  <c r="AD186" i="1"/>
  <c r="AC186" i="1"/>
  <c r="AG185" i="1"/>
  <c r="AF185" i="1"/>
  <c r="AE185" i="1"/>
  <c r="AD185" i="1"/>
  <c r="AC185" i="1"/>
  <c r="AG184" i="1"/>
  <c r="AF184" i="1"/>
  <c r="AE184" i="1"/>
  <c r="AD184" i="1"/>
  <c r="AC184" i="1"/>
  <c r="AG181" i="1"/>
  <c r="AF181" i="1"/>
  <c r="AE181" i="1"/>
  <c r="AD181" i="1"/>
  <c r="AC181" i="1"/>
  <c r="AG180" i="1"/>
  <c r="AF180" i="1"/>
  <c r="AE180" i="1"/>
  <c r="AD180" i="1"/>
  <c r="AC180" i="1"/>
  <c r="AG179" i="1"/>
  <c r="AF179" i="1"/>
  <c r="AE179" i="1"/>
  <c r="AD179" i="1"/>
  <c r="AC179" i="1"/>
  <c r="AG178" i="1"/>
  <c r="AF178" i="1"/>
  <c r="AE178" i="1"/>
  <c r="AD178" i="1"/>
  <c r="AC178" i="1"/>
  <c r="AG177" i="1"/>
  <c r="AF177" i="1"/>
  <c r="AE177" i="1"/>
  <c r="AD177" i="1"/>
  <c r="AC177" i="1"/>
  <c r="AG176" i="1"/>
  <c r="AF176" i="1"/>
  <c r="AE176" i="1"/>
  <c r="AD176" i="1"/>
  <c r="AC176" i="1"/>
  <c r="AG175" i="1"/>
  <c r="AF175" i="1"/>
  <c r="AE175" i="1"/>
  <c r="AD175" i="1"/>
  <c r="AC175" i="1"/>
  <c r="AG174" i="1"/>
  <c r="AF174" i="1"/>
  <c r="AE174" i="1"/>
  <c r="AD174" i="1"/>
  <c r="AC174" i="1"/>
  <c r="AG173" i="1"/>
  <c r="AF173" i="1"/>
  <c r="AE173" i="1"/>
  <c r="AD173" i="1"/>
  <c r="AC173" i="1"/>
  <c r="G17" i="13" l="1"/>
  <c r="C17" i="13"/>
  <c r="F17" i="13"/>
  <c r="J17" i="13"/>
  <c r="D17" i="13"/>
  <c r="H17" i="13"/>
  <c r="E17" i="13"/>
  <c r="I17" i="13"/>
  <c r="AC191" i="1"/>
  <c r="K14" i="13" s="1"/>
  <c r="AF191" i="1"/>
  <c r="N14" i="13" s="1"/>
  <c r="AF187" i="1"/>
  <c r="N13" i="13" s="1"/>
  <c r="AG191" i="1"/>
  <c r="O14" i="13" s="1"/>
  <c r="AE191" i="1"/>
  <c r="M14" i="13" s="1"/>
  <c r="AG197" i="1"/>
  <c r="O15" i="13" s="1"/>
  <c r="AE187" i="1"/>
  <c r="M13" i="13" s="1"/>
  <c r="AE197" i="1"/>
  <c r="M15" i="13" s="1"/>
  <c r="AE182" i="1"/>
  <c r="M12" i="13" s="1"/>
  <c r="AG182" i="1"/>
  <c r="O12" i="13" s="1"/>
  <c r="AG187" i="1"/>
  <c r="O13" i="13" s="1"/>
  <c r="AD191" i="1"/>
  <c r="L14" i="13" s="1"/>
  <c r="AF197" i="1"/>
  <c r="N15" i="13" s="1"/>
  <c r="AD182" i="1"/>
  <c r="L12" i="13" s="1"/>
  <c r="AF182" i="1"/>
  <c r="N12" i="13" s="1"/>
  <c r="AD197" i="1"/>
  <c r="L15" i="13" s="1"/>
  <c r="AC187" i="1"/>
  <c r="K13" i="13" s="1"/>
  <c r="AD187" i="1"/>
  <c r="L13" i="13" s="1"/>
  <c r="AC182" i="1"/>
  <c r="K12" i="13" s="1"/>
  <c r="AC197" i="1"/>
  <c r="K15" i="13" s="1"/>
  <c r="M17" i="13" l="1"/>
  <c r="N17" i="13"/>
  <c r="O17" i="13"/>
  <c r="K17" i="13"/>
  <c r="L17" i="13"/>
  <c r="AE203" i="1"/>
  <c r="AG203" i="1"/>
  <c r="AD203" i="1"/>
  <c r="AF203" i="1"/>
  <c r="B16" i="13" l="1"/>
  <c r="T191" i="1" l="1"/>
  <c r="B14" i="13" s="1"/>
  <c r="T187" i="1"/>
  <c r="B13" i="13" s="1"/>
  <c r="T182" i="1"/>
  <c r="B12" i="13" s="1"/>
  <c r="B11" i="13"/>
  <c r="T197" i="1"/>
  <c r="B15" i="13" s="1"/>
  <c r="B17" i="13" l="1"/>
  <c r="AB203" i="1" l="1"/>
  <c r="AC203" i="1" l="1"/>
  <c r="X203" i="1"/>
  <c r="Z203" i="1" l="1"/>
  <c r="AA203" i="1"/>
  <c r="V203" i="1"/>
  <c r="T203" i="1"/>
  <c r="W203" i="1"/>
  <c r="U203" i="1"/>
  <c r="G30" i="13" l="1"/>
  <c r="L30" i="13"/>
  <c r="B30" i="13"/>
  <c r="F30" i="13"/>
  <c r="I30" i="13"/>
  <c r="H30" i="13"/>
  <c r="M30" i="13"/>
  <c r="J30" i="13"/>
  <c r="K30" i="13"/>
  <c r="N30" i="13"/>
  <c r="D30" i="13"/>
  <c r="O30" i="13"/>
  <c r="E30" i="13"/>
  <c r="C30" i="13"/>
  <c r="G31" i="13"/>
  <c r="L31" i="13"/>
  <c r="L33" i="13"/>
  <c r="O33" i="13"/>
  <c r="N31" i="13"/>
  <c r="I31" i="13"/>
  <c r="O34" i="13"/>
  <c r="E33" i="13"/>
  <c r="K35" i="13"/>
  <c r="C34" i="13"/>
  <c r="M32" i="13"/>
  <c r="B34" i="13"/>
  <c r="K31" i="13"/>
  <c r="F31" i="13"/>
  <c r="G34" i="13"/>
  <c r="G33" i="13"/>
  <c r="I34" i="13"/>
  <c r="F34" i="13"/>
  <c r="B33" i="13"/>
  <c r="M35" i="13"/>
  <c r="K34" i="13"/>
  <c r="H31" i="13"/>
  <c r="I33" i="13"/>
  <c r="J31" i="13"/>
  <c r="M34" i="13"/>
  <c r="D33" i="13"/>
  <c r="D31" i="13"/>
  <c r="L34" i="13"/>
  <c r="C32" i="13"/>
  <c r="K33" i="13"/>
  <c r="G32" i="13"/>
  <c r="H32" i="13"/>
  <c r="J32" i="13"/>
  <c r="E32" i="13"/>
  <c r="B31" i="13"/>
  <c r="O31" i="13"/>
  <c r="F33" i="13"/>
  <c r="J34" i="13"/>
  <c r="D34" i="13"/>
  <c r="B32" i="13"/>
  <c r="E34" i="13"/>
  <c r="M31" i="13"/>
  <c r="O32" i="13"/>
  <c r="K32" i="13"/>
  <c r="H34" i="13"/>
  <c r="D32" i="13"/>
  <c r="N33" i="13"/>
  <c r="O35" i="13"/>
  <c r="H33" i="13"/>
  <c r="L35" i="13"/>
  <c r="C33" i="13"/>
  <c r="L32" i="13"/>
  <c r="J33" i="13"/>
  <c r="J35" i="13"/>
  <c r="F32" i="13"/>
  <c r="M33" i="13"/>
  <c r="N32" i="13"/>
  <c r="N35" i="13"/>
  <c r="N34" i="13"/>
  <c r="I32" i="13"/>
  <c r="E31" i="13"/>
  <c r="C31" i="13"/>
  <c r="N36" i="13" l="1"/>
  <c r="K36" i="13"/>
  <c r="D36" i="13"/>
  <c r="J36" i="13"/>
  <c r="M36" i="13"/>
  <c r="H36" i="13"/>
  <c r="I36" i="13"/>
  <c r="F36" i="13"/>
  <c r="B36" i="13"/>
  <c r="C36" i="13"/>
  <c r="L36" i="13"/>
  <c r="E36" i="13"/>
  <c r="G36" i="13"/>
  <c r="O36" i="1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2"/>
        </ext>
      </extLst>
    </bk>
  </futureMetadata>
  <cellMetadata count="1">
    <bk>
      <rc t="1" v="0"/>
    </bk>
  </cellMetadata>
  <valueMetadata count="1">
    <bk>
      <rc t="2" v="0"/>
    </bk>
  </valueMetadata>
</metadata>
</file>

<file path=xl/pythonScripts.xml><?xml version="1.0" encoding="utf-8"?>
<pythonScripts xmlns="http://schemas.microsoft.com/office/spreadsheetml/2022/pythonscript">
  <pythonScript>
    <code>xl(%P2%)</code>
  </pythonScript>
</pythonScripts>
</file>

<file path=xl/sharedStrings.xml><?xml version="1.0" encoding="utf-8"?>
<sst xmlns="http://schemas.openxmlformats.org/spreadsheetml/2006/main" count="781" uniqueCount="326">
  <si>
    <t>BE</t>
  </si>
  <si>
    <t>CH</t>
  </si>
  <si>
    <t>US</t>
  </si>
  <si>
    <t>FR</t>
  </si>
  <si>
    <t>GB</t>
  </si>
  <si>
    <t>TOTAL</t>
  </si>
  <si>
    <t xml:space="preserve"> € INC</t>
  </si>
  <si>
    <t>Payé</t>
  </si>
  <si>
    <t>TOTAL A PAYER</t>
  </si>
  <si>
    <t>FRANÇAIS</t>
  </si>
  <si>
    <t>ANGLAIS</t>
  </si>
  <si>
    <t>ALLEMAND</t>
  </si>
  <si>
    <t>AUSTRALIENS</t>
  </si>
  <si>
    <t>AMERICAINS</t>
  </si>
  <si>
    <t>LU</t>
  </si>
  <si>
    <t>AU</t>
  </si>
  <si>
    <t>DE</t>
  </si>
  <si>
    <t>ES</t>
  </si>
  <si>
    <t>IT</t>
  </si>
  <si>
    <t>BELGES</t>
  </si>
  <si>
    <t>LUXEMBOURGEOIS</t>
  </si>
  <si>
    <t>CA</t>
  </si>
  <si>
    <t>ANGLAIS 2</t>
  </si>
  <si>
    <t>UK</t>
  </si>
  <si>
    <t>MX</t>
  </si>
  <si>
    <t>AR</t>
  </si>
  <si>
    <t>MEXICAINS</t>
  </si>
  <si>
    <t>ESPAGNOLS</t>
  </si>
  <si>
    <t>ARGENTINS</t>
  </si>
  <si>
    <t>CHILIENS</t>
  </si>
  <si>
    <t>CL</t>
  </si>
  <si>
    <t>TOTAL FRANCOPHONES</t>
  </si>
  <si>
    <t>TOTAL HISPANOPHONES</t>
  </si>
  <si>
    <t>TOTAL ANGLOPHONES</t>
  </si>
  <si>
    <t>ITALIENS</t>
  </si>
  <si>
    <t>NEO ZELANDAIS</t>
  </si>
  <si>
    <t>NZ</t>
  </si>
  <si>
    <t>ZA</t>
  </si>
  <si>
    <t>SOUTH AFRICANS</t>
  </si>
  <si>
    <t>MA</t>
  </si>
  <si>
    <t>MALTAIS</t>
  </si>
  <si>
    <t>NEERLANDOPHONES</t>
  </si>
  <si>
    <t>NL</t>
  </si>
  <si>
    <t>PORTUGAIS</t>
  </si>
  <si>
    <t xml:space="preserve">BRESILIENS </t>
  </si>
  <si>
    <t>PT</t>
  </si>
  <si>
    <t>BR</t>
  </si>
  <si>
    <t>TOTAL PORTUGOPHONES</t>
  </si>
  <si>
    <t>NORVEGIENS</t>
  </si>
  <si>
    <t>SUEDOIS</t>
  </si>
  <si>
    <t>FINLANDAIS</t>
  </si>
  <si>
    <t>NO</t>
  </si>
  <si>
    <t>SE</t>
  </si>
  <si>
    <t>DK</t>
  </si>
  <si>
    <t>JP</t>
  </si>
  <si>
    <t>JAPONAIS</t>
  </si>
  <si>
    <t>RUSSES</t>
  </si>
  <si>
    <t>RU</t>
  </si>
  <si>
    <t>FI</t>
  </si>
  <si>
    <t>MONACO</t>
  </si>
  <si>
    <t>MC</t>
  </si>
  <si>
    <t>AT</t>
  </si>
  <si>
    <t>DANOIS</t>
  </si>
  <si>
    <t>AUTRICHIENS</t>
  </si>
  <si>
    <t>TOTAL GERMANOPHONES</t>
  </si>
  <si>
    <t>TOTAL INSCRITS EXCU</t>
  </si>
  <si>
    <t>NAT</t>
  </si>
  <si>
    <t>DEPARTS EFFECTIFS</t>
  </si>
  <si>
    <t>EN</t>
  </si>
  <si>
    <t>PO</t>
  </si>
  <si>
    <t>TOTAL LANGUES pour COMMANDES GUIDES</t>
  </si>
  <si>
    <t>TOTAL PAR GROUPES pour COMMANDES GUIDES</t>
  </si>
  <si>
    <t>#</t>
  </si>
  <si>
    <t>GROUPES</t>
  </si>
  <si>
    <t>CABINES</t>
  </si>
  <si>
    <t>CAB</t>
  </si>
  <si>
    <t xml:space="preserve">NOMS DES EXCURSIONS </t>
  </si>
  <si>
    <t>TOTAL FORFAITS AVANT EMBARQUEMENT + RESA A BORD</t>
  </si>
  <si>
    <t>NOMBRE PAX RESERVATION A BORD</t>
  </si>
  <si>
    <t>INDIVIDUEL</t>
  </si>
  <si>
    <t>EXCU 12</t>
  </si>
  <si>
    <t>EXCU 13</t>
  </si>
  <si>
    <t>EXCU 14</t>
  </si>
  <si>
    <t xml:space="preserve">PRIX DES EXCURSIONS </t>
  </si>
  <si>
    <t>FORFAITS AVANT RESA A BORD</t>
  </si>
  <si>
    <t xml:space="preserve">REMPLISSAGE EXCU &amp; PRIX </t>
  </si>
  <si>
    <t xml:space="preserve">LES NUMEROS DE COMMANDE EN BLANC SONT DES INDIVIDUELS </t>
  </si>
  <si>
    <t>NOM/PRENOM</t>
  </si>
  <si>
    <t>F</t>
  </si>
  <si>
    <t>Numéro de commande</t>
  </si>
  <si>
    <t>Nom du groupe</t>
  </si>
  <si>
    <t>VIDE 6</t>
  </si>
  <si>
    <t># PAX/Groupe</t>
  </si>
  <si>
    <t>MURANO</t>
  </si>
  <si>
    <t>PADOUE</t>
  </si>
  <si>
    <t>CANAL 1</t>
  </si>
  <si>
    <t>CANAL 5</t>
  </si>
  <si>
    <t>CANAL 10</t>
  </si>
  <si>
    <t>CANAL 15</t>
  </si>
  <si>
    <t>BUS A</t>
  </si>
  <si>
    <t>MINIBUS C</t>
  </si>
  <si>
    <t>BUS A = GROUPE VOYA NOVA + LIBRE Belgique</t>
  </si>
  <si>
    <t>BUS B = ESCAPE NORWAY + PASSAGERS INDEPENDENTS + AMERICAN GUESTS</t>
  </si>
  <si>
    <t>BUS C = ODARPA + HANGARD</t>
  </si>
  <si>
    <t>BUS CHIOGGIA</t>
  </si>
  <si>
    <t>E</t>
  </si>
  <si>
    <t>VIDE 4</t>
  </si>
  <si>
    <t>VIDE 5</t>
  </si>
  <si>
    <t>VIDE 3</t>
  </si>
  <si>
    <t>EXCU 10</t>
  </si>
  <si>
    <t>EXCU 11</t>
  </si>
  <si>
    <t>TABLE</t>
  </si>
  <si>
    <t>BUS A : PADOUE</t>
  </si>
  <si>
    <t>BUS B : CHIOGGIA</t>
  </si>
  <si>
    <t>BUS MITTELTHURGAU : PADOVA</t>
  </si>
  <si>
    <t>EXCU 7</t>
  </si>
  <si>
    <t>EXCU 8</t>
  </si>
  <si>
    <t>EXCU 9</t>
  </si>
  <si>
    <t>BASILIQUE</t>
  </si>
  <si>
    <t>BALADE GOURMANDE</t>
  </si>
  <si>
    <t>DORSODURO</t>
  </si>
  <si>
    <t>EXCU 6</t>
  </si>
  <si>
    <t xml:space="preserve">CI-DESSOUS, vous pouvez inscrire votre répartition de groupes pour vos excursions.  Faites ALT+F8 et cliquer sur ORGANISER_GROUPES_EXCU_AUTO une fois que vous avez inscrit les tables de vos PAX. C'est AUTOMATIQUE !  </t>
  </si>
  <si>
    <t>C</t>
  </si>
  <si>
    <t>D</t>
  </si>
  <si>
    <t>101</t>
  </si>
  <si>
    <t>102</t>
  </si>
  <si>
    <t>105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</si>
  <si>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</si>
  <si>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</si>
  <si>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</si>
  <si>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</si>
  <si>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</si>
  <si>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</si>
  <si>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</si>
  <si>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</si>
  <si>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</si>
  <si>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</si>
  <si>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</si>
  <si>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</si>
  <si>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</si>
  <si>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</si>
  <si>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</si>
  <si>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</si>
  <si>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</si>
  <si>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</si>
  <si>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</si>
  <si>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</si>
  <si>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</si>
  <si>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</si>
  <si>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</si>
  <si>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</si>
  <si>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</si>
  <si>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</si>
  <si>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</si>
  <si>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</si>
  <si>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</si>
  <si>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139</t>
  </si>
  <si>
    <t>141</t>
  </si>
  <si>
    <t>143</t>
  </si>
  <si>
    <t>148</t>
  </si>
  <si>
    <t>150</t>
  </si>
  <si>
    <t>152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</si>
  <si>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</si>
  <si>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</si>
  <si>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</si>
  <si>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</si>
  <si>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</si>
  <si>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</si>
  <si>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</si>
  <si>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</si>
  <si>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</si>
  <si>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</si>
  <si>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</si>
  <si>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</si>
  <si>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</si>
  <si>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</si>
  <si>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</si>
  <si>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</si>
  <si>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</si>
  <si>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</si>
  <si>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</si>
  <si>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</si>
  <si>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</si>
  <si>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</si>
  <si>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</si>
  <si>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</si>
  <si>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</si>
  <si>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</si>
  <si>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277</t>
  </si>
  <si>
    <t>GARIBAL</t>
  </si>
  <si>
    <t>GOTTEN</t>
  </si>
  <si>
    <t>A1</t>
  </si>
  <si>
    <t>D1</t>
  </si>
  <si>
    <t>A2</t>
  </si>
  <si>
    <t>A3</t>
  </si>
  <si>
    <t>A4</t>
  </si>
  <si>
    <t>A6</t>
  </si>
  <si>
    <t>D4</t>
  </si>
  <si>
    <t>C2</t>
  </si>
  <si>
    <t>C3</t>
  </si>
  <si>
    <t>B2</t>
  </si>
  <si>
    <t>C4</t>
  </si>
  <si>
    <t>D6</t>
  </si>
  <si>
    <t>B3</t>
  </si>
  <si>
    <t>CAT NAT</t>
  </si>
  <si>
    <t>SUISSES</t>
  </si>
  <si>
    <t>CANADIENS</t>
  </si>
  <si>
    <t>YFNBTTO / DJEX (T)</t>
  </si>
  <si>
    <t>SFNSG / ZYZOUS (V)</t>
  </si>
  <si>
    <t>QVDZCGABA</t>
  </si>
  <si>
    <t>CIJQS / HISD NVHUHBTAJX (Q)</t>
  </si>
  <si>
    <t>PNZFJZD / DMVFSVUZ (V)</t>
  </si>
  <si>
    <t>DQCGY / VJSVDMRB (L)</t>
  </si>
  <si>
    <t>QPQMP / VWYOBJ (L)</t>
  </si>
  <si>
    <t>TLPUROYY / NUVG (B)</t>
  </si>
  <si>
    <t>VVJSLLM / UUSEHH (F)</t>
  </si>
  <si>
    <t>HB EONT FPDOM VE HFFBVZJFS / OXGYTW (S)</t>
  </si>
  <si>
    <t>QKVLOP / CISXC (G)</t>
  </si>
  <si>
    <t>LRFLHX-CMCORWKIAB / EUMYES (U)</t>
  </si>
  <si>
    <t>ZLJJSEB VD / OMUUOE (Y)</t>
  </si>
  <si>
    <t>WWTOY / VWHFYUDDZF (Z)</t>
  </si>
  <si>
    <t>DWHIYC / SGWKLHNX (X)</t>
  </si>
  <si>
    <t>WYAFZBV / NKVVSCFW (T)</t>
  </si>
  <si>
    <t>AQPBKMG / UMLID (E)</t>
  </si>
  <si>
    <t>HGZTUJL / YVVSBP (S)</t>
  </si>
  <si>
    <t>CPOJH / PCMBV (J)</t>
  </si>
  <si>
    <t>WIYQ / ORLLTCG (M)</t>
  </si>
  <si>
    <t>VBNI / KCNFJYJUO (H)</t>
  </si>
  <si>
    <t>JXJFWNX / VYEM (U)</t>
  </si>
  <si>
    <t>ACUIPJS / WXTPSUKYH (H)</t>
  </si>
  <si>
    <t>DIUUCHA / HPIMDYQN (R)</t>
  </si>
  <si>
    <t>ELMLGKE / LVTGLV (A)</t>
  </si>
  <si>
    <t>BXRDGVY / IWYQGX (I)</t>
  </si>
  <si>
    <t>JCRPANC / RMZH (Y)</t>
  </si>
  <si>
    <t>QQJQ / PPISXD (I)</t>
  </si>
  <si>
    <t>YIVVKE / IEXFO (D)</t>
  </si>
  <si>
    <t>LRRNBVKEV / JELRRMLVO (J)</t>
  </si>
  <si>
    <t>ZULAVXTAF / DWWSQAE (I)</t>
  </si>
  <si>
    <t>VIRTZC / AGPU (M)</t>
  </si>
  <si>
    <t>KLIVNP / VMHZPG (R)</t>
  </si>
  <si>
    <t>PCHGMVUH / QYTWZLVL (N)</t>
  </si>
  <si>
    <t>BFTWIKQ / BKJTOMV (N)</t>
  </si>
  <si>
    <t>YGZYRHV / GZII (L)</t>
  </si>
  <si>
    <t>JESAGJKT / TVRUDIK (S)</t>
  </si>
  <si>
    <t>ZDANPGOG / KLPHQKGYA (M)</t>
  </si>
  <si>
    <t>NSRZKGPM / YMJKG ESIFHO (D)</t>
  </si>
  <si>
    <t>XUPZEPZG / VIPEWVW (N)</t>
  </si>
  <si>
    <t>UJCBBQOX / GPZYNAXLGA (A)</t>
  </si>
  <si>
    <t>TKSKAUUE / MRSO (Y)</t>
  </si>
  <si>
    <t>SCQUPFD / KCHU (H)</t>
  </si>
  <si>
    <t>QVRKQK / AIIUKYY (Z)</t>
  </si>
  <si>
    <t>HFCSR / SLH (E)</t>
  </si>
  <si>
    <t>UESKHST / SVCNJX (H)</t>
  </si>
  <si>
    <t>FCD EDB LASYEER / JMIBCLFN (P)</t>
  </si>
  <si>
    <t>XV BN FWRVPOK / GGXMUMW (W)</t>
  </si>
  <si>
    <t>TJKTYFRN / OQXWEUE (B)</t>
  </si>
  <si>
    <t>IYTOSJWV / DEJDQLK (U)</t>
  </si>
  <si>
    <t>DCXDUOZ / ASKDXWT (L)</t>
  </si>
  <si>
    <t>OPCDRGS / LXBMZFI (G)</t>
  </si>
  <si>
    <t>QKTBHLXV / XFTCI (W)</t>
  </si>
  <si>
    <t>EDPBUOP / YAFZIIGWP (U)</t>
  </si>
  <si>
    <t>YKPOQMKOC / NPPPS QSKEKF (S)</t>
  </si>
  <si>
    <t>NZYNXZNTB / WKAQBFI (A)</t>
  </si>
  <si>
    <t>SFRCVXB / BDWYXBWXI (X)</t>
  </si>
  <si>
    <t>FZKN / WHVNVY (A)</t>
  </si>
  <si>
    <t>HWJPYKLK / XULKEUK (T)</t>
  </si>
  <si>
    <t>SCXBAUJ / TIPRE MYJUID (S)</t>
  </si>
  <si>
    <t>METTKKF / UXJRQYKBPC (F)</t>
  </si>
  <si>
    <t>SKYMJHC / ZXVJYSL (I)</t>
  </si>
  <si>
    <t>LQNODU / VMIMXDIS (N)</t>
  </si>
  <si>
    <t>XLCQSB / FIVCUTHMNL (B)</t>
  </si>
  <si>
    <t>XHQQXAHOGJ / SUROMQ (O)</t>
  </si>
  <si>
    <t>LNLJAJJCZ KIGLTZYFFPF / VZSM SYGQR (O)</t>
  </si>
  <si>
    <t>PIBUBEE / GQUSCLRXO (B)</t>
  </si>
  <si>
    <t>ZJUDHJRN / QRLFBRE (A)</t>
  </si>
  <si>
    <t>YRKVXT / RKXE (F)</t>
  </si>
  <si>
    <t>SXKQQSZ / HFOVR BGXGGD (K)</t>
  </si>
  <si>
    <t>JHCXWAF / PXFRHM NTLQR (J)</t>
  </si>
  <si>
    <t>CBGMQTS / RBGKK IFOWKUPMF (R)</t>
  </si>
  <si>
    <t>NKPAODO / LBYGE (O)</t>
  </si>
  <si>
    <t>HXWA / AREWTPQX (W)</t>
  </si>
  <si>
    <t>IKXRCW / PVOSN ASMY (G)</t>
  </si>
  <si>
    <t>EQUKSV / CTXB JOWQUA (C)</t>
  </si>
  <si>
    <t>NJQTBVT / FFTGVB (P)</t>
  </si>
  <si>
    <t>QRDLRVL / DOWBLXS (A)</t>
  </si>
  <si>
    <t>MCIJPEWVCL / IDYRP (Z)</t>
  </si>
  <si>
    <t>IWRDSEDIZD / EUGXPVT (Q)</t>
  </si>
  <si>
    <t>IUIGPR / PQNV BUYD (H)</t>
  </si>
  <si>
    <t>IABXCYP ABOXCGUNTVP / SIAIT (T)</t>
  </si>
  <si>
    <t>VMYLFI / WUJGBBXF (C)</t>
  </si>
  <si>
    <t>CQWFR / IZFH NVYB (P)</t>
  </si>
  <si>
    <t>ZJZVP / PWHVVR (T)</t>
  </si>
  <si>
    <t>HOXB / CKQBRWWP (G)</t>
  </si>
  <si>
    <t>CHNS / VYQYCHWF (M)</t>
  </si>
  <si>
    <t>RQQJW / OQGZJR (B)</t>
  </si>
  <si>
    <t>FPLBP / ZZUIYE (M)</t>
  </si>
  <si>
    <t>HNLSZU / FJLAGAE (K)</t>
  </si>
  <si>
    <t>TGCLLE / ZKTWRVD (A)</t>
  </si>
  <si>
    <t>MSXJHS / SQETS XDAEO (L)</t>
  </si>
  <si>
    <t>KLWAZS / HJBGL CDCFPAB (S)</t>
  </si>
  <si>
    <t>ETQRTITW / GCUOQ (P)</t>
  </si>
  <si>
    <t>FNMUJYLR / RNQB (L)</t>
  </si>
  <si>
    <t>JDJSISA / CYFJ WBOLRFE (S)</t>
  </si>
  <si>
    <t>WSYNGSI / OPEFWMSLJ (F)</t>
  </si>
  <si>
    <t>ZHEFCCZ / TOPCL (I)</t>
  </si>
  <si>
    <t>MAVMYHR / WNYNQKKJ (N)</t>
  </si>
  <si>
    <t>UXSOZNH / EOUZSWTV (R)</t>
  </si>
  <si>
    <t>OUEGPEN / UZUYAR (S)</t>
  </si>
  <si>
    <t>HRTUSZDUN / BANROGO (I)</t>
  </si>
  <si>
    <t>SRWINB / BSSV (V)</t>
  </si>
  <si>
    <t>ETAXHQ / DPIZXINW (V)</t>
  </si>
  <si>
    <t>OZIQHZ / VVKIPU (G)</t>
  </si>
  <si>
    <t>DP YEGEMG / XRANT (T)</t>
  </si>
  <si>
    <t>VSXXPLCV / QGYWBH (V)</t>
  </si>
  <si>
    <t>ANHQA / ADOZWRFZV (I)</t>
  </si>
  <si>
    <t>HTLQP / LLYJJZ (O)</t>
  </si>
  <si>
    <t>YJFLNIC / REJS (U)</t>
  </si>
  <si>
    <t>PCEVMMS / ZDPEFQWFY (N)</t>
  </si>
  <si>
    <t>HEFXAW / YKORRMQV (D)</t>
  </si>
  <si>
    <t>PQNSUG / FKIKKGN (J)</t>
  </si>
  <si>
    <t>FJKVKEB QQGLLEQUO / UWVC (N)</t>
  </si>
  <si>
    <t>LASIEUQEI / VNSVVSDM (L)</t>
  </si>
  <si>
    <t>VFXTDBJSFQ / LCYKMOIP</t>
  </si>
  <si>
    <t>concaténation des excursions</t>
  </si>
  <si>
    <t>langue parlée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</si>
</sst>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&quot;Groupe &quot;General"/>
  </numFmts>
  <fonts count="40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b/>
      <sz val="16"/>
      <color indexed="63"/>
      <name val="Tahoma"/>
      <family val="2"/>
    </font>
    <font>
      <b/>
      <sz val="16"/>
      <color indexed="8"/>
      <name val="Tahoma"/>
      <family val="2"/>
    </font>
    <font>
      <b/>
      <sz val="18"/>
      <color indexed="63"/>
      <name val="Tahoma"/>
      <family val="2"/>
    </font>
    <font>
      <b/>
      <sz val="20"/>
      <name val="Arial"/>
      <family val="2"/>
    </font>
    <font>
      <b/>
      <sz val="18"/>
      <color indexed="10"/>
      <name val="Arial"/>
      <family val="2"/>
    </font>
    <font>
      <b/>
      <sz val="18"/>
      <name val="Arial"/>
      <family val="2"/>
    </font>
    <font>
      <b/>
      <sz val="3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20"/>
      <color indexed="63"/>
      <name val="Tahoma"/>
      <family val="2"/>
    </font>
    <font>
      <b/>
      <sz val="11"/>
      <color rgb="FFFA7D00"/>
      <name val="Calibri"/>
      <family val="2"/>
      <scheme val="minor"/>
    </font>
    <font>
      <b/>
      <sz val="28"/>
      <color rgb="FFFF0000"/>
      <name val="Arial"/>
      <family val="2"/>
    </font>
    <font>
      <b/>
      <sz val="24"/>
      <color indexed="8"/>
      <name val="Tahoma"/>
      <family val="2"/>
    </font>
    <font>
      <b/>
      <sz val="16"/>
      <color theme="0"/>
      <name val="Tahoma"/>
      <family val="2"/>
    </font>
    <font>
      <sz val="8"/>
      <name val="Arial"/>
      <family val="2"/>
    </font>
    <font>
      <b/>
      <sz val="10"/>
      <color indexed="63"/>
      <name val="Tahoma"/>
      <family val="2"/>
    </font>
    <font>
      <sz val="12"/>
      <name val="Arial"/>
      <family val="2"/>
    </font>
    <font>
      <b/>
      <sz val="9"/>
      <name val="Arial"/>
      <family val="2"/>
    </font>
    <font>
      <b/>
      <sz val="16"/>
      <color rgb="FF333333"/>
      <name val="Tahoma"/>
      <family val="2"/>
    </font>
    <font>
      <b/>
      <sz val="22"/>
      <color rgb="FFFFFFFF"/>
      <name val="Tahoma"/>
      <family val="2"/>
    </font>
    <font>
      <b/>
      <sz val="14"/>
      <color rgb="FF000000"/>
      <name val="Tahoma"/>
      <family val="2"/>
    </font>
    <font>
      <b/>
      <sz val="26"/>
      <color rgb="FFFA7D00"/>
      <name val="Calibri"/>
      <family val="2"/>
    </font>
    <font>
      <b/>
      <sz val="20"/>
      <color rgb="FF000000"/>
      <name val="Arial"/>
      <family val="2"/>
    </font>
    <font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28"/>
      <color indexed="10"/>
      <name val="Arial"/>
      <family val="2"/>
    </font>
    <font>
      <b/>
      <sz val="18"/>
      <color rgb="FF000000"/>
      <name val="Tahoma"/>
      <family val="2"/>
    </font>
    <font>
      <b/>
      <sz val="26"/>
      <name val="Arial"/>
      <family val="2"/>
    </font>
    <font>
      <b/>
      <sz val="24"/>
      <name val="Arial"/>
      <family val="2"/>
    </font>
    <font>
      <b/>
      <sz val="11"/>
      <name val="Arial"/>
      <family val="2"/>
    </font>
    <font>
      <b/>
      <sz val="28"/>
      <color theme="0"/>
      <name val="Tahoma"/>
      <family val="2"/>
    </font>
    <font>
      <b/>
      <sz val="14"/>
      <color rgb="FF333333"/>
      <name val="Tahoma"/>
      <family val="2"/>
    </font>
    <font>
      <b/>
      <sz val="28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E600BA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71E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C5D9F1"/>
        <bgColor rgb="FFC5D9F1"/>
      </patternFill>
    </fill>
    <fill>
      <patternFill patternType="solid">
        <fgColor rgb="FFF2F2F2"/>
        <b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rgb="FF9BBB59"/>
      </patternFill>
    </fill>
    <fill>
      <patternFill patternType="solid">
        <fgColor rgb="FFE0CED2"/>
        <bgColor indexed="64"/>
      </patternFill>
    </fill>
    <fill>
      <patternFill patternType="solid">
        <fgColor rgb="FFB4B5E7"/>
        <bgColor indexed="64"/>
      </patternFill>
    </fill>
    <fill>
      <patternFill patternType="solid">
        <fgColor rgb="FF97E5EB"/>
        <bgColor indexed="64"/>
      </patternFill>
    </fill>
    <fill>
      <patternFill patternType="solid">
        <fgColor rgb="FFE09AC1"/>
        <bgColor indexed="64"/>
      </patternFill>
    </fill>
    <fill>
      <patternFill patternType="solid">
        <fgColor rgb="FFF0E9BD"/>
        <bgColor indexed="64"/>
      </patternFill>
    </fill>
    <fill>
      <patternFill patternType="solid">
        <fgColor rgb="FFFBF19B"/>
        <bgColor indexed="64"/>
      </patternFill>
    </fill>
    <fill>
      <patternFill patternType="solid">
        <fgColor rgb="FFF9BCCD"/>
        <bgColor indexed="64"/>
      </patternFill>
    </fill>
    <fill>
      <patternFill patternType="solid">
        <fgColor rgb="FFE69BD4"/>
        <bgColor indexed="64"/>
      </patternFill>
    </fill>
    <fill>
      <patternFill patternType="solid">
        <fgColor rgb="FFC7B5D7"/>
        <bgColor indexed="64"/>
      </patternFill>
    </fill>
    <fill>
      <patternFill patternType="solid">
        <fgColor rgb="FFDAB1B3"/>
        <bgColor indexed="64"/>
      </patternFill>
    </fill>
    <fill>
      <patternFill patternType="solid">
        <fgColor rgb="FFEDECD3"/>
        <bgColor indexed="64"/>
      </patternFill>
    </fill>
    <fill>
      <patternFill patternType="solid">
        <fgColor rgb="FFFDF5AD"/>
        <bgColor indexed="64"/>
      </patternFill>
    </fill>
    <fill>
      <patternFill patternType="solid">
        <fgColor rgb="FFDEFCAF"/>
        <bgColor indexed="64"/>
      </patternFill>
    </fill>
  </fills>
  <borders count="74">
    <border>
      <left/>
      <right/>
      <top/>
      <bottom/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mediumDashDot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DashDot">
        <color indexed="64"/>
      </left>
      <right style="thick">
        <color indexed="64"/>
      </right>
      <top style="mediumDashDot">
        <color indexed="64"/>
      </top>
      <bottom style="mediumDashDot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 style="mediumDashDot">
        <color indexed="64"/>
      </right>
      <top/>
      <bottom style="mediumDashDot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 style="mediumDashDot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Dashed">
        <color indexed="64"/>
      </left>
      <right/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Dashed">
        <color indexed="64"/>
      </bottom>
      <diagonal/>
    </border>
  </borders>
  <cellStyleXfs count="3">
    <xf numFmtId="0" fontId="0" fillId="0" borderId="0"/>
    <xf numFmtId="0" fontId="17" fillId="4" borderId="15" applyNumberFormat="0" applyAlignment="0" applyProtection="0"/>
    <xf numFmtId="44" fontId="1" fillId="0" borderId="0" applyFont="0" applyFill="0" applyBorder="0" applyAlignment="0" applyProtection="0"/>
  </cellStyleXfs>
  <cellXfs count="237">
    <xf numFmtId="0" fontId="0" fillId="0" borderId="0" xfId="0"/>
    <xf numFmtId="0" fontId="0" fillId="0" borderId="0" xfId="0" applyProtection="1">
      <protection locked="0"/>
    </xf>
    <xf numFmtId="164" fontId="2" fillId="0" borderId="2" xfId="0" applyNumberFormat="1" applyFont="1" applyBorder="1" applyAlignment="1" applyProtection="1">
      <alignment horizontal="center"/>
      <protection locked="0"/>
    </xf>
    <xf numFmtId="164" fontId="2" fillId="5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0" fillId="10" borderId="0" xfId="0" applyFill="1"/>
    <xf numFmtId="164" fontId="2" fillId="0" borderId="0" xfId="0" applyNumberFormat="1" applyFont="1" applyAlignment="1" applyProtection="1">
      <alignment horizontal="center"/>
      <protection locked="0"/>
    </xf>
    <xf numFmtId="164" fontId="2" fillId="5" borderId="0" xfId="0" applyNumberFormat="1" applyFont="1" applyFill="1" applyAlignment="1" applyProtection="1">
      <alignment horizontal="center"/>
      <protection locked="0"/>
    </xf>
    <xf numFmtId="0" fontId="0" fillId="0" borderId="0" xfId="0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0" fillId="10" borderId="17" xfId="0" applyFill="1" applyBorder="1"/>
    <xf numFmtId="49" fontId="22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12" borderId="26" xfId="0" applyFont="1" applyFill="1" applyBorder="1" applyAlignment="1">
      <alignment vertical="center"/>
    </xf>
    <xf numFmtId="0" fontId="23" fillId="20" borderId="4" xfId="0" applyFont="1" applyFill="1" applyBorder="1"/>
    <xf numFmtId="0" fontId="23" fillId="13" borderId="4" xfId="0" applyFont="1" applyFill="1" applyBorder="1"/>
    <xf numFmtId="0" fontId="23" fillId="21" borderId="4" xfId="0" applyFont="1" applyFill="1" applyBorder="1"/>
    <xf numFmtId="0" fontId="23" fillId="6" borderId="4" xfId="0" applyFont="1" applyFill="1" applyBorder="1"/>
    <xf numFmtId="0" fontId="15" fillId="12" borderId="25" xfId="0" applyFont="1" applyFill="1" applyBorder="1" applyAlignment="1">
      <alignment horizontal="center" vertical="center"/>
    </xf>
    <xf numFmtId="0" fontId="15" fillId="20" borderId="27" xfId="0" applyFont="1" applyFill="1" applyBorder="1" applyAlignment="1">
      <alignment horizontal="center" vertical="center"/>
    </xf>
    <xf numFmtId="0" fontId="15" fillId="13" borderId="27" xfId="0" applyFont="1" applyFill="1" applyBorder="1" applyAlignment="1">
      <alignment horizontal="center" vertical="center"/>
    </xf>
    <xf numFmtId="0" fontId="15" fillId="21" borderId="27" xfId="0" applyFont="1" applyFill="1" applyBorder="1" applyAlignment="1">
      <alignment horizontal="center" vertical="center"/>
    </xf>
    <xf numFmtId="0" fontId="15" fillId="6" borderId="27" xfId="0" applyFont="1" applyFill="1" applyBorder="1" applyAlignment="1">
      <alignment horizontal="center" vertical="center"/>
    </xf>
    <xf numFmtId="0" fontId="15" fillId="17" borderId="29" xfId="0" applyFont="1" applyFill="1" applyBorder="1" applyAlignment="1">
      <alignment horizontal="center" vertical="center"/>
    </xf>
    <xf numFmtId="0" fontId="23" fillId="17" borderId="30" xfId="0" applyFont="1" applyFill="1" applyBorder="1"/>
    <xf numFmtId="0" fontId="14" fillId="0" borderId="4" xfId="0" applyFont="1" applyBorder="1"/>
    <xf numFmtId="0" fontId="15" fillId="0" borderId="4" xfId="0" applyFont="1" applyBorder="1"/>
    <xf numFmtId="49" fontId="27" fillId="23" borderId="4" xfId="0" applyNumberFormat="1" applyFont="1" applyFill="1" applyBorder="1" applyAlignment="1" applyProtection="1">
      <alignment horizontal="center"/>
      <protection locked="0"/>
    </xf>
    <xf numFmtId="0" fontId="30" fillId="0" borderId="0" xfId="0" applyFont="1" applyAlignment="1">
      <alignment horizontal="center" vertical="center"/>
    </xf>
    <xf numFmtId="0" fontId="1" fillId="0" borderId="0" xfId="0" applyFont="1"/>
    <xf numFmtId="0" fontId="0" fillId="10" borderId="34" xfId="0" applyFill="1" applyBorder="1" applyAlignment="1">
      <alignment vertical="center"/>
    </xf>
    <xf numFmtId="49" fontId="25" fillId="22" borderId="26" xfId="0" applyNumberFormat="1" applyFont="1" applyFill="1" applyBorder="1" applyAlignment="1" applyProtection="1">
      <alignment horizontal="center" vertical="center" wrapText="1"/>
      <protection locked="0"/>
    </xf>
    <xf numFmtId="49" fontId="27" fillId="23" borderId="42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3" fillId="18" borderId="48" xfId="0" applyFont="1" applyFill="1" applyBorder="1" applyAlignment="1">
      <alignment horizontal="center" vertical="center"/>
    </xf>
    <xf numFmtId="0" fontId="13" fillId="18" borderId="17" xfId="0" applyFont="1" applyFill="1" applyBorder="1" applyAlignment="1">
      <alignment horizontal="center" vertical="center"/>
    </xf>
    <xf numFmtId="0" fontId="13" fillId="18" borderId="49" xfId="0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24" fillId="12" borderId="25" xfId="0" applyFont="1" applyFill="1" applyBorder="1" applyAlignment="1">
      <alignment horizontal="center" vertical="center"/>
    </xf>
    <xf numFmtId="0" fontId="15" fillId="6" borderId="29" xfId="0" applyFont="1" applyFill="1" applyBorder="1" applyAlignment="1">
      <alignment horizontal="center" vertical="center"/>
    </xf>
    <xf numFmtId="0" fontId="0" fillId="0" borderId="18" xfId="0" applyBorder="1"/>
    <xf numFmtId="0" fontId="28" fillId="24" borderId="4" xfId="1" applyFont="1" applyFill="1" applyBorder="1" applyAlignment="1" applyProtection="1">
      <alignment horizontal="center" vertical="center"/>
      <protection locked="0"/>
    </xf>
    <xf numFmtId="0" fontId="28" fillId="24" borderId="42" xfId="1" applyFont="1" applyFill="1" applyBorder="1" applyAlignment="1" applyProtection="1">
      <alignment horizontal="center" vertical="center"/>
      <protection locked="0"/>
    </xf>
    <xf numFmtId="49" fontId="18" fillId="0" borderId="4" xfId="0" applyNumberFormat="1" applyFont="1" applyBorder="1" applyAlignment="1" applyProtection="1">
      <alignment horizontal="center"/>
      <protection locked="0"/>
    </xf>
    <xf numFmtId="49" fontId="18" fillId="0" borderId="42" xfId="0" applyNumberFormat="1" applyFont="1" applyBorder="1" applyAlignment="1" applyProtection="1">
      <alignment horizontal="center"/>
      <protection locked="0"/>
    </xf>
    <xf numFmtId="44" fontId="29" fillId="0" borderId="45" xfId="2" applyFont="1" applyBorder="1" applyAlignment="1" applyProtection="1">
      <alignment horizontal="center"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8" borderId="5" xfId="0" applyFont="1" applyFill="1" applyBorder="1" applyAlignment="1" applyProtection="1">
      <alignment horizontal="center" vertical="center"/>
      <protection locked="0"/>
    </xf>
    <xf numFmtId="0" fontId="11" fillId="7" borderId="6" xfId="0" applyFont="1" applyFill="1" applyBorder="1" applyAlignment="1" applyProtection="1">
      <alignment horizontal="center" vertical="center"/>
      <protection locked="0"/>
    </xf>
    <xf numFmtId="0" fontId="11" fillId="11" borderId="6" xfId="0" applyFont="1" applyFill="1" applyBorder="1" applyAlignment="1" applyProtection="1">
      <alignment horizontal="center" vertical="center"/>
      <protection locked="0"/>
    </xf>
    <xf numFmtId="0" fontId="11" fillId="9" borderId="6" xfId="0" applyFont="1" applyFill="1" applyBorder="1" applyAlignment="1" applyProtection="1">
      <alignment horizontal="center" vertical="center"/>
      <protection locked="0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28" fillId="24" borderId="4" xfId="1" applyFont="1" applyFill="1" applyBorder="1" applyAlignment="1" applyProtection="1">
      <alignment horizontal="center" vertical="center"/>
    </xf>
    <xf numFmtId="49" fontId="18" fillId="0" borderId="4" xfId="0" applyNumberFormat="1" applyFont="1" applyBorder="1" applyAlignment="1">
      <alignment horizontal="center"/>
    </xf>
    <xf numFmtId="164" fontId="2" fillId="5" borderId="3" xfId="0" applyNumberFormat="1" applyFont="1" applyFill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49" fontId="8" fillId="2" borderId="1" xfId="0" applyNumberFormat="1" applyFont="1" applyFill="1" applyBorder="1" applyAlignment="1">
      <alignment horizontal="center"/>
    </xf>
    <xf numFmtId="49" fontId="8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164" fontId="2" fillId="0" borderId="54" xfId="0" applyNumberFormat="1" applyFont="1" applyBorder="1" applyAlignment="1" applyProtection="1">
      <alignment horizontal="center"/>
      <protection locked="0"/>
    </xf>
    <xf numFmtId="164" fontId="2" fillId="5" borderId="54" xfId="0" applyNumberFormat="1" applyFont="1" applyFill="1" applyBorder="1" applyAlignment="1" applyProtection="1">
      <alignment horizontal="center"/>
      <protection locked="0"/>
    </xf>
    <xf numFmtId="49" fontId="16" fillId="25" borderId="35" xfId="0" applyNumberFormat="1" applyFont="1" applyFill="1" applyBorder="1" applyAlignment="1">
      <alignment horizontal="center" vertical="center"/>
    </xf>
    <xf numFmtId="49" fontId="16" fillId="25" borderId="9" xfId="0" applyNumberFormat="1" applyFont="1" applyFill="1" applyBorder="1" applyAlignment="1">
      <alignment horizontal="center" vertical="center"/>
    </xf>
    <xf numFmtId="49" fontId="16" fillId="25" borderId="47" xfId="0" applyNumberFormat="1" applyFont="1" applyFill="1" applyBorder="1" applyAlignment="1">
      <alignment horizontal="center" vertical="center"/>
    </xf>
    <xf numFmtId="49" fontId="2" fillId="28" borderId="53" xfId="0" applyNumberFormat="1" applyFont="1" applyFill="1" applyBorder="1" applyAlignment="1">
      <alignment horizontal="center" vertical="center" wrapText="1"/>
    </xf>
    <xf numFmtId="49" fontId="26" fillId="31" borderId="4" xfId="0" applyNumberFormat="1" applyFont="1" applyFill="1" applyBorder="1" applyAlignment="1" applyProtection="1">
      <alignment horizontal="center" vertical="center"/>
      <protection locked="0"/>
    </xf>
    <xf numFmtId="49" fontId="33" fillId="23" borderId="4" xfId="0" applyNumberFormat="1" applyFont="1" applyFill="1" applyBorder="1" applyAlignment="1" applyProtection="1">
      <alignment horizontal="center"/>
      <protection locked="0"/>
    </xf>
    <xf numFmtId="0" fontId="13" fillId="0" borderId="4" xfId="0" applyFont="1" applyBorder="1" applyAlignment="1">
      <alignment horizontal="center" vertical="center"/>
    </xf>
    <xf numFmtId="165" fontId="31" fillId="0" borderId="4" xfId="0" applyNumberFormat="1" applyFont="1" applyBorder="1" applyAlignment="1">
      <alignment horizontal="center" vertical="center"/>
    </xf>
    <xf numFmtId="0" fontId="0" fillId="10" borderId="18" xfId="0" applyFill="1" applyBorder="1" applyAlignment="1">
      <alignment vertical="center"/>
    </xf>
    <xf numFmtId="0" fontId="0" fillId="10" borderId="0" xfId="0" applyFill="1" applyAlignment="1">
      <alignment vertical="center"/>
    </xf>
    <xf numFmtId="0" fontId="0" fillId="10" borderId="23" xfId="0" applyFill="1" applyBorder="1" applyAlignment="1">
      <alignment vertical="center"/>
    </xf>
    <xf numFmtId="0" fontId="13" fillId="18" borderId="55" xfId="0" applyFont="1" applyFill="1" applyBorder="1" applyAlignment="1">
      <alignment horizontal="center" vertical="center"/>
    </xf>
    <xf numFmtId="0" fontId="13" fillId="18" borderId="56" xfId="0" applyFont="1" applyFill="1" applyBorder="1" applyAlignment="1">
      <alignment horizontal="center" vertical="center"/>
    </xf>
    <xf numFmtId="0" fontId="36" fillId="20" borderId="27" xfId="0" applyFont="1" applyFill="1" applyBorder="1" applyAlignment="1">
      <alignment horizontal="center" vertical="center"/>
    </xf>
    <xf numFmtId="0" fontId="15" fillId="0" borderId="0" xfId="0" applyFont="1" applyProtection="1">
      <protection locked="0"/>
    </xf>
    <xf numFmtId="0" fontId="2" fillId="15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14" borderId="0" xfId="0" applyFont="1" applyFill="1" applyAlignment="1">
      <alignment horizontal="center"/>
    </xf>
    <xf numFmtId="0" fontId="11" fillId="15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/>
    </xf>
    <xf numFmtId="0" fontId="2" fillId="17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49" fontId="16" fillId="25" borderId="58" xfId="0" applyNumberFormat="1" applyFont="1" applyFill="1" applyBorder="1" applyAlignment="1">
      <alignment horizontal="center" vertical="center"/>
    </xf>
    <xf numFmtId="0" fontId="15" fillId="0" borderId="59" xfId="0" applyFont="1" applyBorder="1" applyProtection="1">
      <protection locked="0"/>
    </xf>
    <xf numFmtId="0" fontId="15" fillId="0" borderId="65" xfId="0" applyFont="1" applyBorder="1" applyProtection="1"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2" fillId="0" borderId="66" xfId="0" applyFont="1" applyBorder="1" applyProtection="1">
      <protection locked="0"/>
    </xf>
    <xf numFmtId="0" fontId="15" fillId="0" borderId="62" xfId="0" applyFont="1" applyBorder="1" applyProtection="1">
      <protection locked="0"/>
    </xf>
    <xf numFmtId="0" fontId="6" fillId="0" borderId="63" xfId="0" applyFont="1" applyBorder="1" applyAlignment="1" applyProtection="1">
      <alignment horizontal="left" vertical="center"/>
      <protection locked="0"/>
    </xf>
    <xf numFmtId="49" fontId="38" fillId="22" borderId="26" xfId="0" applyNumberFormat="1" applyFont="1" applyFill="1" applyBorder="1" applyAlignment="1" applyProtection="1">
      <alignment horizontal="center" vertical="center" wrapText="1"/>
      <protection locked="0"/>
    </xf>
    <xf numFmtId="1" fontId="20" fillId="19" borderId="2" xfId="0" applyNumberFormat="1" applyFont="1" applyFill="1" applyBorder="1" applyAlignment="1" applyProtection="1">
      <alignment horizontal="center" vertical="center"/>
      <protection locked="0"/>
    </xf>
    <xf numFmtId="0" fontId="13" fillId="0" borderId="30" xfId="0" applyFont="1" applyBorder="1" applyAlignment="1">
      <alignment horizontal="center" vertical="center"/>
    </xf>
    <xf numFmtId="165" fontId="31" fillId="0" borderId="3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5" fontId="31" fillId="0" borderId="0" xfId="0" applyNumberFormat="1" applyFont="1" applyAlignment="1">
      <alignment horizontal="center" vertical="center"/>
    </xf>
    <xf numFmtId="11" fontId="31" fillId="0" borderId="4" xfId="0" applyNumberFormat="1" applyFont="1" applyBorder="1" applyAlignment="1">
      <alignment horizontal="center" vertical="center"/>
    </xf>
    <xf numFmtId="49" fontId="18" fillId="0" borderId="42" xfId="0" applyNumberFormat="1" applyFont="1" applyBorder="1" applyAlignment="1">
      <alignment horizontal="center"/>
    </xf>
    <xf numFmtId="44" fontId="29" fillId="0" borderId="46" xfId="2" applyFont="1" applyBorder="1" applyAlignment="1" applyProtection="1">
      <alignment horizontal="center" vertical="center"/>
      <protection locked="0"/>
    </xf>
    <xf numFmtId="0" fontId="28" fillId="24" borderId="42" xfId="1" applyFont="1" applyFill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left" vertical="center"/>
      <protection locked="0"/>
    </xf>
    <xf numFmtId="49" fontId="33" fillId="23" borderId="42" xfId="0" applyNumberFormat="1" applyFont="1" applyFill="1" applyBorder="1" applyAlignment="1" applyProtection="1">
      <alignment horizontal="center"/>
      <protection locked="0"/>
    </xf>
    <xf numFmtId="49" fontId="16" fillId="25" borderId="73" xfId="0" applyNumberFormat="1" applyFont="1" applyFill="1" applyBorder="1" applyAlignment="1">
      <alignment horizontal="center" vertical="center"/>
    </xf>
    <xf numFmtId="0" fontId="9" fillId="0" borderId="0" xfId="0" applyFont="1" applyAlignment="1" applyProtection="1">
      <alignment vertical="center" wrapText="1"/>
      <protection locked="0"/>
    </xf>
    <xf numFmtId="0" fontId="9" fillId="0" borderId="23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9" fillId="0" borderId="23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/>
      <protection locked="0"/>
    </xf>
    <xf numFmtId="0" fontId="6" fillId="32" borderId="7" xfId="0" applyFont="1" applyFill="1" applyBorder="1" applyAlignment="1" applyProtection="1">
      <alignment horizontal="left" vertical="center"/>
      <protection locked="0"/>
    </xf>
    <xf numFmtId="0" fontId="6" fillId="33" borderId="7" xfId="0" applyFont="1" applyFill="1" applyBorder="1" applyAlignment="1" applyProtection="1">
      <alignment horizontal="left" vertical="center"/>
      <protection locked="0"/>
    </xf>
    <xf numFmtId="0" fontId="6" fillId="34" borderId="7" xfId="0" applyFont="1" applyFill="1" applyBorder="1" applyAlignment="1" applyProtection="1">
      <alignment horizontal="left" vertical="center"/>
      <protection locked="0"/>
    </xf>
    <xf numFmtId="0" fontId="6" fillId="35" borderId="7" xfId="0" applyFont="1" applyFill="1" applyBorder="1" applyAlignment="1" applyProtection="1">
      <alignment horizontal="left" vertical="center"/>
      <protection locked="0"/>
    </xf>
    <xf numFmtId="0" fontId="6" fillId="36" borderId="7" xfId="0" applyFont="1" applyFill="1" applyBorder="1" applyAlignment="1" applyProtection="1">
      <alignment horizontal="left" vertical="center"/>
      <protection locked="0"/>
    </xf>
    <xf numFmtId="0" fontId="6" fillId="37" borderId="7" xfId="0" applyFont="1" applyFill="1" applyBorder="1" applyAlignment="1" applyProtection="1">
      <alignment horizontal="left" vertical="center"/>
      <protection locked="0"/>
    </xf>
    <xf numFmtId="0" fontId="6" fillId="38" borderId="7" xfId="0" applyFont="1" applyFill="1" applyBorder="1" applyAlignment="1" applyProtection="1">
      <alignment horizontal="left" vertical="center"/>
      <protection locked="0"/>
    </xf>
    <xf numFmtId="0" fontId="6" fillId="39" borderId="7" xfId="0" applyFont="1" applyFill="1" applyBorder="1" applyAlignment="1" applyProtection="1">
      <alignment horizontal="left" vertical="center"/>
      <protection locked="0"/>
    </xf>
    <xf numFmtId="0" fontId="6" fillId="40" borderId="7" xfId="0" applyFont="1" applyFill="1" applyBorder="1" applyAlignment="1" applyProtection="1">
      <alignment horizontal="left" vertical="center"/>
      <protection locked="0"/>
    </xf>
    <xf numFmtId="0" fontId="6" fillId="41" borderId="7" xfId="0" applyFont="1" applyFill="1" applyBorder="1" applyAlignment="1" applyProtection="1">
      <alignment horizontal="left" vertical="center"/>
      <protection locked="0"/>
    </xf>
    <xf numFmtId="0" fontId="6" fillId="42" borderId="7" xfId="0" applyFont="1" applyFill="1" applyBorder="1" applyAlignment="1" applyProtection="1">
      <alignment horizontal="left" vertical="center"/>
      <protection locked="0"/>
    </xf>
    <xf numFmtId="0" fontId="6" fillId="43" borderId="7" xfId="0" applyFont="1" applyFill="1" applyBorder="1" applyAlignment="1" applyProtection="1">
      <alignment horizontal="left" vertical="center"/>
      <protection locked="0"/>
    </xf>
    <xf numFmtId="0" fontId="6" fillId="44" borderId="7" xfId="0" applyFont="1" applyFill="1" applyBorder="1" applyAlignment="1" applyProtection="1">
      <alignment horizontal="left" vertical="center"/>
      <protection locked="0"/>
    </xf>
    <xf numFmtId="0" fontId="37" fillId="10" borderId="57" xfId="0" applyFont="1" applyFill="1" applyBorder="1" applyAlignment="1" applyProtection="1">
      <alignment vertical="center"/>
      <protection locked="0"/>
    </xf>
    <xf numFmtId="0" fontId="37" fillId="10" borderId="10" xfId="0" applyFont="1" applyFill="1" applyBorder="1" applyAlignment="1" applyProtection="1">
      <alignment vertical="center"/>
      <protection locked="0"/>
    </xf>
    <xf numFmtId="0" fontId="37" fillId="10" borderId="0" xfId="0" applyFont="1" applyFill="1" applyAlignment="1" applyProtection="1">
      <alignment vertical="center"/>
      <protection locked="0"/>
    </xf>
    <xf numFmtId="1" fontId="0" fillId="0" borderId="0" xfId="0" applyNumberFormat="1" applyProtection="1">
      <protection locked="0"/>
    </xf>
    <xf numFmtId="0" fontId="15" fillId="0" borderId="0" xfId="0" applyFont="1" applyAlignment="1" applyProtection="1">
      <alignment wrapText="1"/>
      <protection locked="0"/>
    </xf>
    <xf numFmtId="0" fontId="15" fillId="0" borderId="59" xfId="0" applyFont="1" applyBorder="1" applyAlignment="1" applyProtection="1">
      <alignment vertical="center" wrapText="1"/>
      <protection locked="0"/>
    </xf>
    <xf numFmtId="0" fontId="15" fillId="0" borderId="62" xfId="0" applyFont="1" applyBorder="1" applyAlignment="1" applyProtection="1">
      <alignment vertical="center" wrapText="1"/>
      <protection locked="0"/>
    </xf>
    <xf numFmtId="0" fontId="15" fillId="0" borderId="60" xfId="0" applyFont="1" applyBorder="1" applyAlignment="1" applyProtection="1">
      <alignment vertical="center" wrapText="1"/>
      <protection locked="0"/>
    </xf>
    <xf numFmtId="0" fontId="15" fillId="0" borderId="63" xfId="0" applyFont="1" applyBorder="1" applyAlignment="1" applyProtection="1">
      <alignment vertical="center" wrapText="1"/>
      <protection locked="0"/>
    </xf>
    <xf numFmtId="0" fontId="15" fillId="0" borderId="61" xfId="0" applyFont="1" applyBorder="1" applyAlignment="1" applyProtection="1">
      <alignment vertical="center" wrapText="1"/>
      <protection locked="0"/>
    </xf>
    <xf numFmtId="0" fontId="15" fillId="0" borderId="64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9" fillId="16" borderId="36" xfId="0" applyFont="1" applyFill="1" applyBorder="1" applyAlignment="1">
      <alignment horizontal="center" vertical="center"/>
    </xf>
    <xf numFmtId="0" fontId="9" fillId="16" borderId="37" xfId="0" applyFont="1" applyFill="1" applyBorder="1" applyAlignment="1">
      <alignment horizontal="center" vertical="center"/>
    </xf>
    <xf numFmtId="49" fontId="7" fillId="3" borderId="25" xfId="0" applyNumberFormat="1" applyFont="1" applyFill="1" applyBorder="1" applyAlignment="1">
      <alignment horizontal="center" vertical="center"/>
    </xf>
    <xf numFmtId="49" fontId="7" fillId="3" borderId="50" xfId="0" applyNumberFormat="1" applyFont="1" applyFill="1" applyBorder="1" applyAlignment="1">
      <alignment horizontal="center" vertical="center"/>
    </xf>
    <xf numFmtId="49" fontId="7" fillId="3" borderId="26" xfId="0" applyNumberFormat="1" applyFont="1" applyFill="1" applyBorder="1" applyAlignment="1">
      <alignment horizontal="center" vertical="center"/>
    </xf>
    <xf numFmtId="49" fontId="7" fillId="3" borderId="43" xfId="0" applyNumberFormat="1" applyFont="1" applyFill="1" applyBorder="1" applyAlignment="1">
      <alignment horizontal="right" vertical="center"/>
    </xf>
    <xf numFmtId="49" fontId="7" fillId="3" borderId="8" xfId="0" applyNumberFormat="1" applyFont="1" applyFill="1" applyBorder="1" applyAlignment="1">
      <alignment horizontal="right" vertical="center"/>
    </xf>
    <xf numFmtId="49" fontId="7" fillId="3" borderId="32" xfId="0" applyNumberFormat="1" applyFont="1" applyFill="1" applyBorder="1" applyAlignment="1">
      <alignment horizontal="right" vertical="center"/>
    </xf>
    <xf numFmtId="49" fontId="19" fillId="26" borderId="27" xfId="0" applyNumberFormat="1" applyFont="1" applyFill="1" applyBorder="1" applyAlignment="1">
      <alignment horizontal="center" vertical="center"/>
    </xf>
    <xf numFmtId="49" fontId="19" fillId="26" borderId="32" xfId="0" applyNumberFormat="1" applyFont="1" applyFill="1" applyBorder="1" applyAlignment="1">
      <alignment horizontal="center" vertical="center"/>
    </xf>
    <xf numFmtId="49" fontId="19" fillId="26" borderId="4" xfId="0" applyNumberFormat="1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49" fontId="7" fillId="3" borderId="44" xfId="0" applyNumberFormat="1" applyFont="1" applyFill="1" applyBorder="1" applyAlignment="1">
      <alignment horizontal="center" vertical="center"/>
    </xf>
    <xf numFmtId="49" fontId="7" fillId="3" borderId="52" xfId="0" applyNumberFormat="1" applyFont="1" applyFill="1" applyBorder="1" applyAlignment="1">
      <alignment horizontal="center" vertical="center"/>
    </xf>
    <xf numFmtId="49" fontId="7" fillId="3" borderId="45" xfId="0" applyNumberFormat="1" applyFont="1" applyFill="1" applyBorder="1" applyAlignment="1">
      <alignment horizontal="center" vertical="center"/>
    </xf>
    <xf numFmtId="0" fontId="32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10" fillId="3" borderId="13" xfId="0" applyNumberFormat="1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2" fillId="0" borderId="16" xfId="0" applyFont="1" applyBorder="1" applyAlignment="1" applyProtection="1">
      <alignment horizontal="center"/>
      <protection locked="0"/>
    </xf>
    <xf numFmtId="0" fontId="12" fillId="0" borderId="6" xfId="0" applyFont="1" applyBorder="1" applyAlignment="1" applyProtection="1">
      <alignment horizontal="center"/>
      <protection locked="0"/>
    </xf>
    <xf numFmtId="0" fontId="12" fillId="0" borderId="1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35" fillId="0" borderId="17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center" vertical="center" wrapText="1"/>
    </xf>
    <xf numFmtId="0" fontId="0" fillId="10" borderId="23" xfId="0" applyFill="1" applyBorder="1" applyAlignment="1">
      <alignment horizontal="center"/>
    </xf>
    <xf numFmtId="0" fontId="34" fillId="0" borderId="17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165" fontId="13" fillId="21" borderId="43" xfId="0" applyNumberFormat="1" applyFont="1" applyFill="1" applyBorder="1" applyAlignment="1">
      <alignment horizontal="center" vertical="center"/>
    </xf>
    <xf numFmtId="165" fontId="13" fillId="21" borderId="32" xfId="0" applyNumberFormat="1" applyFont="1" applyFill="1" applyBorder="1" applyAlignment="1">
      <alignment horizontal="center" vertical="center"/>
    </xf>
    <xf numFmtId="165" fontId="13" fillId="30" borderId="51" xfId="0" applyNumberFormat="1" applyFont="1" applyFill="1" applyBorder="1" applyAlignment="1">
      <alignment horizontal="center" vertical="center"/>
    </xf>
    <xf numFmtId="165" fontId="13" fillId="30" borderId="52" xfId="0" applyNumberFormat="1" applyFont="1" applyFill="1" applyBorder="1" applyAlignment="1">
      <alignment horizontal="center" vertical="center"/>
    </xf>
    <xf numFmtId="49" fontId="12" fillId="0" borderId="31" xfId="0" applyNumberFormat="1" applyFont="1" applyBorder="1" applyAlignment="1">
      <alignment horizontal="center" vertical="center"/>
    </xf>
    <xf numFmtId="49" fontId="12" fillId="0" borderId="33" xfId="0" applyNumberFormat="1" applyFont="1" applyBorder="1" applyAlignment="1">
      <alignment horizontal="center" vertical="center"/>
    </xf>
    <xf numFmtId="49" fontId="12" fillId="0" borderId="41" xfId="0" applyNumberFormat="1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165" fontId="13" fillId="26" borderId="38" xfId="0" applyNumberFormat="1" applyFont="1" applyFill="1" applyBorder="1" applyAlignment="1">
      <alignment horizontal="center" vertical="center"/>
    </xf>
    <xf numFmtId="165" fontId="13" fillId="26" borderId="50" xfId="0" applyNumberFormat="1" applyFont="1" applyFill="1" applyBorder="1" applyAlignment="1">
      <alignment horizontal="center" vertical="center"/>
    </xf>
    <xf numFmtId="165" fontId="13" fillId="27" borderId="43" xfId="0" applyNumberFormat="1" applyFont="1" applyFill="1" applyBorder="1" applyAlignment="1">
      <alignment horizontal="center" vertical="center"/>
    </xf>
    <xf numFmtId="165" fontId="13" fillId="27" borderId="32" xfId="0" applyNumberFormat="1" applyFont="1" applyFill="1" applyBorder="1" applyAlignment="1">
      <alignment horizontal="center" vertical="center"/>
    </xf>
    <xf numFmtId="165" fontId="13" fillId="28" borderId="43" xfId="0" applyNumberFormat="1" applyFont="1" applyFill="1" applyBorder="1" applyAlignment="1">
      <alignment horizontal="center" vertical="center"/>
    </xf>
    <xf numFmtId="165" fontId="13" fillId="28" borderId="32" xfId="0" applyNumberFormat="1" applyFont="1" applyFill="1" applyBorder="1" applyAlignment="1">
      <alignment horizontal="center" vertical="center"/>
    </xf>
    <xf numFmtId="165" fontId="13" fillId="29" borderId="43" xfId="0" applyNumberFormat="1" applyFont="1" applyFill="1" applyBorder="1" applyAlignment="1">
      <alignment horizontal="center" vertical="center"/>
    </xf>
    <xf numFmtId="165" fontId="13" fillId="29" borderId="32" xfId="0" applyNumberFormat="1" applyFont="1" applyFill="1" applyBorder="1" applyAlignment="1">
      <alignment horizontal="center" vertical="center"/>
    </xf>
    <xf numFmtId="0" fontId="15" fillId="0" borderId="20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2" fillId="0" borderId="3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0" borderId="68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0" fontId="14" fillId="0" borderId="70" xfId="0" applyFont="1" applyBorder="1" applyAlignment="1">
      <alignment horizontal="center" vertical="center"/>
    </xf>
    <xf numFmtId="0" fontId="14" fillId="0" borderId="71" xfId="0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/>
    </xf>
    <xf numFmtId="0" fontId="36" fillId="0" borderId="67" xfId="0" applyFont="1" applyBorder="1" applyAlignment="1">
      <alignment horizontal="center" wrapText="1"/>
    </xf>
    <xf numFmtId="0" fontId="36" fillId="0" borderId="68" xfId="0" applyFont="1" applyBorder="1" applyAlignment="1">
      <alignment horizontal="center" wrapText="1"/>
    </xf>
    <xf numFmtId="0" fontId="36" fillId="0" borderId="69" xfId="0" applyFont="1" applyBorder="1" applyAlignment="1">
      <alignment horizontal="center" wrapText="1"/>
    </xf>
    <xf numFmtId="0" fontId="36" fillId="0" borderId="70" xfId="0" applyFont="1" applyBorder="1" applyAlignment="1">
      <alignment horizontal="center" wrapText="1"/>
    </xf>
    <xf numFmtId="0" fontId="36" fillId="0" borderId="71" xfId="0" applyFont="1" applyBorder="1" applyAlignment="1">
      <alignment horizontal="center" wrapText="1"/>
    </xf>
    <xf numFmtId="0" fontId="36" fillId="0" borderId="72" xfId="0" applyFont="1" applyBorder="1" applyAlignment="1">
      <alignment horizontal="center" wrapText="1"/>
    </xf>
    <xf numFmtId="0" fontId="2" fillId="0" borderId="0" xfId="0" applyFont="1" applyAlignment="1">
      <alignment horizontal="left"/>
    </xf>
  </cellXfs>
  <cellStyles count="3">
    <cellStyle name="Calcul" xfId="1" builtinId="22"/>
    <cellStyle name="Monétaire" xfId="2" builtinId="4"/>
    <cellStyle name="Normal" xfId="0" builtinId="0"/>
  </cellStyles>
  <dxfs count="1035"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8EF9FC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8EF9FC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33CC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rgb="FFFF33CC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33CC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ont>
        <color theme="1" tint="0.14996795556505021"/>
      </font>
      <fill>
        <patternFill patternType="solid">
          <bgColor theme="1" tint="0.1499679555650502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E8089D"/>
        </patternFill>
      </fill>
    </dxf>
    <dxf>
      <fill>
        <patternFill>
          <bgColor theme="7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rgb="FFFF33CC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D19FC4"/>
        </patternFill>
      </fill>
    </dxf>
    <dxf>
      <fill>
        <patternFill>
          <bgColor theme="3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D19FC4"/>
        </patternFill>
      </fill>
    </dxf>
    <dxf>
      <fill>
        <patternFill>
          <bgColor theme="3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A818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DCDCD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CC"/>
      <color rgb="FF8EF9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26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21" Type="http://schemas.microsoft.com/office/2017/06/relationships/rdRichValue" Target="richData/rdrichvalue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5" Type="http://schemas.microsoft.com/office/2017/06/relationships/rdSupportingPropertyBag" Target="richData/rdsupportingpropertybag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29" Type="http://schemas.microsoft.com/office/2022/03/relationships/PythonScripts" Target="pythonScript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06/relationships/rdSupportingPropertyBagStructure" Target="richData/rdsupportingpropertybagstructure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17/06/relationships/rdArray" Target="richData/rdarray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17/06/relationships/rdRichValueStructure" Target="richData/rdrichvaluestructure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435490</xdr:colOff>
      <xdr:row>159</xdr:row>
      <xdr:rowOff>168854</xdr:rowOff>
    </xdr:from>
    <xdr:to>
      <xdr:col>14</xdr:col>
      <xdr:colOff>835540</xdr:colOff>
      <xdr:row>161</xdr:row>
      <xdr:rowOff>46327</xdr:rowOff>
    </xdr:to>
    <xdr:pic>
      <xdr:nvPicPr>
        <xdr:cNvPr id="31" name="Image 1">
          <a:extLst>
            <a:ext uri="{FF2B5EF4-FFF2-40B4-BE49-F238E27FC236}">
              <a16:creationId xmlns:a16="http://schemas.microsoft.com/office/drawing/2014/main" id="{F8B6C52E-6E25-4ECC-9867-684B86257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6172" y="48451945"/>
          <a:ext cx="400050" cy="448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400050</xdr:colOff>
      <xdr:row>160</xdr:row>
      <xdr:rowOff>266700</xdr:rowOff>
    </xdr:from>
    <xdr:to>
      <xdr:col>14</xdr:col>
      <xdr:colOff>800100</xdr:colOff>
      <xdr:row>162</xdr:row>
      <xdr:rowOff>57150</xdr:rowOff>
    </xdr:to>
    <xdr:pic>
      <xdr:nvPicPr>
        <xdr:cNvPr id="1724" name="Image 2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30422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400050</xdr:colOff>
      <xdr:row>161</xdr:row>
      <xdr:rowOff>266700</xdr:rowOff>
    </xdr:from>
    <xdr:to>
      <xdr:col>14</xdr:col>
      <xdr:colOff>800100</xdr:colOff>
      <xdr:row>163</xdr:row>
      <xdr:rowOff>57154</xdr:rowOff>
    </xdr:to>
    <xdr:pic>
      <xdr:nvPicPr>
        <xdr:cNvPr id="1725" name="Image 3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33470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400050</xdr:colOff>
      <xdr:row>162</xdr:row>
      <xdr:rowOff>266700</xdr:rowOff>
    </xdr:from>
    <xdr:to>
      <xdr:col>14</xdr:col>
      <xdr:colOff>800100</xdr:colOff>
      <xdr:row>164</xdr:row>
      <xdr:rowOff>57149</xdr:rowOff>
    </xdr:to>
    <xdr:pic>
      <xdr:nvPicPr>
        <xdr:cNvPr id="1726" name="Image 4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36518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390525</xdr:colOff>
      <xdr:row>163</xdr:row>
      <xdr:rowOff>276225</xdr:rowOff>
    </xdr:from>
    <xdr:to>
      <xdr:col>14</xdr:col>
      <xdr:colOff>790575</xdr:colOff>
      <xdr:row>165</xdr:row>
      <xdr:rowOff>66671</xdr:rowOff>
    </xdr:to>
    <xdr:pic>
      <xdr:nvPicPr>
        <xdr:cNvPr id="1727" name="Image 5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39661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400050</xdr:colOff>
      <xdr:row>166</xdr:row>
      <xdr:rowOff>276225</xdr:rowOff>
    </xdr:from>
    <xdr:to>
      <xdr:col>14</xdr:col>
      <xdr:colOff>800100</xdr:colOff>
      <xdr:row>168</xdr:row>
      <xdr:rowOff>57148</xdr:rowOff>
    </xdr:to>
    <xdr:pic>
      <xdr:nvPicPr>
        <xdr:cNvPr id="1728" name="Image 8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48900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409575</xdr:colOff>
      <xdr:row>167</xdr:row>
      <xdr:rowOff>266700</xdr:rowOff>
    </xdr:from>
    <xdr:to>
      <xdr:col>14</xdr:col>
      <xdr:colOff>809625</xdr:colOff>
      <xdr:row>169</xdr:row>
      <xdr:rowOff>57149</xdr:rowOff>
    </xdr:to>
    <xdr:pic>
      <xdr:nvPicPr>
        <xdr:cNvPr id="1729" name="Image 9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351948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400050</xdr:colOff>
      <xdr:row>168</xdr:row>
      <xdr:rowOff>266700</xdr:rowOff>
    </xdr:from>
    <xdr:to>
      <xdr:col>14</xdr:col>
      <xdr:colOff>800100</xdr:colOff>
      <xdr:row>170</xdr:row>
      <xdr:rowOff>57152</xdr:rowOff>
    </xdr:to>
    <xdr:pic>
      <xdr:nvPicPr>
        <xdr:cNvPr id="1730" name="Image 10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54996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400050</xdr:colOff>
      <xdr:row>169</xdr:row>
      <xdr:rowOff>257175</xdr:rowOff>
    </xdr:from>
    <xdr:to>
      <xdr:col>14</xdr:col>
      <xdr:colOff>800100</xdr:colOff>
      <xdr:row>171</xdr:row>
      <xdr:rowOff>47626</xdr:rowOff>
    </xdr:to>
    <xdr:pic>
      <xdr:nvPicPr>
        <xdr:cNvPr id="1731" name="Image 11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57949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400050</xdr:colOff>
      <xdr:row>170</xdr:row>
      <xdr:rowOff>257175</xdr:rowOff>
    </xdr:from>
    <xdr:to>
      <xdr:col>14</xdr:col>
      <xdr:colOff>800100</xdr:colOff>
      <xdr:row>172</xdr:row>
      <xdr:rowOff>43293</xdr:rowOff>
    </xdr:to>
    <xdr:pic>
      <xdr:nvPicPr>
        <xdr:cNvPr id="1732" name="Image 12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60997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390525</xdr:colOff>
      <xdr:row>171</xdr:row>
      <xdr:rowOff>266700</xdr:rowOff>
    </xdr:from>
    <xdr:to>
      <xdr:col>14</xdr:col>
      <xdr:colOff>790575</xdr:colOff>
      <xdr:row>173</xdr:row>
      <xdr:rowOff>66675</xdr:rowOff>
    </xdr:to>
    <xdr:pic>
      <xdr:nvPicPr>
        <xdr:cNvPr id="1733" name="Image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6414075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390525</xdr:colOff>
      <xdr:row>172</xdr:row>
      <xdr:rowOff>257175</xdr:rowOff>
    </xdr:from>
    <xdr:to>
      <xdr:col>14</xdr:col>
      <xdr:colOff>800100</xdr:colOff>
      <xdr:row>174</xdr:row>
      <xdr:rowOff>57154</xdr:rowOff>
    </xdr:to>
    <xdr:pic>
      <xdr:nvPicPr>
        <xdr:cNvPr id="1734" name="Image 14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670935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390525</xdr:colOff>
      <xdr:row>173</xdr:row>
      <xdr:rowOff>266700</xdr:rowOff>
    </xdr:from>
    <xdr:to>
      <xdr:col>14</xdr:col>
      <xdr:colOff>790575</xdr:colOff>
      <xdr:row>175</xdr:row>
      <xdr:rowOff>57150</xdr:rowOff>
    </xdr:to>
    <xdr:pic>
      <xdr:nvPicPr>
        <xdr:cNvPr id="1735" name="Image 15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70236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390525</xdr:colOff>
      <xdr:row>174</xdr:row>
      <xdr:rowOff>257175</xdr:rowOff>
    </xdr:from>
    <xdr:to>
      <xdr:col>14</xdr:col>
      <xdr:colOff>790575</xdr:colOff>
      <xdr:row>176</xdr:row>
      <xdr:rowOff>47622</xdr:rowOff>
    </xdr:to>
    <xdr:pic>
      <xdr:nvPicPr>
        <xdr:cNvPr id="1736" name="Image 16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73189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390525</xdr:colOff>
      <xdr:row>175</xdr:row>
      <xdr:rowOff>266700</xdr:rowOff>
    </xdr:from>
    <xdr:to>
      <xdr:col>14</xdr:col>
      <xdr:colOff>790575</xdr:colOff>
      <xdr:row>177</xdr:row>
      <xdr:rowOff>57151</xdr:rowOff>
    </xdr:to>
    <xdr:pic>
      <xdr:nvPicPr>
        <xdr:cNvPr id="1737" name="Image 33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76332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400050</xdr:colOff>
      <xdr:row>176</xdr:row>
      <xdr:rowOff>276225</xdr:rowOff>
    </xdr:from>
    <xdr:to>
      <xdr:col>14</xdr:col>
      <xdr:colOff>790575</xdr:colOff>
      <xdr:row>178</xdr:row>
      <xdr:rowOff>57151</xdr:rowOff>
    </xdr:to>
    <xdr:pic>
      <xdr:nvPicPr>
        <xdr:cNvPr id="1738" name="Image 34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794760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390525</xdr:colOff>
      <xdr:row>177</xdr:row>
      <xdr:rowOff>276225</xdr:rowOff>
    </xdr:from>
    <xdr:to>
      <xdr:col>14</xdr:col>
      <xdr:colOff>781050</xdr:colOff>
      <xdr:row>179</xdr:row>
      <xdr:rowOff>57148</xdr:rowOff>
    </xdr:to>
    <xdr:pic>
      <xdr:nvPicPr>
        <xdr:cNvPr id="1739" name="Image 35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825240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381000</xdr:colOff>
      <xdr:row>178</xdr:row>
      <xdr:rowOff>276225</xdr:rowOff>
    </xdr:from>
    <xdr:to>
      <xdr:col>14</xdr:col>
      <xdr:colOff>781050</xdr:colOff>
      <xdr:row>180</xdr:row>
      <xdr:rowOff>66674</xdr:rowOff>
    </xdr:to>
    <xdr:pic>
      <xdr:nvPicPr>
        <xdr:cNvPr id="1740" name="Image 36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855720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381000</xdr:colOff>
      <xdr:row>179</xdr:row>
      <xdr:rowOff>285750</xdr:rowOff>
    </xdr:from>
    <xdr:to>
      <xdr:col>14</xdr:col>
      <xdr:colOff>781050</xdr:colOff>
      <xdr:row>181</xdr:row>
      <xdr:rowOff>76202</xdr:rowOff>
    </xdr:to>
    <xdr:pic>
      <xdr:nvPicPr>
        <xdr:cNvPr id="1741" name="Image 37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88715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400050</xdr:colOff>
      <xdr:row>182</xdr:row>
      <xdr:rowOff>238125</xdr:rowOff>
    </xdr:from>
    <xdr:to>
      <xdr:col>14</xdr:col>
      <xdr:colOff>800100</xdr:colOff>
      <xdr:row>184</xdr:row>
      <xdr:rowOff>19051</xdr:rowOff>
    </xdr:to>
    <xdr:pic>
      <xdr:nvPicPr>
        <xdr:cNvPr id="1742" name="Image 40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97859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400050</xdr:colOff>
      <xdr:row>183</xdr:row>
      <xdr:rowOff>266700</xdr:rowOff>
    </xdr:from>
    <xdr:to>
      <xdr:col>14</xdr:col>
      <xdr:colOff>790575</xdr:colOff>
      <xdr:row>185</xdr:row>
      <xdr:rowOff>57153</xdr:rowOff>
    </xdr:to>
    <xdr:pic>
      <xdr:nvPicPr>
        <xdr:cNvPr id="1743" name="Image 41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0081200"/>
          <a:ext cx="3905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409575</xdr:colOff>
      <xdr:row>184</xdr:row>
      <xdr:rowOff>276225</xdr:rowOff>
    </xdr:from>
    <xdr:to>
      <xdr:col>14</xdr:col>
      <xdr:colOff>790575</xdr:colOff>
      <xdr:row>186</xdr:row>
      <xdr:rowOff>57149</xdr:rowOff>
    </xdr:to>
    <xdr:pic>
      <xdr:nvPicPr>
        <xdr:cNvPr id="1744" name="Image 42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4039552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371475</xdr:colOff>
      <xdr:row>187</xdr:row>
      <xdr:rowOff>304800</xdr:rowOff>
    </xdr:from>
    <xdr:to>
      <xdr:col>14</xdr:col>
      <xdr:colOff>762000</xdr:colOff>
      <xdr:row>189</xdr:row>
      <xdr:rowOff>85726</xdr:rowOff>
    </xdr:to>
    <xdr:pic>
      <xdr:nvPicPr>
        <xdr:cNvPr id="1745" name="Image 44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1367075"/>
          <a:ext cx="3905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371475</xdr:colOff>
      <xdr:row>188</xdr:row>
      <xdr:rowOff>314325</xdr:rowOff>
    </xdr:from>
    <xdr:to>
      <xdr:col>14</xdr:col>
      <xdr:colOff>771525</xdr:colOff>
      <xdr:row>190</xdr:row>
      <xdr:rowOff>76199</xdr:rowOff>
    </xdr:to>
    <xdr:pic>
      <xdr:nvPicPr>
        <xdr:cNvPr id="1746" name="Image 45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170997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371475</xdr:colOff>
      <xdr:row>191</xdr:row>
      <xdr:rowOff>285750</xdr:rowOff>
    </xdr:from>
    <xdr:to>
      <xdr:col>14</xdr:col>
      <xdr:colOff>771525</xdr:colOff>
      <xdr:row>193</xdr:row>
      <xdr:rowOff>71437</xdr:rowOff>
    </xdr:to>
    <xdr:pic>
      <xdr:nvPicPr>
        <xdr:cNvPr id="1747" name="Image 48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26815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371475</xdr:colOff>
      <xdr:row>192</xdr:row>
      <xdr:rowOff>257175</xdr:rowOff>
    </xdr:from>
    <xdr:to>
      <xdr:col>14</xdr:col>
      <xdr:colOff>771525</xdr:colOff>
      <xdr:row>194</xdr:row>
      <xdr:rowOff>47623</xdr:rowOff>
    </xdr:to>
    <xdr:pic>
      <xdr:nvPicPr>
        <xdr:cNvPr id="1748" name="Image 49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29863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371475</xdr:colOff>
      <xdr:row>193</xdr:row>
      <xdr:rowOff>266700</xdr:rowOff>
    </xdr:from>
    <xdr:to>
      <xdr:col>14</xdr:col>
      <xdr:colOff>771525</xdr:colOff>
      <xdr:row>195</xdr:row>
      <xdr:rowOff>57151</xdr:rowOff>
    </xdr:to>
    <xdr:pic>
      <xdr:nvPicPr>
        <xdr:cNvPr id="1749" name="Image 50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33006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371475</xdr:colOff>
      <xdr:row>194</xdr:row>
      <xdr:rowOff>266700</xdr:rowOff>
    </xdr:from>
    <xdr:to>
      <xdr:col>14</xdr:col>
      <xdr:colOff>771525</xdr:colOff>
      <xdr:row>196</xdr:row>
      <xdr:rowOff>57153</xdr:rowOff>
    </xdr:to>
    <xdr:pic>
      <xdr:nvPicPr>
        <xdr:cNvPr id="1750" name="Image 51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36054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371475</xdr:colOff>
      <xdr:row>197</xdr:row>
      <xdr:rowOff>257175</xdr:rowOff>
    </xdr:from>
    <xdr:to>
      <xdr:col>14</xdr:col>
      <xdr:colOff>762000</xdr:colOff>
      <xdr:row>199</xdr:row>
      <xdr:rowOff>47626</xdr:rowOff>
    </xdr:to>
    <xdr:pic>
      <xdr:nvPicPr>
        <xdr:cNvPr id="1751" name="Image 54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4519850"/>
          <a:ext cx="3905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array.xml><?xml version="1.0" encoding="utf-8"?>
<arrayData xmlns="http://schemas.microsoft.com/office/spreadsheetml/2017/richdata2" count="1">
  <a r="1" c="4">
    <v>5</v>
    <v>0</v>
    <v>4</v>
    <v>3</v>
  </a>
</arrayData>
</file>

<file path=xl/richData/rdrichvalue.xml><?xml version="1.0" encoding="utf-8"?>
<rvData xmlns="http://schemas.microsoft.com/office/spreadsheetml/2017/richdata" count="3">
  <rv s="0">
    <v>0</v>
  </rv>
  <rv s="1">
    <v>DataFrame</v>
    <v>1</v>
    <v>0</v>
  </rv>
  <rv s="2">
    <v>&lt;class 'pandas.core.frame.DataFrame'&gt;</v>
    <v>DataFrame</v>
    <v xml:space="preserve">   0  1  2  3
0  5  0  4  3</v>
    <v>1</v>
  </rv>
</rvData>
</file>

<file path=xl/richData/rdrichvaluestructure.xml><?xml version="1.0" encoding="utf-8"?>
<rvStructures xmlns="http://schemas.microsoft.com/office/spreadsheetml/2017/richdata" count="3">
  <s t="_array">
    <k n="array" t="a"/>
  </s>
  <s t="_entity">
    <k n="_DisplayString" t="s"/>
    <k n="_ViewInfo" t="spb"/>
    <k n="arrayPreview" t="r"/>
  </s>
  <s t="_python">
    <k n="Python_type" t="s"/>
    <k n="Python_typeName" t="s"/>
    <k n="Python_str" t="s"/>
    <k n="preview" t="r"/>
  </s>
</rvStructures>
</file>

<file path=xl/richData/rdsupportingpropertybag.xml><?xml version="1.0" encoding="utf-8"?>
<supportingPropertyBags xmlns="http://schemas.microsoft.com/office/spreadsheetml/2017/richdata2">
  <spbData count="2">
    <spb s="0">
      <v>1</v>
      <v>4</v>
      <v>DataFrame</v>
      <v>arrayPreview</v>
    </spb>
    <spb s="1">
      <v>0</v>
    </spb>
  </spbData>
</supportingPropertyBags>
</file>

<file path=xl/richData/rdsupportingpropertybagstructure.xml><?xml version="1.0" encoding="utf-8"?>
<spbStructures xmlns="http://schemas.microsoft.com/office/spreadsheetml/2017/richdata2" count="2">
  <s>
    <k n="drw" t="i"/>
    <k n="dcol" t="i"/>
    <k n="name" t="s"/>
    <k n="array" t="s"/>
  </s>
  <s>
    <k n="ArrayCardInfo" t="spb"/>
  </s>
</spbStructur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S205"/>
  <sheetViews>
    <sheetView tabSelected="1" zoomScale="70" zoomScaleNormal="70" workbookViewId="0">
      <pane ySplit="7" topLeftCell="A44" activePane="bottomLeft" state="frozen"/>
      <selection pane="bottomLeft" activeCell="A7" sqref="A7:AN158"/>
    </sheetView>
  </sheetViews>
  <sheetFormatPr baseColWidth="10" defaultColWidth="9.140625" defaultRowHeight="20.25" x14ac:dyDescent="0.3"/>
  <cols>
    <col min="1" max="1" width="26.28515625" style="1" customWidth="1"/>
    <col min="2" max="2" width="24.140625" style="1" customWidth="1"/>
    <col min="3" max="3" width="32.42578125" style="1" customWidth="1"/>
    <col min="4" max="4" width="19.85546875" style="1" customWidth="1"/>
    <col min="5" max="5" width="24.85546875" style="1" hidden="1" customWidth="1"/>
    <col min="6" max="6" width="23.7109375" style="1" hidden="1" customWidth="1"/>
    <col min="7" max="7" width="20.5703125" style="1" hidden="1" customWidth="1"/>
    <col min="8" max="8" width="23.42578125" style="1" hidden="1" customWidth="1"/>
    <col min="9" max="9" width="20.85546875" style="1" hidden="1" customWidth="1"/>
    <col min="10" max="10" width="22.7109375" style="1" hidden="1" customWidth="1"/>
    <col min="11" max="11" width="19.85546875" style="1" hidden="1" customWidth="1"/>
    <col min="12" max="12" width="18" style="1" hidden="1" customWidth="1"/>
    <col min="13" max="13" width="23.42578125" style="1" hidden="1" customWidth="1"/>
    <col min="14" max="14" width="18" style="1" hidden="1" customWidth="1"/>
    <col min="15" max="16" width="13.7109375" style="1" customWidth="1"/>
    <col min="17" max="17" width="50.42578125" style="4" customWidth="1"/>
    <col min="18" max="18" width="11.5703125" style="1" customWidth="1"/>
    <col min="19" max="19" width="37.85546875" style="39" customWidth="1"/>
    <col min="20" max="21" width="26.7109375" style="1" customWidth="1"/>
    <col min="22" max="22" width="27.85546875" style="1" customWidth="1"/>
    <col min="23" max="23" width="26.7109375" style="1" customWidth="1"/>
    <col min="24" max="24" width="29.28515625" style="1" customWidth="1"/>
    <col min="25" max="25" width="26.7109375" style="1" customWidth="1"/>
    <col min="26" max="26" width="25.140625" style="1" customWidth="1"/>
    <col min="27" max="27" width="28" style="1" customWidth="1"/>
    <col min="28" max="28" width="21" style="6" customWidth="1"/>
    <col min="29" max="30" width="26.7109375" style="1" customWidth="1"/>
    <col min="31" max="31" width="25.140625" style="1" customWidth="1"/>
    <col min="32" max="32" width="23" style="1" customWidth="1"/>
    <col min="33" max="33" width="21" style="6" customWidth="1"/>
    <col min="34" max="34" width="23.7109375" style="6" customWidth="1"/>
    <col min="35" max="35" width="18" style="6" customWidth="1"/>
    <col min="36" max="36" width="21.140625" style="6" customWidth="1"/>
    <col min="37" max="37" width="23.7109375" style="1" customWidth="1"/>
    <col min="38" max="38" width="15.7109375" style="1" bestFit="1" customWidth="1"/>
    <col min="39" max="39" width="0.28515625" style="1" customWidth="1"/>
    <col min="40" max="40" width="33.5703125" style="1" customWidth="1"/>
    <col min="41" max="41" width="34.140625" style="1" customWidth="1"/>
    <col min="42" max="42" width="20.28515625" style="1" customWidth="1"/>
    <col min="43" max="44" width="9.140625" style="1"/>
    <col min="45" max="45" width="9.42578125" style="1" bestFit="1" customWidth="1"/>
    <col min="46" max="16384" width="9.140625" style="1"/>
  </cols>
  <sheetData>
    <row r="1" spans="1:45" ht="55.9" customHeight="1" thickTop="1" thickBot="1" x14ac:dyDescent="0.25">
      <c r="A1" s="144" t="s">
        <v>122</v>
      </c>
      <c r="B1" s="144"/>
      <c r="C1" s="144"/>
      <c r="D1" s="144"/>
      <c r="E1" s="144"/>
      <c r="F1" s="144"/>
      <c r="O1" s="147" t="s">
        <v>76</v>
      </c>
      <c r="P1" s="148"/>
      <c r="Q1" s="149"/>
      <c r="R1" s="149"/>
      <c r="S1" s="149"/>
      <c r="T1" s="37" t="s">
        <v>118</v>
      </c>
      <c r="U1" s="37" t="s">
        <v>93</v>
      </c>
      <c r="V1" s="37" t="s">
        <v>119</v>
      </c>
      <c r="W1" s="37" t="s">
        <v>94</v>
      </c>
      <c r="X1" s="37" t="s">
        <v>120</v>
      </c>
      <c r="Y1" s="101" t="s">
        <v>121</v>
      </c>
      <c r="Z1" s="101" t="s">
        <v>115</v>
      </c>
      <c r="AA1" s="101" t="s">
        <v>116</v>
      </c>
      <c r="AB1" s="101" t="s">
        <v>117</v>
      </c>
      <c r="AC1" s="101" t="s">
        <v>109</v>
      </c>
      <c r="AD1" s="101" t="s">
        <v>110</v>
      </c>
      <c r="AE1" s="101" t="s">
        <v>80</v>
      </c>
      <c r="AF1" s="101" t="s">
        <v>81</v>
      </c>
      <c r="AG1" s="37" t="s">
        <v>82</v>
      </c>
      <c r="AH1" s="163" t="s">
        <v>5</v>
      </c>
      <c r="AI1" s="156" t="s">
        <v>6</v>
      </c>
      <c r="AJ1" s="161" t="s">
        <v>7</v>
      </c>
      <c r="AK1" s="162" t="s">
        <v>8</v>
      </c>
    </row>
    <row r="2" spans="1:45" ht="30.75" customHeight="1" thickTop="1" thickBot="1" x14ac:dyDescent="0.25">
      <c r="A2" s="144"/>
      <c r="B2" s="144"/>
      <c r="C2" s="144"/>
      <c r="D2" s="144"/>
      <c r="E2" s="144"/>
      <c r="F2" s="144"/>
      <c r="O2" s="153" t="s">
        <v>67</v>
      </c>
      <c r="P2" s="154"/>
      <c r="Q2" s="155"/>
      <c r="R2" s="155"/>
      <c r="S2" s="15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164"/>
      <c r="AI2" s="157"/>
      <c r="AJ2" s="161"/>
      <c r="AK2" s="162"/>
    </row>
    <row r="3" spans="1:45" ht="33" customHeight="1" thickTop="1" thickBot="1" x14ac:dyDescent="0.35">
      <c r="A3" s="144"/>
      <c r="B3" s="144"/>
      <c r="C3" s="144"/>
      <c r="D3" s="144"/>
      <c r="E3" s="144"/>
      <c r="F3" s="144"/>
      <c r="O3" s="150" t="s">
        <v>84</v>
      </c>
      <c r="P3" s="151"/>
      <c r="Q3" s="151"/>
      <c r="R3" s="151"/>
      <c r="S3" s="152"/>
      <c r="T3" s="76"/>
      <c r="U3" s="76"/>
      <c r="V3" s="76"/>
      <c r="W3" s="76"/>
      <c r="X3" s="76"/>
      <c r="Y3" s="76"/>
      <c r="Z3" s="112"/>
      <c r="AA3" s="33"/>
      <c r="AB3" s="33"/>
      <c r="AC3" s="33"/>
      <c r="AD3" s="76"/>
      <c r="AE3" s="33"/>
      <c r="AF3" s="33"/>
      <c r="AG3" s="38"/>
      <c r="AH3" s="164"/>
      <c r="AI3" s="157"/>
      <c r="AJ3" s="161"/>
      <c r="AK3" s="162"/>
    </row>
    <row r="4" spans="1:45" ht="33" customHeight="1" thickTop="1" x14ac:dyDescent="0.2">
      <c r="A4" s="144"/>
      <c r="B4" s="144"/>
      <c r="C4" s="144"/>
      <c r="D4" s="144"/>
      <c r="E4" s="144"/>
      <c r="F4" s="144"/>
      <c r="O4" s="150" t="s">
        <v>77</v>
      </c>
      <c r="P4" s="151"/>
      <c r="Q4" s="151"/>
      <c r="R4" s="151"/>
      <c r="S4" s="152"/>
      <c r="T4" s="62">
        <f>SUM(T8:T$149)</f>
        <v>91</v>
      </c>
      <c r="U4" s="62">
        <f>SUM(U8:U$149)</f>
        <v>93</v>
      </c>
      <c r="V4" s="62">
        <f>SUM(V8:V$149)</f>
        <v>95</v>
      </c>
      <c r="W4" s="62">
        <f>SUM(W8:W$149)</f>
        <v>59</v>
      </c>
      <c r="X4" s="62">
        <f>SUM(X8:X$149)</f>
        <v>57</v>
      </c>
      <c r="Y4" s="62">
        <f>SUM(Y8:Y$149)</f>
        <v>0</v>
      </c>
      <c r="Z4" s="110">
        <f>SUM(Z8:Z$149)</f>
        <v>0</v>
      </c>
      <c r="AA4" s="62">
        <f>SUM(AA8:AA$149)</f>
        <v>0</v>
      </c>
      <c r="AB4" s="62">
        <f>SUM(AB8:AB$148)</f>
        <v>0</v>
      </c>
      <c r="AC4" s="62">
        <f>SUM(AC8:AC$148)</f>
        <v>0</v>
      </c>
      <c r="AD4" s="62">
        <f>SUM(AD8:AD$148)</f>
        <v>0</v>
      </c>
      <c r="AE4" s="50">
        <f>SUM(AE8:AE$148)</f>
        <v>0</v>
      </c>
      <c r="AF4" s="50">
        <f>SUM(AF8:AF$148)</f>
        <v>0</v>
      </c>
      <c r="AG4" s="51">
        <f>SUM(AG8:AG$148)</f>
        <v>0</v>
      </c>
      <c r="AH4" s="164"/>
      <c r="AI4" s="157"/>
      <c r="AJ4" s="165">
        <f>SUM(AJ7:AJ143)</f>
        <v>0</v>
      </c>
      <c r="AK4" s="165">
        <f>SUM(AK8:AK158)</f>
        <v>4674</v>
      </c>
    </row>
    <row r="5" spans="1:45" ht="33" customHeight="1" x14ac:dyDescent="0.5">
      <c r="A5" s="116">
        <v>5</v>
      </c>
      <c r="B5" s="116">
        <v>0</v>
      </c>
      <c r="C5" s="116">
        <v>4</v>
      </c>
      <c r="D5" s="116">
        <v>3</v>
      </c>
      <c r="E5" s="116">
        <v>0</v>
      </c>
      <c r="F5" s="114">
        <v>0</v>
      </c>
      <c r="G5" s="114"/>
      <c r="H5" s="114"/>
      <c r="I5" s="114"/>
      <c r="J5" s="114"/>
      <c r="K5" s="114"/>
      <c r="L5" s="114"/>
      <c r="M5" s="114"/>
      <c r="N5" s="114"/>
      <c r="O5" s="150" t="s">
        <v>78</v>
      </c>
      <c r="P5" s="151"/>
      <c r="Q5" s="151"/>
      <c r="R5" s="151"/>
      <c r="S5" s="152"/>
      <c r="T5" s="63">
        <f>SUM(T4-T3)</f>
        <v>91</v>
      </c>
      <c r="U5" s="63">
        <f>SUM(U4-U3)</f>
        <v>93</v>
      </c>
      <c r="V5" s="63">
        <f t="shared" ref="V5" si="0">SUM(V4-V3)</f>
        <v>95</v>
      </c>
      <c r="W5" s="63">
        <f>SUM(W4-W3)</f>
        <v>59</v>
      </c>
      <c r="X5" s="63">
        <f>SUM(X4-X3)</f>
        <v>57</v>
      </c>
      <c r="Y5" s="63">
        <f>SUM(Y4-Y3)</f>
        <v>0</v>
      </c>
      <c r="Z5" s="108">
        <f t="shared" ref="Z5:AA5" si="1">SUM(Z4-Z3)</f>
        <v>0</v>
      </c>
      <c r="AA5" s="63">
        <f t="shared" si="1"/>
        <v>0</v>
      </c>
      <c r="AB5" s="63">
        <f>SUM(AB4-AB3)</f>
        <v>0</v>
      </c>
      <c r="AC5" s="63">
        <f>SUM(AC4-AC3)</f>
        <v>0</v>
      </c>
      <c r="AD5" s="63">
        <f>SUM(AD4-AD3)</f>
        <v>0</v>
      </c>
      <c r="AE5" s="52">
        <f>SUM(AE4-AE3)</f>
        <v>0</v>
      </c>
      <c r="AF5" s="52">
        <f t="shared" ref="AF5:AG5" si="2">SUM(AF4-AF3)</f>
        <v>0</v>
      </c>
      <c r="AG5" s="53">
        <f t="shared" si="2"/>
        <v>0</v>
      </c>
      <c r="AH5" s="164"/>
      <c r="AI5" s="157"/>
      <c r="AJ5" s="166"/>
      <c r="AK5" s="166"/>
    </row>
    <row r="6" spans="1:45" ht="33" customHeight="1" thickBot="1" x14ac:dyDescent="0.25">
      <c r="A6" s="117">
        <v>25</v>
      </c>
      <c r="B6" s="117">
        <v>25</v>
      </c>
      <c r="C6" s="117">
        <v>35</v>
      </c>
      <c r="D6" s="117">
        <v>35</v>
      </c>
      <c r="E6" s="117">
        <v>25</v>
      </c>
      <c r="F6" s="115">
        <v>24</v>
      </c>
      <c r="O6" s="158" t="s">
        <v>83</v>
      </c>
      <c r="P6" s="159"/>
      <c r="Q6" s="160"/>
      <c r="R6" s="160"/>
      <c r="S6" s="160"/>
      <c r="T6" s="54">
        <v>54</v>
      </c>
      <c r="U6" s="54">
        <v>58</v>
      </c>
      <c r="V6" s="54">
        <v>69</v>
      </c>
      <c r="W6" s="54">
        <v>64</v>
      </c>
      <c r="X6" s="54">
        <v>73</v>
      </c>
      <c r="Y6" s="54"/>
      <c r="Z6" s="109"/>
      <c r="AA6" s="54"/>
      <c r="AB6" s="54"/>
      <c r="AC6" s="54"/>
      <c r="AD6" s="54"/>
      <c r="AE6" s="54">
        <v>0</v>
      </c>
      <c r="AF6" s="54">
        <v>0</v>
      </c>
      <c r="AG6" s="54">
        <v>0</v>
      </c>
      <c r="AH6" s="164"/>
      <c r="AI6" s="157"/>
      <c r="AJ6" s="166"/>
      <c r="AK6" s="166"/>
    </row>
    <row r="7" spans="1:45" ht="60" customHeight="1" thickTop="1" thickBot="1" x14ac:dyDescent="0.25">
      <c r="A7" s="74" t="str">
        <f t="shared" ref="A7:N7" si="3">T1</f>
        <v>BASILIQUE</v>
      </c>
      <c r="B7" s="74" t="str">
        <f t="shared" si="3"/>
        <v>MURANO</v>
      </c>
      <c r="C7" s="74" t="str">
        <f t="shared" si="3"/>
        <v>BALADE GOURMANDE</v>
      </c>
      <c r="D7" s="74" t="str">
        <f t="shared" si="3"/>
        <v>PADOUE</v>
      </c>
      <c r="E7" s="74" t="str">
        <f t="shared" si="3"/>
        <v>DORSODURO</v>
      </c>
      <c r="F7" s="74" t="str">
        <f t="shared" si="3"/>
        <v>EXCU 6</v>
      </c>
      <c r="G7" s="74" t="str">
        <f t="shared" si="3"/>
        <v>EXCU 7</v>
      </c>
      <c r="H7" s="74" t="str">
        <f t="shared" si="3"/>
        <v>EXCU 8</v>
      </c>
      <c r="I7" s="74" t="str">
        <f t="shared" si="3"/>
        <v>EXCU 9</v>
      </c>
      <c r="J7" s="74" t="str">
        <f t="shared" si="3"/>
        <v>EXCU 10</v>
      </c>
      <c r="K7" s="74" t="str">
        <f t="shared" si="3"/>
        <v>EXCU 11</v>
      </c>
      <c r="L7" s="74" t="str">
        <f t="shared" si="3"/>
        <v>EXCU 12</v>
      </c>
      <c r="M7" s="74" t="str">
        <f t="shared" si="3"/>
        <v>EXCU 13</v>
      </c>
      <c r="N7" s="74" t="str">
        <f t="shared" si="3"/>
        <v>EXCU 14</v>
      </c>
      <c r="O7" s="71" t="s">
        <v>75</v>
      </c>
      <c r="P7" s="113" t="s">
        <v>111</v>
      </c>
      <c r="Q7" s="94" t="s">
        <v>87</v>
      </c>
      <c r="R7" s="72" t="s">
        <v>66</v>
      </c>
      <c r="S7" s="73" t="s">
        <v>73</v>
      </c>
      <c r="T7" s="132" t="s">
        <v>85</v>
      </c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134"/>
      <c r="AH7" s="134"/>
      <c r="AI7" s="134"/>
      <c r="AJ7" s="134"/>
      <c r="AK7" s="133"/>
      <c r="AL7" s="143" t="s">
        <v>324</v>
      </c>
      <c r="AN7" s="1" t="s">
        <v>325</v>
      </c>
      <c r="AO7" s="137" t="s">
        <v>90</v>
      </c>
      <c r="AP7" s="139" t="s">
        <v>89</v>
      </c>
      <c r="AQ7" s="141" t="s">
        <v>92</v>
      </c>
    </row>
    <row r="8" spans="1:45" ht="22.5" customHeight="1" thickTop="1" thickBot="1" x14ac:dyDescent="0.35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111" t="s">
        <v>131</v>
      </c>
      <c r="P8" s="121" t="s">
        <v>192</v>
      </c>
      <c r="Q8" s="111" t="s">
        <v>219</v>
      </c>
      <c r="R8" s="111" t="s">
        <v>61</v>
      </c>
      <c r="S8" s="111" t="s">
        <v>191</v>
      </c>
      <c r="T8" s="102">
        <v>1</v>
      </c>
      <c r="U8" s="102">
        <v>1</v>
      </c>
      <c r="V8" s="102">
        <v>1</v>
      </c>
      <c r="W8" s="102">
        <v>0</v>
      </c>
      <c r="X8" s="102">
        <v>0</v>
      </c>
      <c r="Y8" s="102">
        <v>0</v>
      </c>
      <c r="Z8" s="102">
        <v>0</v>
      </c>
      <c r="AA8" s="102">
        <v>0</v>
      </c>
      <c r="AB8" s="102">
        <v>0</v>
      </c>
      <c r="AC8" s="102">
        <v>0</v>
      </c>
      <c r="AD8" s="102">
        <v>0</v>
      </c>
      <c r="AE8" s="102">
        <v>0</v>
      </c>
      <c r="AF8" s="102">
        <v>0</v>
      </c>
      <c r="AG8" s="102">
        <v>0</v>
      </c>
      <c r="AH8" s="64">
        <f>$T$6*T8+$U$6*U8+$V$6*V8+$W$6*W8+$X$6*X8+$Y$6*Y8+$Z$6*Z8+$AA$6*AA8+$AB$6*AB8+$AC$6*AC8+$AD$6*AD8+$AE$6*AE8+$AF$6*AF8+$AG$6*AG8</f>
        <v>181</v>
      </c>
      <c r="AI8" s="69">
        <v>58</v>
      </c>
      <c r="AJ8" s="70"/>
      <c r="AK8" s="65">
        <f>AH8-(AI8+AJ8)</f>
        <v>123</v>
      </c>
      <c r="AL8" s="135" t="str">
        <f>T8&amp;U8&amp;V8&amp;W8&amp;X8&amp;Y8&amp;Z8&amp;AA8&amp;AB8&amp;AC8&amp;AD8&amp;AE8&amp;AF8&amp;AG8</f>
        <v>11100000000000</v>
      </c>
      <c r="AN8" s="1" t="str">
        <f>IF(OR($R8={"BE";"LU";"CH";"MC"}),"Francophone",IF(OR($R8={"DE";"DK";"AT"}),"Germanophones","Anglophones"))</f>
        <v>Germanophones</v>
      </c>
      <c r="AO8" s="138"/>
      <c r="AP8" s="140"/>
      <c r="AQ8" s="142"/>
      <c r="AS8" s="1">
        <v>11100000000000</v>
      </c>
    </row>
    <row r="9" spans="1:45" ht="22.5" customHeight="1" thickTop="1" thickBot="1" x14ac:dyDescent="0.3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111" t="s">
        <v>131</v>
      </c>
      <c r="P9" s="121" t="s">
        <v>192</v>
      </c>
      <c r="Q9" s="111" t="s">
        <v>218</v>
      </c>
      <c r="R9" s="111" t="s">
        <v>16</v>
      </c>
      <c r="S9" s="111" t="s">
        <v>191</v>
      </c>
      <c r="T9" s="102">
        <v>1</v>
      </c>
      <c r="U9" s="102">
        <v>1</v>
      </c>
      <c r="V9" s="102">
        <v>1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2">
        <v>0</v>
      </c>
      <c r="AG9" s="102">
        <v>0</v>
      </c>
      <c r="AH9" s="64">
        <f>$T$6*T9+$U$6*U9+$V$6*V9+$W$6*W9+$X$6*X9+$Y$6*Y9+$Z$6*Z9+$AA$6*AA9+$AB$6*AB9+$AC$6*AC9+$AD$6*AD9+$AE$6*AE9+$AF$6*AF9+$AG$6*AG9</f>
        <v>181</v>
      </c>
      <c r="AI9" s="2">
        <v>58</v>
      </c>
      <c r="AJ9" s="3"/>
      <c r="AK9" s="65">
        <f>AH9-(AI9+AJ9)</f>
        <v>123</v>
      </c>
      <c r="AL9" s="135" t="str">
        <f>T9&amp;U9&amp;V9&amp;W9&amp;X9&amp;Y9&amp;Z9&amp;AA9&amp;AB9&amp;AC9&amp;AD9&amp;AE9&amp;AF9&amp;AG9</f>
        <v>11100000000000</v>
      </c>
      <c r="AN9" s="1" t="str">
        <f>IF(OR($R9={"BE";"LU";"CH";"MC"}),"Francophone",IF(OR($R9={"DE";"DK";"AT"}),"Germanophones","Anglophones"))</f>
        <v>Germanophones</v>
      </c>
      <c r="AO9" s="95" t="s">
        <v>190</v>
      </c>
      <c r="AP9" s="97">
        <v>35155508</v>
      </c>
      <c r="AQ9" s="98">
        <f t="shared" ref="AQ9:AQ14" si="4">COUNTIF(S6:S158,AO9)</f>
        <v>16</v>
      </c>
    </row>
    <row r="10" spans="1:45" ht="22.5" customHeight="1" thickBot="1" x14ac:dyDescent="0.35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111" t="s">
        <v>132</v>
      </c>
      <c r="P10" s="121" t="s">
        <v>192</v>
      </c>
      <c r="Q10" s="111" t="s">
        <v>220</v>
      </c>
      <c r="R10" s="111" t="s">
        <v>16</v>
      </c>
      <c r="S10" s="111" t="s">
        <v>191</v>
      </c>
      <c r="T10" s="102">
        <v>1</v>
      </c>
      <c r="U10" s="102">
        <v>1</v>
      </c>
      <c r="V10" s="102">
        <v>1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2">
        <v>0</v>
      </c>
      <c r="AG10" s="102">
        <v>0</v>
      </c>
      <c r="AH10" s="64">
        <f>$T$6*T10+$U$6*U10+$V$6*V10+$W$6*W10+$X$6*X10+$Y$6*Y10+$Z$6*Z10+$AA$6*AA10+$AB$6*AB10+$AC$6*AC10+$AD$6*AD10+$AE$6*AE10+$AF$6*AF10+$AG$6*AG10</f>
        <v>181</v>
      </c>
      <c r="AI10" s="2">
        <v>58</v>
      </c>
      <c r="AJ10" s="3"/>
      <c r="AK10" s="65">
        <f>AH10-(AI10+AJ10)</f>
        <v>123</v>
      </c>
      <c r="AL10" s="135" t="str">
        <f>T10&amp;U10&amp;V10&amp;W10&amp;X10&amp;Y10&amp;Z10&amp;AA10&amp;AB10&amp;AC10&amp;AD10&amp;AE10&amp;AF10&amp;AG10</f>
        <v>11100000000000</v>
      </c>
      <c r="AN10" s="1" t="str">
        <f>IF(OR($R10={"BE";"LU";"CH";"MC"}),"Francophone",IF(OR($R10={"DE";"DK";"AT"}),"Germanophones","Anglophones"))</f>
        <v>Germanophones</v>
      </c>
      <c r="AO10" s="96" t="s">
        <v>191</v>
      </c>
      <c r="AP10" s="97">
        <v>55013998</v>
      </c>
      <c r="AQ10" s="98">
        <f t="shared" si="4"/>
        <v>38</v>
      </c>
    </row>
    <row r="11" spans="1:45" ht="22.5" customHeight="1" thickBot="1" x14ac:dyDescent="0.35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111" t="s">
        <v>133</v>
      </c>
      <c r="P11" s="121" t="s">
        <v>192</v>
      </c>
      <c r="Q11" s="111" t="s">
        <v>221</v>
      </c>
      <c r="R11" s="111" t="s">
        <v>16</v>
      </c>
      <c r="S11" s="111" t="s">
        <v>191</v>
      </c>
      <c r="T11" s="102">
        <v>1</v>
      </c>
      <c r="U11" s="102">
        <v>1</v>
      </c>
      <c r="V11" s="102">
        <v>1</v>
      </c>
      <c r="W11" s="102">
        <v>0</v>
      </c>
      <c r="X11" s="102">
        <v>0</v>
      </c>
      <c r="Y11" s="102">
        <v>0</v>
      </c>
      <c r="Z11" s="102">
        <v>0</v>
      </c>
      <c r="AA11" s="102">
        <v>0</v>
      </c>
      <c r="AB11" s="102">
        <v>0</v>
      </c>
      <c r="AC11" s="102">
        <v>0</v>
      </c>
      <c r="AD11" s="102">
        <v>0</v>
      </c>
      <c r="AE11" s="102">
        <v>0</v>
      </c>
      <c r="AF11" s="102">
        <v>0</v>
      </c>
      <c r="AG11" s="102">
        <v>0</v>
      </c>
      <c r="AH11" s="64">
        <f>$T$6*T11+$U$6*U11+$V$6*V11+$W$6*W11+$X$6*X11+$Y$6*Y11+$Z$6*Z11+$AA$6*AA11+$AB$6*AB11+$AC$6*AC11+$AD$6*AD11+$AE$6*AE11+$AF$6*AF11+$AG$6*AG11</f>
        <v>181</v>
      </c>
      <c r="AI11" s="2">
        <v>58</v>
      </c>
      <c r="AJ11" s="3"/>
      <c r="AK11" s="65">
        <f>AH11-(AI11+AJ11)</f>
        <v>123</v>
      </c>
      <c r="AL11" s="135" t="str">
        <f>T11&amp;U11&amp;V11&amp;W11&amp;X11&amp;Y11&amp;Z11&amp;AA11&amp;AB11&amp;AC11&amp;AD11&amp;AE11&amp;AF11&amp;AG11</f>
        <v>11100000000000</v>
      </c>
      <c r="AN11" s="1" t="str">
        <f>IF(OR($R11={"BE";"LU";"CH";"MC"}),"Francophone",IF(OR($R11={"DE";"DK";"AT"}),"Germanophones","Anglophones"))</f>
        <v>Germanophones</v>
      </c>
      <c r="AO11" s="96" t="s">
        <v>123</v>
      </c>
      <c r="AP11" s="97" t="s">
        <v>108</v>
      </c>
      <c r="AQ11" s="98">
        <f t="shared" si="4"/>
        <v>0</v>
      </c>
    </row>
    <row r="12" spans="1:45" ht="22.5" customHeight="1" thickBot="1" x14ac:dyDescent="0.35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111" t="s">
        <v>134</v>
      </c>
      <c r="P12" s="121" t="s">
        <v>192</v>
      </c>
      <c r="Q12" s="111" t="s">
        <v>222</v>
      </c>
      <c r="R12" s="111" t="s">
        <v>16</v>
      </c>
      <c r="S12" s="111" t="s">
        <v>191</v>
      </c>
      <c r="T12" s="102">
        <v>1</v>
      </c>
      <c r="U12" s="102">
        <v>1</v>
      </c>
      <c r="V12" s="102">
        <v>1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0</v>
      </c>
      <c r="AD12" s="102">
        <v>0</v>
      </c>
      <c r="AE12" s="102">
        <v>0</v>
      </c>
      <c r="AF12" s="102">
        <v>0</v>
      </c>
      <c r="AG12" s="102">
        <v>0</v>
      </c>
      <c r="AH12" s="64">
        <f>$T$6*T12+$U$6*U12+$V$6*V12+$W$6*W12+$X$6*X12+$Y$6*Y12+$Z$6*Z12+$AA$6*AA12+$AB$6*AB12+$AC$6*AC12+$AD$6*AD12+$AE$6*AE12+$AF$6*AF12+$AG$6*AG12</f>
        <v>181</v>
      </c>
      <c r="AI12" s="2">
        <v>58</v>
      </c>
      <c r="AJ12" s="3"/>
      <c r="AK12" s="65">
        <f>AH12-(AI12+AJ12)</f>
        <v>123</v>
      </c>
      <c r="AL12" s="135" t="str">
        <f>T12&amp;U12&amp;V12&amp;W12&amp;X12&amp;Y12&amp;Z12&amp;AA12&amp;AB12&amp;AC12&amp;AD12&amp;AE12&amp;AF12&amp;AG12</f>
        <v>11100000000000</v>
      </c>
      <c r="AN12" s="1" t="str">
        <f>IF(OR($R12={"BE";"LU";"CH";"MC"}),"Francophone",IF(OR($R12={"DE";"DK";"AT"}),"Germanophones","Anglophones"))</f>
        <v>Germanophones</v>
      </c>
      <c r="AO12" s="96" t="s">
        <v>124</v>
      </c>
      <c r="AP12" s="97" t="s">
        <v>106</v>
      </c>
      <c r="AQ12" s="98">
        <f t="shared" si="4"/>
        <v>0</v>
      </c>
    </row>
    <row r="13" spans="1:45" ht="22.5" customHeight="1" thickBot="1" x14ac:dyDescent="0.3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111" t="s">
        <v>135</v>
      </c>
      <c r="P13" s="121" t="s">
        <v>192</v>
      </c>
      <c r="Q13" s="111" t="s">
        <v>223</v>
      </c>
      <c r="R13" s="111" t="s">
        <v>16</v>
      </c>
      <c r="S13" s="111" t="s">
        <v>191</v>
      </c>
      <c r="T13" s="102">
        <v>1</v>
      </c>
      <c r="U13" s="102">
        <v>1</v>
      </c>
      <c r="V13" s="102">
        <v>1</v>
      </c>
      <c r="W13" s="102">
        <v>0</v>
      </c>
      <c r="X13" s="102">
        <v>0</v>
      </c>
      <c r="Y13" s="102">
        <v>0</v>
      </c>
      <c r="Z13" s="102">
        <v>0</v>
      </c>
      <c r="AA13" s="102">
        <v>0</v>
      </c>
      <c r="AB13" s="102">
        <v>0</v>
      </c>
      <c r="AC13" s="102">
        <v>0</v>
      </c>
      <c r="AD13" s="102">
        <v>0</v>
      </c>
      <c r="AE13" s="102">
        <v>0</v>
      </c>
      <c r="AF13" s="102">
        <v>0</v>
      </c>
      <c r="AG13" s="102">
        <v>0</v>
      </c>
      <c r="AH13" s="64">
        <f>$T$6*T13+$U$6*U13+$V$6*V13+$W$6*W13+$X$6*X13+$Y$6*Y13+$Z$6*Z13+$AA$6*AA13+$AB$6*AB13+$AC$6*AC13+$AD$6*AD13+$AE$6*AE13+$AF$6*AF13+$AG$6*AG13</f>
        <v>181</v>
      </c>
      <c r="AI13" s="2">
        <v>58</v>
      </c>
      <c r="AJ13" s="3"/>
      <c r="AK13" s="65">
        <f>AH13-(AI13+AJ13)</f>
        <v>123</v>
      </c>
      <c r="AL13" s="135" t="str">
        <f>T13&amp;U13&amp;V13&amp;W13&amp;X13&amp;Y13&amp;Z13&amp;AA13&amp;AB13&amp;AC13&amp;AD13&amp;AE13&amp;AF13&amp;AG13</f>
        <v>11100000000000</v>
      </c>
      <c r="AN13" s="1" t="str">
        <f>IF(OR($R13={"BE";"LU";"CH";"MC"}),"Francophone",IF(OR($R13={"DE";"DK";"AT"}),"Germanophones","Anglophones"))</f>
        <v>Germanophones</v>
      </c>
      <c r="AO13" s="96" t="s">
        <v>105</v>
      </c>
      <c r="AP13" s="97" t="s">
        <v>107</v>
      </c>
      <c r="AQ13" s="98">
        <f t="shared" si="4"/>
        <v>0</v>
      </c>
    </row>
    <row r="14" spans="1:45" ht="22.5" customHeight="1" thickBot="1" x14ac:dyDescent="0.3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111" t="s">
        <v>135</v>
      </c>
      <c r="P14" s="121" t="s">
        <v>192</v>
      </c>
      <c r="Q14" s="111" t="s">
        <v>224</v>
      </c>
      <c r="R14" s="111" t="s">
        <v>16</v>
      </c>
      <c r="S14" s="111" t="s">
        <v>191</v>
      </c>
      <c r="T14" s="102">
        <v>1</v>
      </c>
      <c r="U14" s="102">
        <v>1</v>
      </c>
      <c r="V14" s="102">
        <v>1</v>
      </c>
      <c r="W14" s="102">
        <v>0</v>
      </c>
      <c r="X14" s="102">
        <v>0</v>
      </c>
      <c r="Y14" s="102">
        <v>0</v>
      </c>
      <c r="Z14" s="102">
        <v>0</v>
      </c>
      <c r="AA14" s="102">
        <v>0</v>
      </c>
      <c r="AB14" s="102">
        <v>0</v>
      </c>
      <c r="AC14" s="102">
        <v>0</v>
      </c>
      <c r="AD14" s="102">
        <v>0</v>
      </c>
      <c r="AE14" s="102">
        <v>0</v>
      </c>
      <c r="AF14" s="102">
        <v>0</v>
      </c>
      <c r="AG14" s="102">
        <v>0</v>
      </c>
      <c r="AH14" s="64">
        <f>$T$6*T14+$U$6*U14+$V$6*V14+$W$6*W14+$X$6*X14+$Y$6*Y14+$Z$6*Z14+$AA$6*AA14+$AB$6*AB14+$AC$6*AC14+$AD$6*AD14+$AE$6*AE14+$AF$6*AF14+$AG$6*AG14</f>
        <v>181</v>
      </c>
      <c r="AI14" s="2">
        <v>58</v>
      </c>
      <c r="AJ14" s="3"/>
      <c r="AK14" s="65">
        <f>AH14-(AI14+AJ14)</f>
        <v>123</v>
      </c>
      <c r="AL14" s="135" t="str">
        <f>T14&amp;U14&amp;V14&amp;W14&amp;X14&amp;Y14&amp;Z14&amp;AA14&amp;AB14&amp;AC14&amp;AD14&amp;AE14&amp;AF14&amp;AG14</f>
        <v>11100000000000</v>
      </c>
      <c r="AN14" s="1" t="str">
        <f>IF(OR($R14={"BE";"LU";"CH";"MC"}),"Francophone",IF(OR($R14={"DE";"DK";"AT"}),"Germanophones","Anglophones"))</f>
        <v>Germanophones</v>
      </c>
      <c r="AO14" s="99" t="s">
        <v>88</v>
      </c>
      <c r="AP14" s="100" t="s">
        <v>91</v>
      </c>
      <c r="AQ14" s="98">
        <f t="shared" si="4"/>
        <v>0</v>
      </c>
    </row>
    <row r="15" spans="1:45" ht="22.5" customHeight="1" thickBot="1" x14ac:dyDescent="0.35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111" t="s">
        <v>136</v>
      </c>
      <c r="P15" s="121" t="s">
        <v>192</v>
      </c>
      <c r="Q15" s="111" t="s">
        <v>225</v>
      </c>
      <c r="R15" s="111" t="s">
        <v>16</v>
      </c>
      <c r="S15" s="111" t="s">
        <v>191</v>
      </c>
      <c r="T15" s="102">
        <v>1</v>
      </c>
      <c r="U15" s="102">
        <v>1</v>
      </c>
      <c r="V15" s="102">
        <v>1</v>
      </c>
      <c r="W15" s="102">
        <v>0</v>
      </c>
      <c r="X15" s="102">
        <v>0</v>
      </c>
      <c r="Y15" s="102">
        <v>0</v>
      </c>
      <c r="Z15" s="102">
        <v>0</v>
      </c>
      <c r="AA15" s="102">
        <v>0</v>
      </c>
      <c r="AB15" s="102">
        <v>0</v>
      </c>
      <c r="AC15" s="102">
        <v>0</v>
      </c>
      <c r="AD15" s="102">
        <v>0</v>
      </c>
      <c r="AE15" s="102">
        <v>0</v>
      </c>
      <c r="AF15" s="102">
        <v>0</v>
      </c>
      <c r="AG15" s="102">
        <v>0</v>
      </c>
      <c r="AH15" s="64">
        <f>$T$6*T15+$U$6*U15+$V$6*V15+$W$6*W15+$X$6*X15+$Y$6*Y15+$Z$6*Z15+$AA$6*AA15+$AB$6*AB15+$AC$6*AC15+$AD$6*AD15+$AE$6*AE15+$AF$6*AF15+$AG$6*AG15</f>
        <v>181</v>
      </c>
      <c r="AI15" s="2">
        <v>58</v>
      </c>
      <c r="AJ15" s="3"/>
      <c r="AK15" s="65">
        <f>AH15-(AI15+AJ15)</f>
        <v>123</v>
      </c>
      <c r="AL15" s="135" t="str">
        <f>T15&amp;U15&amp;V15&amp;W15&amp;X15&amp;Y15&amp;Z15&amp;AA15&amp;AB15&amp;AC15&amp;AD15&amp;AE15&amp;AF15&amp;AG15</f>
        <v>11100000000000</v>
      </c>
      <c r="AN15" s="1" t="str">
        <f>IF(OR($R15={"BE";"LU";"CH";"MC"}),"Francophone",IF(OR($R15={"DE";"DK";"AT"}),"Germanophones","Anglophones"))</f>
        <v>Germanophones</v>
      </c>
      <c r="AO15" s="85"/>
    </row>
    <row r="16" spans="1:45" ht="22.5" customHeight="1" thickBot="1" x14ac:dyDescent="0.3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111" t="s">
        <v>136</v>
      </c>
      <c r="P16" s="121" t="s">
        <v>192</v>
      </c>
      <c r="Q16" s="111" t="s">
        <v>226</v>
      </c>
      <c r="R16" s="111" t="s">
        <v>16</v>
      </c>
      <c r="S16" s="111" t="s">
        <v>191</v>
      </c>
      <c r="T16" s="102">
        <v>1</v>
      </c>
      <c r="U16" s="102">
        <v>1</v>
      </c>
      <c r="V16" s="102">
        <v>1</v>
      </c>
      <c r="W16" s="102">
        <v>0</v>
      </c>
      <c r="X16" s="102">
        <v>0</v>
      </c>
      <c r="Y16" s="102">
        <v>0</v>
      </c>
      <c r="Z16" s="102">
        <v>0</v>
      </c>
      <c r="AA16" s="102">
        <v>0</v>
      </c>
      <c r="AB16" s="102">
        <v>0</v>
      </c>
      <c r="AC16" s="102">
        <v>0</v>
      </c>
      <c r="AD16" s="102">
        <v>0</v>
      </c>
      <c r="AE16" s="102">
        <v>0</v>
      </c>
      <c r="AF16" s="102">
        <v>0</v>
      </c>
      <c r="AG16" s="102">
        <v>0</v>
      </c>
      <c r="AH16" s="64">
        <f>$T$6*T16+$U$6*U16+$V$6*V16+$W$6*W16+$X$6*X16+$Y$6*Y16+$Z$6*Z16+$AA$6*AA16+$AB$6*AB16+$AC$6*AC16+$AD$6*AD16+$AE$6*AE16+$AF$6*AF16+$AG$6*AG16</f>
        <v>181</v>
      </c>
      <c r="AI16" s="2">
        <v>58</v>
      </c>
      <c r="AJ16" s="3"/>
      <c r="AK16" s="65">
        <f>AH16-(AI16+AJ16)</f>
        <v>123</v>
      </c>
      <c r="AL16" s="135" t="str">
        <f>T16&amp;U16&amp;V16&amp;W16&amp;X16&amp;Y16&amp;Z16&amp;AA16&amp;AB16&amp;AC16&amp;AD16&amp;AE16&amp;AF16&amp;AG16</f>
        <v>11100000000000</v>
      </c>
      <c r="AN16" s="1" t="str">
        <f>IF(OR($R16={"BE";"LU";"CH";"MC"}),"Francophone",IF(OR($R16={"DE";"DK";"AT"}),"Germanophones","Anglophones"))</f>
        <v>Germanophones</v>
      </c>
    </row>
    <row r="17" spans="1:43" ht="22.5" customHeight="1" thickBot="1" x14ac:dyDescent="0.3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111" t="s">
        <v>137</v>
      </c>
      <c r="P17" s="121" t="s">
        <v>192</v>
      </c>
      <c r="Q17" s="111" t="s">
        <v>227</v>
      </c>
      <c r="R17" s="111" t="s">
        <v>16</v>
      </c>
      <c r="S17" s="111" t="s">
        <v>191</v>
      </c>
      <c r="T17" s="102">
        <v>1</v>
      </c>
      <c r="U17" s="102">
        <v>1</v>
      </c>
      <c r="V17" s="102">
        <v>1</v>
      </c>
      <c r="W17" s="102">
        <v>0</v>
      </c>
      <c r="X17" s="102">
        <v>0</v>
      </c>
      <c r="Y17" s="102">
        <v>0</v>
      </c>
      <c r="Z17" s="102">
        <v>0</v>
      </c>
      <c r="AA17" s="102">
        <v>0</v>
      </c>
      <c r="AB17" s="102">
        <v>0</v>
      </c>
      <c r="AC17" s="102">
        <v>0</v>
      </c>
      <c r="AD17" s="102">
        <v>0</v>
      </c>
      <c r="AE17" s="102">
        <v>0</v>
      </c>
      <c r="AF17" s="102">
        <v>0</v>
      </c>
      <c r="AG17" s="102">
        <v>0</v>
      </c>
      <c r="AH17" s="64">
        <f>$T$6*T17+$U$6*U17+$V$6*V17+$W$6*W17+$X$6*X17+$Y$6*Y17+$Z$6*Z17+$AA$6*AA17+$AB$6*AB17+$AC$6*AC17+$AD$6*AD17+$AE$6*AE17+$AF$6*AF17+$AG$6*AG17</f>
        <v>181</v>
      </c>
      <c r="AI17" s="2">
        <v>58</v>
      </c>
      <c r="AJ17" s="3"/>
      <c r="AK17" s="65">
        <f>AH17-(AI17+AJ17)</f>
        <v>123</v>
      </c>
      <c r="AL17" s="135" t="str">
        <f>T17&amp;U17&amp;V17&amp;W17&amp;X17&amp;Y17&amp;Z17&amp;AA17&amp;AB17&amp;AC17&amp;AD17&amp;AE17&amp;AF17&amp;AG17</f>
        <v>11100000000000</v>
      </c>
      <c r="AN17" s="1" t="str">
        <f>IF(OR($R17={"BE";"LU";"CH";"MC"}),"Francophone",IF(OR($R17={"DE";"DK";"AT"}),"Germanophones","Anglophones"))</f>
        <v>Germanophones</v>
      </c>
    </row>
    <row r="18" spans="1:43" ht="22.5" customHeight="1" thickBot="1" x14ac:dyDescent="0.35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111" t="s">
        <v>137</v>
      </c>
      <c r="P18" s="121" t="s">
        <v>192</v>
      </c>
      <c r="Q18" s="111" t="s">
        <v>228</v>
      </c>
      <c r="R18" s="111" t="s">
        <v>16</v>
      </c>
      <c r="S18" s="111" t="s">
        <v>191</v>
      </c>
      <c r="T18" s="102">
        <v>1</v>
      </c>
      <c r="U18" s="102">
        <v>1</v>
      </c>
      <c r="V18" s="102">
        <v>1</v>
      </c>
      <c r="W18" s="102">
        <v>0</v>
      </c>
      <c r="X18" s="102">
        <v>0</v>
      </c>
      <c r="Y18" s="102">
        <v>0</v>
      </c>
      <c r="Z18" s="102">
        <v>0</v>
      </c>
      <c r="AA18" s="102">
        <v>0</v>
      </c>
      <c r="AB18" s="102">
        <v>0</v>
      </c>
      <c r="AC18" s="102">
        <v>0</v>
      </c>
      <c r="AD18" s="102">
        <v>0</v>
      </c>
      <c r="AE18" s="102">
        <v>0</v>
      </c>
      <c r="AF18" s="102">
        <v>0</v>
      </c>
      <c r="AG18" s="102">
        <v>0</v>
      </c>
      <c r="AH18" s="64">
        <f>$T$6*T18+$U$6*U18+$V$6*V18+$W$6*W18+$X$6*X18+$Y$6*Y18+$Z$6*Z18+$AA$6*AA18+$AB$6*AB18+$AC$6*AC18+$AD$6*AD18+$AE$6*AE18+$AF$6*AF18+$AG$6*AG18</f>
        <v>181</v>
      </c>
      <c r="AI18" s="2">
        <v>58</v>
      </c>
      <c r="AJ18" s="3"/>
      <c r="AK18" s="65">
        <f>AH18-(AI18+AJ18)</f>
        <v>123</v>
      </c>
      <c r="AL18" s="135" t="str">
        <f>T18&amp;U18&amp;V18&amp;W18&amp;X18&amp;Y18&amp;Z18&amp;AA18&amp;AB18&amp;AC18&amp;AD18&amp;AE18&amp;AF18&amp;AG18</f>
        <v>11100000000000</v>
      </c>
      <c r="AN18" s="1" t="str">
        <f>IF(OR($R18={"BE";"LU";"CH";"MC"}),"Francophone",IF(OR($R18={"DE";"DK";"AT"}),"Germanophones","Anglophones"))</f>
        <v>Germanophones</v>
      </c>
    </row>
    <row r="19" spans="1:43" ht="22.5" customHeight="1" thickBot="1" x14ac:dyDescent="0.35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111" t="s">
        <v>138</v>
      </c>
      <c r="P19" s="121" t="s">
        <v>192</v>
      </c>
      <c r="Q19" s="111" t="s">
        <v>229</v>
      </c>
      <c r="R19" s="111" t="s">
        <v>16</v>
      </c>
      <c r="S19" s="111" t="s">
        <v>191</v>
      </c>
      <c r="T19" s="102">
        <v>1</v>
      </c>
      <c r="U19" s="102">
        <v>1</v>
      </c>
      <c r="V19" s="102">
        <v>1</v>
      </c>
      <c r="W19" s="102">
        <v>0</v>
      </c>
      <c r="X19" s="102">
        <v>0</v>
      </c>
      <c r="Y19" s="102">
        <v>0</v>
      </c>
      <c r="Z19" s="102">
        <v>0</v>
      </c>
      <c r="AA19" s="102">
        <v>0</v>
      </c>
      <c r="AB19" s="102">
        <v>0</v>
      </c>
      <c r="AC19" s="102">
        <v>0</v>
      </c>
      <c r="AD19" s="102">
        <v>0</v>
      </c>
      <c r="AE19" s="102">
        <v>0</v>
      </c>
      <c r="AF19" s="102">
        <v>0</v>
      </c>
      <c r="AG19" s="102">
        <v>0</v>
      </c>
      <c r="AH19" s="64">
        <f>$T$6*T19+$U$6*U19+$V$6*V19+$W$6*W19+$X$6*X19+$Y$6*Y19+$Z$6*Z19+$AA$6*AA19+$AB$6*AB19+$AC$6*AC19+$AD$6*AD19+$AE$6*AE19+$AF$6*AF19+$AG$6*AG19</f>
        <v>181</v>
      </c>
      <c r="AI19" s="2">
        <v>58</v>
      </c>
      <c r="AJ19" s="3"/>
      <c r="AK19" s="65">
        <f>AH19-(AI19+AJ19)</f>
        <v>123</v>
      </c>
      <c r="AL19" s="135" t="str">
        <f>T19&amp;U19&amp;V19&amp;W19&amp;X19&amp;Y19&amp;Z19&amp;AA19&amp;AB19&amp;AC19&amp;AD19&amp;AE19&amp;AF19&amp;AG19</f>
        <v>11100000000000</v>
      </c>
      <c r="AN19" s="1" t="str">
        <f>IF(OR($R19={"BE";"LU";"CH";"MC"}),"Francophone",IF(OR($R19={"DE";"DK";"AT"}),"Germanophones","Anglophones"))</f>
        <v>Germanophones</v>
      </c>
    </row>
    <row r="20" spans="1:43" ht="22.5" customHeight="1" thickBot="1" x14ac:dyDescent="0.35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111" t="s">
        <v>138</v>
      </c>
      <c r="P20" s="121" t="s">
        <v>192</v>
      </c>
      <c r="Q20" s="111" t="s">
        <v>230</v>
      </c>
      <c r="R20" s="111" t="s">
        <v>16</v>
      </c>
      <c r="S20" s="111" t="s">
        <v>191</v>
      </c>
      <c r="T20" s="102">
        <v>1</v>
      </c>
      <c r="U20" s="102">
        <v>1</v>
      </c>
      <c r="V20" s="102">
        <v>1</v>
      </c>
      <c r="W20" s="102">
        <v>0</v>
      </c>
      <c r="X20" s="102">
        <v>0</v>
      </c>
      <c r="Y20" s="102">
        <v>0</v>
      </c>
      <c r="Z20" s="102">
        <v>0</v>
      </c>
      <c r="AA20" s="102">
        <v>0</v>
      </c>
      <c r="AB20" s="102">
        <v>0</v>
      </c>
      <c r="AC20" s="102">
        <v>0</v>
      </c>
      <c r="AD20" s="102">
        <v>0</v>
      </c>
      <c r="AE20" s="102">
        <v>0</v>
      </c>
      <c r="AF20" s="102">
        <v>0</v>
      </c>
      <c r="AG20" s="102">
        <v>0</v>
      </c>
      <c r="AH20" s="64">
        <f>$T$6*T20+$U$6*U20+$V$6*V20+$W$6*W20+$X$6*X20+$Y$6*Y20+$Z$6*Z20+$AA$6*AA20+$AB$6*AB20+$AC$6*AC20+$AD$6*AD20+$AE$6*AE20+$AF$6*AF20+$AG$6*AG20</f>
        <v>181</v>
      </c>
      <c r="AI20" s="2">
        <v>58</v>
      </c>
      <c r="AJ20" s="3"/>
      <c r="AK20" s="65">
        <f>AH20-(AI20+AJ20)</f>
        <v>123</v>
      </c>
      <c r="AL20" s="135" t="str">
        <f>T20&amp;U20&amp;V20&amp;W20&amp;X20&amp;Y20&amp;Z20&amp;AA20&amp;AB20&amp;AC20&amp;AD20&amp;AE20&amp;AF20&amp;AG20</f>
        <v>11100000000000</v>
      </c>
      <c r="AN20" s="1" t="str">
        <f>IF(OR($R20={"BE";"LU";"CH";"MC"}),"Francophone",IF(OR($R20={"DE";"DK";"AT"}),"Germanophones","Anglophones"))</f>
        <v>Germanophones</v>
      </c>
    </row>
    <row r="21" spans="1:43" ht="22.5" customHeight="1" thickBot="1" x14ac:dyDescent="0.3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111" t="s">
        <v>139</v>
      </c>
      <c r="P21" s="121" t="s">
        <v>192</v>
      </c>
      <c r="Q21" s="111" t="s">
        <v>231</v>
      </c>
      <c r="R21" s="111" t="s">
        <v>16</v>
      </c>
      <c r="S21" s="111" t="s">
        <v>191</v>
      </c>
      <c r="T21" s="102">
        <v>1</v>
      </c>
      <c r="U21" s="102">
        <v>1</v>
      </c>
      <c r="V21" s="102">
        <v>1</v>
      </c>
      <c r="W21" s="102">
        <v>0</v>
      </c>
      <c r="X21" s="102">
        <v>0</v>
      </c>
      <c r="Y21" s="102">
        <v>0</v>
      </c>
      <c r="Z21" s="102">
        <v>0</v>
      </c>
      <c r="AA21" s="102">
        <v>0</v>
      </c>
      <c r="AB21" s="102">
        <v>0</v>
      </c>
      <c r="AC21" s="102">
        <v>0</v>
      </c>
      <c r="AD21" s="102">
        <v>0</v>
      </c>
      <c r="AE21" s="102">
        <v>0</v>
      </c>
      <c r="AF21" s="102">
        <v>0</v>
      </c>
      <c r="AG21" s="102">
        <v>0</v>
      </c>
      <c r="AH21" s="64">
        <f>$T$6*T21+$U$6*U21+$V$6*V21+$W$6*W21+$X$6*X21+$Y$6*Y21+$Z$6*Z21+$AA$6*AA21+$AB$6*AB21+$AC$6*AC21+$AD$6*AD21+$AE$6*AE21+$AF$6*AF21+$AG$6*AG21</f>
        <v>181</v>
      </c>
      <c r="AI21" s="2">
        <v>58</v>
      </c>
      <c r="AJ21" s="3"/>
      <c r="AK21" s="65">
        <f>AH21-(AI21+AJ21)</f>
        <v>123</v>
      </c>
      <c r="AL21" s="135" t="str">
        <f>T21&amp;U21&amp;V21&amp;W21&amp;X21&amp;Y21&amp;Z21&amp;AA21&amp;AB21&amp;AC21&amp;AD21&amp;AE21&amp;AF21&amp;AG21</f>
        <v>11100000000000</v>
      </c>
      <c r="AN21" s="1" t="str">
        <f>IF(OR($R21={"BE";"LU";"CH";"MC"}),"Francophone",IF(OR($R21={"DE";"DK";"AT"}),"Germanophones","Anglophones"))</f>
        <v>Germanophones</v>
      </c>
      <c r="AO21" s="136" t="s">
        <v>86</v>
      </c>
      <c r="AP21" s="136"/>
      <c r="AQ21" s="136"/>
    </row>
    <row r="22" spans="1:43" ht="22.5" customHeight="1" thickBot="1" x14ac:dyDescent="0.35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111" t="s">
        <v>139</v>
      </c>
      <c r="P22" s="121" t="s">
        <v>192</v>
      </c>
      <c r="Q22" s="111" t="s">
        <v>232</v>
      </c>
      <c r="R22" s="111" t="s">
        <v>16</v>
      </c>
      <c r="S22" s="111" t="s">
        <v>191</v>
      </c>
      <c r="T22" s="102">
        <v>1</v>
      </c>
      <c r="U22" s="102">
        <v>1</v>
      </c>
      <c r="V22" s="102">
        <v>1</v>
      </c>
      <c r="W22" s="102">
        <v>0</v>
      </c>
      <c r="X22" s="102">
        <v>0</v>
      </c>
      <c r="Y22" s="102">
        <v>0</v>
      </c>
      <c r="Z22" s="102">
        <v>0</v>
      </c>
      <c r="AA22" s="102">
        <v>0</v>
      </c>
      <c r="AB22" s="102">
        <v>0</v>
      </c>
      <c r="AC22" s="102">
        <v>0</v>
      </c>
      <c r="AD22" s="102">
        <v>0</v>
      </c>
      <c r="AE22" s="102">
        <v>0</v>
      </c>
      <c r="AF22" s="102">
        <v>0</v>
      </c>
      <c r="AG22" s="102">
        <v>0</v>
      </c>
      <c r="AH22" s="64">
        <f>$T$6*T22+$U$6*U22+$V$6*V22+$W$6*W22+$X$6*X22+$Y$6*Y22+$Z$6*Z22+$AA$6*AA22+$AB$6*AB22+$AC$6*AC22+$AD$6*AD22+$AE$6*AE22+$AF$6*AF22+$AG$6*AG22</f>
        <v>181</v>
      </c>
      <c r="AI22" s="2">
        <v>58</v>
      </c>
      <c r="AJ22" s="3"/>
      <c r="AK22" s="65">
        <f>AH22-(AI22+AJ22)</f>
        <v>123</v>
      </c>
      <c r="AL22" s="135" t="str">
        <f>T22&amp;U22&amp;V22&amp;W22&amp;X22&amp;Y22&amp;Z22&amp;AA22&amp;AB22&amp;AC22&amp;AD22&amp;AE22&amp;AF22&amp;AG22</f>
        <v>11100000000000</v>
      </c>
      <c r="AN22" s="1" t="str">
        <f>IF(OR($R22={"BE";"LU";"CH";"MC"}),"Francophone",IF(OR($R22={"DE";"DK";"AT"}),"Germanophones","Anglophones"))</f>
        <v>Germanophones</v>
      </c>
      <c r="AO22" s="136"/>
      <c r="AP22" s="136"/>
      <c r="AQ22" s="136"/>
    </row>
    <row r="23" spans="1:43" ht="22.5" customHeight="1" thickBot="1" x14ac:dyDescent="0.3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111" t="s">
        <v>140</v>
      </c>
      <c r="P23" s="121" t="s">
        <v>192</v>
      </c>
      <c r="Q23" s="111" t="s">
        <v>233</v>
      </c>
      <c r="R23" s="111" t="s">
        <v>16</v>
      </c>
      <c r="S23" s="111" t="s">
        <v>191</v>
      </c>
      <c r="T23" s="102">
        <v>1</v>
      </c>
      <c r="U23" s="102">
        <v>1</v>
      </c>
      <c r="V23" s="102">
        <v>1</v>
      </c>
      <c r="W23" s="102">
        <v>0</v>
      </c>
      <c r="X23" s="102">
        <v>0</v>
      </c>
      <c r="Y23" s="102">
        <v>0</v>
      </c>
      <c r="Z23" s="102">
        <v>0</v>
      </c>
      <c r="AA23" s="102">
        <v>0</v>
      </c>
      <c r="AB23" s="102">
        <v>0</v>
      </c>
      <c r="AC23" s="102">
        <v>0</v>
      </c>
      <c r="AD23" s="102">
        <v>0</v>
      </c>
      <c r="AE23" s="102">
        <v>0</v>
      </c>
      <c r="AF23" s="102">
        <v>0</v>
      </c>
      <c r="AG23" s="102">
        <v>0</v>
      </c>
      <c r="AH23" s="64">
        <f>$T$6*T23+$U$6*U23+$V$6*V23+$W$6*W23+$X$6*X23+$Y$6*Y23+$Z$6*Z23+$AA$6*AA23+$AB$6*AB23+$AC$6*AC23+$AD$6*AD23+$AE$6*AE23+$AF$6*AF23+$AG$6*AG23</f>
        <v>181</v>
      </c>
      <c r="AI23" s="2">
        <v>58</v>
      </c>
      <c r="AJ23" s="3"/>
      <c r="AK23" s="65">
        <f>AH23-(AI23+AJ23)</f>
        <v>123</v>
      </c>
      <c r="AL23" s="135" t="str">
        <f>T23&amp;U23&amp;V23&amp;W23&amp;X23&amp;Y23&amp;Z23&amp;AA23&amp;AB23&amp;AC23&amp;AD23&amp;AE23&amp;AF23&amp;AG23</f>
        <v>11100000000000</v>
      </c>
      <c r="AN23" s="1" t="str">
        <f>IF(OR($R23={"BE";"LU";"CH";"MC"}),"Francophone",IF(OR($R23={"DE";"DK";"AT"}),"Germanophones","Anglophones"))</f>
        <v>Germanophones</v>
      </c>
    </row>
    <row r="24" spans="1:43" ht="22.5" customHeight="1" thickBot="1" x14ac:dyDescent="0.35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111" t="s">
        <v>140</v>
      </c>
      <c r="P24" s="121" t="s">
        <v>192</v>
      </c>
      <c r="Q24" s="111" t="s">
        <v>234</v>
      </c>
      <c r="R24" s="111" t="s">
        <v>16</v>
      </c>
      <c r="S24" s="111" t="s">
        <v>191</v>
      </c>
      <c r="T24" s="102">
        <v>1</v>
      </c>
      <c r="U24" s="102">
        <v>1</v>
      </c>
      <c r="V24" s="102">
        <v>1</v>
      </c>
      <c r="W24" s="102">
        <v>0</v>
      </c>
      <c r="X24" s="102">
        <v>0</v>
      </c>
      <c r="Y24" s="102">
        <v>0</v>
      </c>
      <c r="Z24" s="102">
        <v>0</v>
      </c>
      <c r="AA24" s="102">
        <v>0</v>
      </c>
      <c r="AB24" s="102">
        <v>0</v>
      </c>
      <c r="AC24" s="102">
        <v>0</v>
      </c>
      <c r="AD24" s="102">
        <v>0</v>
      </c>
      <c r="AE24" s="102">
        <v>0</v>
      </c>
      <c r="AF24" s="102">
        <v>0</v>
      </c>
      <c r="AG24" s="102">
        <v>0</v>
      </c>
      <c r="AH24" s="64">
        <f>$T$6*T24+$U$6*U24+$V$6*V24+$W$6*W24+$X$6*X24+$Y$6*Y24+$Z$6*Z24+$AA$6*AA24+$AB$6*AB24+$AC$6*AC24+$AD$6*AD24+$AE$6*AE24+$AF$6*AF24+$AG$6*AG24</f>
        <v>181</v>
      </c>
      <c r="AI24" s="2">
        <v>58</v>
      </c>
      <c r="AJ24" s="3"/>
      <c r="AK24" s="65">
        <f>AH24-(AI24+AJ24)</f>
        <v>123</v>
      </c>
      <c r="AL24" s="135" t="str">
        <f>T24&amp;U24&amp;V24&amp;W24&amp;X24&amp;Y24&amp;Z24&amp;AA24&amp;AB24&amp;AC24&amp;AD24&amp;AE24&amp;AF24&amp;AG24</f>
        <v>11100000000000</v>
      </c>
      <c r="AN24" s="1" t="str">
        <f>IF(OR($R24={"BE";"LU";"CH";"MC"}),"Francophone",IF(OR($R24={"DE";"DK";"AT"}),"Germanophones","Anglophones"))</f>
        <v>Germanophones</v>
      </c>
    </row>
    <row r="25" spans="1:43" ht="22.5" customHeight="1" thickBot="1" x14ac:dyDescent="0.35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111" t="s">
        <v>141</v>
      </c>
      <c r="P25" s="121" t="s">
        <v>192</v>
      </c>
      <c r="Q25" s="111" t="s">
        <v>235</v>
      </c>
      <c r="R25" s="111" t="s">
        <v>16</v>
      </c>
      <c r="S25" s="111" t="s">
        <v>191</v>
      </c>
      <c r="T25" s="102">
        <v>1</v>
      </c>
      <c r="U25" s="102">
        <v>1</v>
      </c>
      <c r="V25" s="102">
        <v>1</v>
      </c>
      <c r="W25" s="102">
        <v>0</v>
      </c>
      <c r="X25" s="102">
        <v>0</v>
      </c>
      <c r="Y25" s="102">
        <v>0</v>
      </c>
      <c r="Z25" s="102">
        <v>0</v>
      </c>
      <c r="AA25" s="102">
        <v>0</v>
      </c>
      <c r="AB25" s="102">
        <v>0</v>
      </c>
      <c r="AC25" s="102">
        <v>0</v>
      </c>
      <c r="AD25" s="102">
        <v>0</v>
      </c>
      <c r="AE25" s="102">
        <v>0</v>
      </c>
      <c r="AF25" s="102">
        <v>0</v>
      </c>
      <c r="AG25" s="102">
        <v>0</v>
      </c>
      <c r="AH25" s="64">
        <f>$T$6*T25+$U$6*U25+$V$6*V25+$W$6*W25+$X$6*X25+$Y$6*Y25+$Z$6*Z25+$AA$6*AA25+$AB$6*AB25+$AC$6*AC25+$AD$6*AD25+$AE$6*AE25+$AF$6*AF25+$AG$6*AG25</f>
        <v>181</v>
      </c>
      <c r="AI25" s="2">
        <v>58</v>
      </c>
      <c r="AJ25" s="3"/>
      <c r="AK25" s="65">
        <f>AH25-(AI25+AJ25)</f>
        <v>123</v>
      </c>
      <c r="AL25" s="135" t="str">
        <f>T25&amp;U25&amp;V25&amp;W25&amp;X25&amp;Y25&amp;Z25&amp;AA25&amp;AB25&amp;AC25&amp;AD25&amp;AE25&amp;AF25&amp;AG25</f>
        <v>11100000000000</v>
      </c>
      <c r="AN25" s="1" t="str">
        <f>IF(OR($R25={"BE";"LU";"CH";"MC"}),"Francophone",IF(OR($R25={"DE";"DK";"AT"}),"Germanophones","Anglophones"))</f>
        <v>Germanophones</v>
      </c>
    </row>
    <row r="26" spans="1:43" ht="22.5" customHeight="1" thickBot="1" x14ac:dyDescent="0.35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111" t="s">
        <v>141</v>
      </c>
      <c r="P26" s="121" t="s">
        <v>192</v>
      </c>
      <c r="Q26" s="111" t="s">
        <v>236</v>
      </c>
      <c r="R26" s="111" t="s">
        <v>16</v>
      </c>
      <c r="S26" s="111" t="s">
        <v>191</v>
      </c>
      <c r="T26" s="102">
        <v>1</v>
      </c>
      <c r="U26" s="102">
        <v>1</v>
      </c>
      <c r="V26" s="102">
        <v>1</v>
      </c>
      <c r="W26" s="102">
        <v>0</v>
      </c>
      <c r="X26" s="102">
        <v>0</v>
      </c>
      <c r="Y26" s="102">
        <v>0</v>
      </c>
      <c r="Z26" s="102">
        <v>0</v>
      </c>
      <c r="AA26" s="102">
        <v>0</v>
      </c>
      <c r="AB26" s="102">
        <v>0</v>
      </c>
      <c r="AC26" s="102">
        <v>0</v>
      </c>
      <c r="AD26" s="102">
        <v>0</v>
      </c>
      <c r="AE26" s="102">
        <v>0</v>
      </c>
      <c r="AF26" s="102">
        <v>0</v>
      </c>
      <c r="AG26" s="102">
        <v>0</v>
      </c>
      <c r="AH26" s="64">
        <f>$T$6*T26+$U$6*U26+$V$6*V26+$W$6*W26+$X$6*X26+$Y$6*Y26+$Z$6*Z26+$AA$6*AA26+$AB$6*AB26+$AC$6*AC26+$AD$6*AD26+$AE$6*AE26+$AF$6*AF26+$AG$6*AG26</f>
        <v>181</v>
      </c>
      <c r="AI26" s="2">
        <v>58</v>
      </c>
      <c r="AJ26" s="3"/>
      <c r="AK26" s="65">
        <f>AH26-(AI26+AJ26)</f>
        <v>123</v>
      </c>
      <c r="AL26" s="135" t="str">
        <f>T26&amp;U26&amp;V26&amp;W26&amp;X26&amp;Y26&amp;Z26&amp;AA26&amp;AB26&amp;AC26&amp;AD26&amp;AE26&amp;AF26&amp;AG26</f>
        <v>11100000000000</v>
      </c>
      <c r="AN26" s="1" t="str">
        <f>IF(OR($R26={"BE";"LU";"CH";"MC"}),"Francophone",IF(OR($R26={"DE";"DK";"AT"}),"Germanophones","Anglophones"))</f>
        <v>Germanophones</v>
      </c>
      <c r="AO26" s="6"/>
      <c r="AP26" s="6"/>
    </row>
    <row r="27" spans="1:43" ht="22.5" customHeight="1" thickBot="1" x14ac:dyDescent="0.35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111" t="s">
        <v>142</v>
      </c>
      <c r="P27" s="121" t="s">
        <v>192</v>
      </c>
      <c r="Q27" s="111" t="s">
        <v>237</v>
      </c>
      <c r="R27" s="111" t="s">
        <v>16</v>
      </c>
      <c r="S27" s="111" t="s">
        <v>191</v>
      </c>
      <c r="T27" s="102">
        <v>1</v>
      </c>
      <c r="U27" s="102">
        <v>1</v>
      </c>
      <c r="V27" s="102">
        <v>1</v>
      </c>
      <c r="W27" s="102">
        <v>0</v>
      </c>
      <c r="X27" s="102">
        <v>0</v>
      </c>
      <c r="Y27" s="102">
        <v>0</v>
      </c>
      <c r="Z27" s="102">
        <v>0</v>
      </c>
      <c r="AA27" s="102">
        <v>0</v>
      </c>
      <c r="AB27" s="102">
        <v>0</v>
      </c>
      <c r="AC27" s="102">
        <v>0</v>
      </c>
      <c r="AD27" s="102">
        <v>0</v>
      </c>
      <c r="AE27" s="102">
        <v>0</v>
      </c>
      <c r="AF27" s="102">
        <v>0</v>
      </c>
      <c r="AG27" s="102">
        <v>0</v>
      </c>
      <c r="AH27" s="64">
        <f>$T$6*T27+$U$6*U27+$V$6*V27+$W$6*W27+$X$6*X27+$Y$6*Y27+$Z$6*Z27+$AA$6*AA27+$AB$6*AB27+$AC$6*AC27+$AD$6*AD27+$AE$6*AE27+$AF$6*AF27+$AG$6*AG27</f>
        <v>181</v>
      </c>
      <c r="AI27" s="2">
        <v>58</v>
      </c>
      <c r="AJ27" s="3"/>
      <c r="AK27" s="65">
        <f>AH27-(AI27+AJ27)</f>
        <v>123</v>
      </c>
      <c r="AL27" s="135" t="str">
        <f>T27&amp;U27&amp;V27&amp;W27&amp;X27&amp;Y27&amp;Z27&amp;AA27&amp;AB27&amp;AC27&amp;AD27&amp;AE27&amp;AF27&amp;AG27</f>
        <v>11100000000000</v>
      </c>
      <c r="AN27" s="1" t="str">
        <f>IF(OR($R27={"BE";"LU";"CH";"MC"}),"Francophone",IF(OR($R27={"DE";"DK";"AT"}),"Germanophones","Anglophones"))</f>
        <v>Germanophones</v>
      </c>
      <c r="AO27" s="6"/>
      <c r="AP27" s="6"/>
    </row>
    <row r="28" spans="1:43" ht="22.5" customHeight="1" thickBot="1" x14ac:dyDescent="0.35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111" t="s">
        <v>142</v>
      </c>
      <c r="P28" s="121" t="s">
        <v>192</v>
      </c>
      <c r="Q28" s="111" t="s">
        <v>238</v>
      </c>
      <c r="R28" s="111" t="s">
        <v>16</v>
      </c>
      <c r="S28" s="111" t="s">
        <v>191</v>
      </c>
      <c r="T28" s="102">
        <v>1</v>
      </c>
      <c r="U28" s="102">
        <v>1</v>
      </c>
      <c r="V28" s="102">
        <v>1</v>
      </c>
      <c r="W28" s="102">
        <v>0</v>
      </c>
      <c r="X28" s="102">
        <v>0</v>
      </c>
      <c r="Y28" s="102">
        <v>0</v>
      </c>
      <c r="Z28" s="102">
        <v>0</v>
      </c>
      <c r="AA28" s="102">
        <v>0</v>
      </c>
      <c r="AB28" s="102">
        <v>0</v>
      </c>
      <c r="AC28" s="102">
        <v>0</v>
      </c>
      <c r="AD28" s="102">
        <v>0</v>
      </c>
      <c r="AE28" s="102">
        <v>0</v>
      </c>
      <c r="AF28" s="102">
        <v>0</v>
      </c>
      <c r="AG28" s="102">
        <v>0</v>
      </c>
      <c r="AH28" s="64">
        <f>$T$6*T28+$U$6*U28+$V$6*V28+$W$6*W28+$X$6*X28+$Y$6*Y28+$Z$6*Z28+$AA$6*AA28+$AB$6*AB28+$AC$6*AC28+$AD$6*AD28+$AE$6*AE28+$AF$6*AF28+$AG$6*AG28</f>
        <v>181</v>
      </c>
      <c r="AI28" s="2">
        <v>58</v>
      </c>
      <c r="AJ28" s="3"/>
      <c r="AK28" s="65">
        <f>AH28-(AI28+AJ28)</f>
        <v>123</v>
      </c>
      <c r="AL28" s="135" t="str">
        <f>T28&amp;U28&amp;V28&amp;W28&amp;X28&amp;Y28&amp;Z28&amp;AA28&amp;AB28&amp;AC28&amp;AD28&amp;AE28&amp;AF28&amp;AG28</f>
        <v>11100000000000</v>
      </c>
      <c r="AN28" s="1" t="str">
        <f>IF(OR($R28={"BE";"LU";"CH";"MC"}),"Francophone",IF(OR($R28={"DE";"DK";"AT"}),"Germanophones","Anglophones"))</f>
        <v>Germanophones</v>
      </c>
      <c r="AO28" s="6"/>
      <c r="AP28" s="6"/>
    </row>
    <row r="29" spans="1:43" ht="22.5" customHeight="1" thickBot="1" x14ac:dyDescent="0.35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111" t="s">
        <v>171</v>
      </c>
      <c r="P29" s="121" t="s">
        <v>192</v>
      </c>
      <c r="Q29" s="111" t="s">
        <v>290</v>
      </c>
      <c r="R29" s="111" t="s">
        <v>16</v>
      </c>
      <c r="S29" s="111" t="s">
        <v>191</v>
      </c>
      <c r="T29" s="102">
        <v>1</v>
      </c>
      <c r="U29" s="102">
        <v>1</v>
      </c>
      <c r="V29" s="102">
        <v>1</v>
      </c>
      <c r="W29" s="102">
        <v>0</v>
      </c>
      <c r="X29" s="102">
        <v>0</v>
      </c>
      <c r="Y29" s="102">
        <v>0</v>
      </c>
      <c r="Z29" s="102">
        <v>0</v>
      </c>
      <c r="AA29" s="102">
        <v>0</v>
      </c>
      <c r="AB29" s="102">
        <v>0</v>
      </c>
      <c r="AC29" s="102">
        <v>0</v>
      </c>
      <c r="AD29" s="102">
        <v>0</v>
      </c>
      <c r="AE29" s="102">
        <v>0</v>
      </c>
      <c r="AF29" s="102">
        <v>0</v>
      </c>
      <c r="AG29" s="102">
        <v>0</v>
      </c>
      <c r="AH29" s="64">
        <f>$T$6*T29+$U$6*U29+$V$6*V29+$W$6*W29+$X$6*X29+$Y$6*Y29+$Z$6*Z29+$AA$6*AA29+$AB$6*AB29+$AC$6*AC29+$AD$6*AD29+$AE$6*AE29+$AF$6*AF29+$AG$6*AG29</f>
        <v>181</v>
      </c>
      <c r="AI29" s="2">
        <v>58</v>
      </c>
      <c r="AJ29" s="3"/>
      <c r="AK29" s="65">
        <f>AH29-(AI29+AJ29)</f>
        <v>123</v>
      </c>
      <c r="AL29" s="135" t="str">
        <f>T29&amp;U29&amp;V29&amp;W29&amp;X29&amp;Y29&amp;Z29&amp;AA29&amp;AB29&amp;AC29&amp;AD29&amp;AE29&amp;AF29&amp;AG29</f>
        <v>11100000000000</v>
      </c>
      <c r="AN29" s="1" t="str">
        <f>IF(OR($R29={"BE";"LU";"CH";"MC"}),"Francophone",IF(OR($R29={"DE";"DK";"AT"}),"Germanophones","Anglophones"))</f>
        <v>Germanophones</v>
      </c>
      <c r="AO29" s="6"/>
      <c r="AP29" s="6"/>
    </row>
    <row r="30" spans="1:43" ht="22.5" customHeight="1" thickBot="1" x14ac:dyDescent="0.35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111" t="s">
        <v>172</v>
      </c>
      <c r="P30" s="121" t="s">
        <v>192</v>
      </c>
      <c r="Q30" s="111" t="s">
        <v>291</v>
      </c>
      <c r="R30" s="111" t="s">
        <v>16</v>
      </c>
      <c r="S30" s="111" t="s">
        <v>191</v>
      </c>
      <c r="T30" s="102">
        <v>1</v>
      </c>
      <c r="U30" s="102">
        <v>1</v>
      </c>
      <c r="V30" s="102">
        <v>1</v>
      </c>
      <c r="W30" s="102">
        <v>0</v>
      </c>
      <c r="X30" s="102">
        <v>0</v>
      </c>
      <c r="Y30" s="102">
        <v>0</v>
      </c>
      <c r="Z30" s="102">
        <v>0</v>
      </c>
      <c r="AA30" s="102">
        <v>0</v>
      </c>
      <c r="AB30" s="102">
        <v>0</v>
      </c>
      <c r="AC30" s="102">
        <v>0</v>
      </c>
      <c r="AD30" s="102">
        <v>0</v>
      </c>
      <c r="AE30" s="102">
        <v>0</v>
      </c>
      <c r="AF30" s="102">
        <v>0</v>
      </c>
      <c r="AG30" s="102">
        <v>0</v>
      </c>
      <c r="AH30" s="64">
        <f>$T$6*T30+$U$6*U30+$V$6*V30+$W$6*W30+$X$6*X30+$Y$6*Y30+$Z$6*Z30+$AA$6*AA30+$AB$6*AB30+$AC$6*AC30+$AD$6*AD30+$AE$6*AE30+$AF$6*AF30+$AG$6*AG30</f>
        <v>181</v>
      </c>
      <c r="AI30" s="2">
        <v>58</v>
      </c>
      <c r="AJ30" s="3"/>
      <c r="AK30" s="65">
        <f>AH30-(AI30+AJ30)</f>
        <v>123</v>
      </c>
      <c r="AL30" s="135" t="str">
        <f>T30&amp;U30&amp;V30&amp;W30&amp;X30&amp;Y30&amp;Z30&amp;AA30&amp;AB30&amp;AC30&amp;AD30&amp;AE30&amp;AF30&amp;AG30</f>
        <v>11100000000000</v>
      </c>
      <c r="AN30" s="1" t="str">
        <f>IF(OR($R30={"BE";"LU";"CH";"MC"}),"Francophone",IF(OR($R30={"DE";"DK";"AT"}),"Germanophones","Anglophones"))</f>
        <v>Germanophones</v>
      </c>
    </row>
    <row r="31" spans="1:43" ht="22.5" customHeight="1" thickBot="1" x14ac:dyDescent="0.35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111" t="s">
        <v>172</v>
      </c>
      <c r="P31" s="121" t="s">
        <v>192</v>
      </c>
      <c r="Q31" s="111" t="s">
        <v>292</v>
      </c>
      <c r="R31" s="111" t="s">
        <v>16</v>
      </c>
      <c r="S31" s="111" t="s">
        <v>191</v>
      </c>
      <c r="T31" s="102">
        <v>1</v>
      </c>
      <c r="U31" s="102">
        <v>1</v>
      </c>
      <c r="V31" s="102">
        <v>1</v>
      </c>
      <c r="W31" s="102">
        <v>0</v>
      </c>
      <c r="X31" s="102">
        <v>0</v>
      </c>
      <c r="Y31" s="102">
        <v>0</v>
      </c>
      <c r="Z31" s="102">
        <v>0</v>
      </c>
      <c r="AA31" s="102">
        <v>0</v>
      </c>
      <c r="AB31" s="102">
        <v>0</v>
      </c>
      <c r="AC31" s="102">
        <v>0</v>
      </c>
      <c r="AD31" s="102">
        <v>0</v>
      </c>
      <c r="AE31" s="102">
        <v>0</v>
      </c>
      <c r="AF31" s="102">
        <v>0</v>
      </c>
      <c r="AG31" s="102">
        <v>0</v>
      </c>
      <c r="AH31" s="64">
        <f>$T$6*T31+$U$6*U31+$V$6*V31+$W$6*W31+$X$6*X31+$Y$6*Y31+$Z$6*Z31+$AA$6*AA31+$AB$6*AB31+$AC$6*AC31+$AD$6*AD31+$AE$6*AE31+$AF$6*AF31+$AG$6*AG31</f>
        <v>181</v>
      </c>
      <c r="AI31" s="2">
        <v>58</v>
      </c>
      <c r="AJ31" s="3"/>
      <c r="AK31" s="65">
        <f>AH31-(AI31+AJ31)</f>
        <v>123</v>
      </c>
      <c r="AL31" s="135" t="str">
        <f>T31&amp;U31&amp;V31&amp;W31&amp;X31&amp;Y31&amp;Z31&amp;AA31&amp;AB31&amp;AC31&amp;AD31&amp;AE31&amp;AF31&amp;AG31</f>
        <v>11100000000000</v>
      </c>
      <c r="AN31" s="1" t="str">
        <f>IF(OR($R31={"BE";"LU";"CH";"MC"}),"Francophone",IF(OR($R31={"DE";"DK";"AT"}),"Germanophones","Anglophones"))</f>
        <v>Germanophones</v>
      </c>
      <c r="AO31" s="1" t="e" cm="1" vm="1">
        <f t="array" ref="AO31">_xlfn._xlws.PY(0,1,A5:D5)</f>
        <v>#VALUE!</v>
      </c>
    </row>
    <row r="32" spans="1:43" ht="22.5" customHeight="1" thickBot="1" x14ac:dyDescent="0.35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111" t="s">
        <v>173</v>
      </c>
      <c r="P32" s="121" t="s">
        <v>192</v>
      </c>
      <c r="Q32" s="111" t="s">
        <v>293</v>
      </c>
      <c r="R32" s="111" t="s">
        <v>16</v>
      </c>
      <c r="S32" s="111" t="s">
        <v>191</v>
      </c>
      <c r="T32" s="102">
        <v>1</v>
      </c>
      <c r="U32" s="102">
        <v>1</v>
      </c>
      <c r="V32" s="102">
        <v>1</v>
      </c>
      <c r="W32" s="102">
        <v>0</v>
      </c>
      <c r="X32" s="102">
        <v>0</v>
      </c>
      <c r="Y32" s="102">
        <v>0</v>
      </c>
      <c r="Z32" s="102">
        <v>0</v>
      </c>
      <c r="AA32" s="102">
        <v>0</v>
      </c>
      <c r="AB32" s="102">
        <v>0</v>
      </c>
      <c r="AC32" s="102">
        <v>0</v>
      </c>
      <c r="AD32" s="102">
        <v>0</v>
      </c>
      <c r="AE32" s="102">
        <v>0</v>
      </c>
      <c r="AF32" s="102">
        <v>0</v>
      </c>
      <c r="AG32" s="102">
        <v>0</v>
      </c>
      <c r="AH32" s="64">
        <f>$T$6*T32+$U$6*U32+$V$6*V32+$W$6*W32+$X$6*X32+$Y$6*Y32+$Z$6*Z32+$AA$6*AA32+$AB$6*AB32+$AC$6*AC32+$AD$6*AD32+$AE$6*AE32+$AF$6*AF32+$AG$6*AG32</f>
        <v>181</v>
      </c>
      <c r="AI32" s="2">
        <v>58</v>
      </c>
      <c r="AJ32" s="3"/>
      <c r="AK32" s="65">
        <f>AH32-(AI32+AJ32)</f>
        <v>123</v>
      </c>
      <c r="AL32" s="135" t="str">
        <f>T32&amp;U32&amp;V32&amp;W32&amp;X32&amp;Y32&amp;Z32&amp;AA32&amp;AB32&amp;AC32&amp;AD32&amp;AE32&amp;AF32&amp;AG32</f>
        <v>11100000000000</v>
      </c>
      <c r="AN32" s="1" t="str">
        <f>IF(OR($R32={"BE";"LU";"CH";"MC"}),"Francophone",IF(OR($R32={"DE";"DK";"AT"}),"Germanophones","Anglophones"))</f>
        <v>Germanophones</v>
      </c>
    </row>
    <row r="33" spans="1:40" ht="22.5" customHeight="1" thickBot="1" x14ac:dyDescent="0.3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111" t="s">
        <v>173</v>
      </c>
      <c r="P33" s="121" t="s">
        <v>192</v>
      </c>
      <c r="Q33" s="111" t="s">
        <v>294</v>
      </c>
      <c r="R33" s="111" t="s">
        <v>16</v>
      </c>
      <c r="S33" s="111" t="s">
        <v>191</v>
      </c>
      <c r="T33" s="102">
        <v>1</v>
      </c>
      <c r="U33" s="102">
        <v>1</v>
      </c>
      <c r="V33" s="102">
        <v>1</v>
      </c>
      <c r="W33" s="102">
        <v>0</v>
      </c>
      <c r="X33" s="102">
        <v>0</v>
      </c>
      <c r="Y33" s="102">
        <v>0</v>
      </c>
      <c r="Z33" s="102">
        <v>0</v>
      </c>
      <c r="AA33" s="102">
        <v>0</v>
      </c>
      <c r="AB33" s="102">
        <v>0</v>
      </c>
      <c r="AC33" s="102">
        <v>0</v>
      </c>
      <c r="AD33" s="102">
        <v>0</v>
      </c>
      <c r="AE33" s="102">
        <v>0</v>
      </c>
      <c r="AF33" s="102">
        <v>0</v>
      </c>
      <c r="AG33" s="102">
        <v>0</v>
      </c>
      <c r="AH33" s="64">
        <f>$T$6*T33+$U$6*U33+$V$6*V33+$W$6*W33+$X$6*X33+$Y$6*Y33+$Z$6*Z33+$AA$6*AA33+$AB$6*AB33+$AC$6*AC33+$AD$6*AD33+$AE$6*AE33+$AF$6*AF33+$AG$6*AG33</f>
        <v>181</v>
      </c>
      <c r="AI33" s="2">
        <v>58</v>
      </c>
      <c r="AJ33" s="3"/>
      <c r="AK33" s="65">
        <f>AH33-(AI33+AJ33)</f>
        <v>123</v>
      </c>
      <c r="AL33" s="135" t="str">
        <f>T33&amp;U33&amp;V33&amp;W33&amp;X33&amp;Y33&amp;Z33&amp;AA33&amp;AB33&amp;AC33&amp;AD33&amp;AE33&amp;AF33&amp;AG33</f>
        <v>11100000000000</v>
      </c>
      <c r="AN33" s="1" t="str">
        <f>IF(OR($R33={"BE";"LU";"CH";"MC"}),"Francophone",IF(OR($R33={"DE";"DK";"AT"}),"Germanophones","Anglophones"))</f>
        <v>Germanophones</v>
      </c>
    </row>
    <row r="34" spans="1:40" ht="22.5" customHeight="1" thickBot="1" x14ac:dyDescent="0.35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111" t="s">
        <v>174</v>
      </c>
      <c r="P34" s="121" t="s">
        <v>192</v>
      </c>
      <c r="Q34" s="111" t="s">
        <v>295</v>
      </c>
      <c r="R34" s="111" t="s">
        <v>16</v>
      </c>
      <c r="S34" s="111" t="s">
        <v>191</v>
      </c>
      <c r="T34" s="102">
        <v>1</v>
      </c>
      <c r="U34" s="102">
        <v>1</v>
      </c>
      <c r="V34" s="102">
        <v>1</v>
      </c>
      <c r="W34" s="102">
        <v>0</v>
      </c>
      <c r="X34" s="102">
        <v>0</v>
      </c>
      <c r="Y34" s="102">
        <v>0</v>
      </c>
      <c r="Z34" s="102">
        <v>0</v>
      </c>
      <c r="AA34" s="102">
        <v>0</v>
      </c>
      <c r="AB34" s="102">
        <v>0</v>
      </c>
      <c r="AC34" s="102">
        <v>0</v>
      </c>
      <c r="AD34" s="102">
        <v>0</v>
      </c>
      <c r="AE34" s="102">
        <v>0</v>
      </c>
      <c r="AF34" s="102">
        <v>0</v>
      </c>
      <c r="AG34" s="102">
        <v>0</v>
      </c>
      <c r="AH34" s="64">
        <f>$T$6*T34+$U$6*U34+$V$6*V34+$W$6*W34+$X$6*X34+$Y$6*Y34+$Z$6*Z34+$AA$6*AA34+$AB$6*AB34+$AC$6*AC34+$AD$6*AD34+$AE$6*AE34+$AF$6*AF34+$AG$6*AG34</f>
        <v>181</v>
      </c>
      <c r="AI34" s="2">
        <v>58</v>
      </c>
      <c r="AJ34" s="3"/>
      <c r="AK34" s="65">
        <f>AH34-(AI34+AJ34)</f>
        <v>123</v>
      </c>
      <c r="AL34" s="135" t="str">
        <f>T34&amp;U34&amp;V34&amp;W34&amp;X34&amp;Y34&amp;Z34&amp;AA34&amp;AB34&amp;AC34&amp;AD34&amp;AE34&amp;AF34&amp;AG34</f>
        <v>11100000000000</v>
      </c>
      <c r="AN34" s="1" t="str">
        <f>IF(OR($R34={"BE";"LU";"CH";"MC"}),"Francophone",IF(OR($R34={"DE";"DK";"AT"}),"Germanophones","Anglophones"))</f>
        <v>Germanophones</v>
      </c>
    </row>
    <row r="35" spans="1:40" ht="22.5" customHeight="1" thickBot="1" x14ac:dyDescent="0.35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111" t="s">
        <v>174</v>
      </c>
      <c r="P35" s="121" t="s">
        <v>192</v>
      </c>
      <c r="Q35" s="111" t="s">
        <v>296</v>
      </c>
      <c r="R35" s="111" t="s">
        <v>16</v>
      </c>
      <c r="S35" s="111" t="s">
        <v>191</v>
      </c>
      <c r="T35" s="102">
        <v>1</v>
      </c>
      <c r="U35" s="102">
        <v>1</v>
      </c>
      <c r="V35" s="102">
        <v>1</v>
      </c>
      <c r="W35" s="102">
        <v>0</v>
      </c>
      <c r="X35" s="102">
        <v>0</v>
      </c>
      <c r="Y35" s="102">
        <v>0</v>
      </c>
      <c r="Z35" s="102">
        <v>0</v>
      </c>
      <c r="AA35" s="102">
        <v>0</v>
      </c>
      <c r="AB35" s="102">
        <v>0</v>
      </c>
      <c r="AC35" s="102">
        <v>0</v>
      </c>
      <c r="AD35" s="102">
        <v>0</v>
      </c>
      <c r="AE35" s="102">
        <v>0</v>
      </c>
      <c r="AF35" s="102">
        <v>0</v>
      </c>
      <c r="AG35" s="102">
        <v>0</v>
      </c>
      <c r="AH35" s="64">
        <f>$T$6*T35+$U$6*U35+$V$6*V35+$W$6*W35+$X$6*X35+$Y$6*Y35+$Z$6*Z35+$AA$6*AA35+$AB$6*AB35+$AC$6*AC35+$AD$6*AD35+$AE$6*AE35+$AF$6*AF35+$AG$6*AG35</f>
        <v>181</v>
      </c>
      <c r="AI35" s="2">
        <v>58</v>
      </c>
      <c r="AJ35" s="3"/>
      <c r="AK35" s="65">
        <f>AH35-(AI35+AJ35)</f>
        <v>123</v>
      </c>
      <c r="AL35" s="135" t="str">
        <f>T35&amp;U35&amp;V35&amp;W35&amp;X35&amp;Y35&amp;Z35&amp;AA35&amp;AB35&amp;AC35&amp;AD35&amp;AE35&amp;AF35&amp;AG35</f>
        <v>11100000000000</v>
      </c>
      <c r="AN35" s="1" t="str">
        <f>IF(OR($R35={"BE";"LU";"CH";"MC"}),"Francophone",IF(OR($R35={"DE";"DK";"AT"}),"Germanophones","Anglophones"))</f>
        <v>Germanophones</v>
      </c>
    </row>
    <row r="36" spans="1:40" ht="22.5" customHeight="1" thickBot="1" x14ac:dyDescent="0.35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111" t="s">
        <v>175</v>
      </c>
      <c r="P36" s="121" t="s">
        <v>192</v>
      </c>
      <c r="Q36" s="111" t="s">
        <v>297</v>
      </c>
      <c r="R36" s="111" t="s">
        <v>16</v>
      </c>
      <c r="S36" s="111" t="s">
        <v>191</v>
      </c>
      <c r="T36" s="102">
        <v>1</v>
      </c>
      <c r="U36" s="102">
        <v>1</v>
      </c>
      <c r="V36" s="102">
        <v>1</v>
      </c>
      <c r="W36" s="102">
        <v>0</v>
      </c>
      <c r="X36" s="102">
        <v>0</v>
      </c>
      <c r="Y36" s="102">
        <v>0</v>
      </c>
      <c r="Z36" s="102">
        <v>0</v>
      </c>
      <c r="AA36" s="102">
        <v>0</v>
      </c>
      <c r="AB36" s="102">
        <v>0</v>
      </c>
      <c r="AC36" s="102">
        <v>0</v>
      </c>
      <c r="AD36" s="102">
        <v>0</v>
      </c>
      <c r="AE36" s="102">
        <v>0</v>
      </c>
      <c r="AF36" s="102">
        <v>0</v>
      </c>
      <c r="AG36" s="102">
        <v>0</v>
      </c>
      <c r="AH36" s="64">
        <f>$T$6*T36+$U$6*U36+$V$6*V36+$W$6*W36+$X$6*X36+$Y$6*Y36+$Z$6*Z36+$AA$6*AA36+$AB$6*AB36+$AC$6*AC36+$AD$6*AD36+$AE$6*AE36+$AF$6*AF36+$AG$6*AG36</f>
        <v>181</v>
      </c>
      <c r="AI36" s="2">
        <v>58</v>
      </c>
      <c r="AJ36" s="3"/>
      <c r="AK36" s="65">
        <f>AH36-(AI36+AJ36)</f>
        <v>123</v>
      </c>
      <c r="AL36" s="135" t="str">
        <f>T36&amp;U36&amp;V36&amp;W36&amp;X36&amp;Y36&amp;Z36&amp;AA36&amp;AB36&amp;AC36&amp;AD36&amp;AE36&amp;AF36&amp;AG36</f>
        <v>11100000000000</v>
      </c>
      <c r="AN36" s="1" t="str">
        <f>IF(OR($R36={"BE";"LU";"CH";"MC"}),"Francophone",IF(OR($R36={"DE";"DK";"AT"}),"Germanophones","Anglophones"))</f>
        <v>Germanophones</v>
      </c>
    </row>
    <row r="37" spans="1:40" ht="22.5" customHeight="1" thickBot="1" x14ac:dyDescent="0.35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111" t="s">
        <v>175</v>
      </c>
      <c r="P37" s="121" t="s">
        <v>192</v>
      </c>
      <c r="Q37" s="111" t="s">
        <v>298</v>
      </c>
      <c r="R37" s="111" t="s">
        <v>16</v>
      </c>
      <c r="S37" s="111" t="s">
        <v>191</v>
      </c>
      <c r="T37" s="102">
        <v>1</v>
      </c>
      <c r="U37" s="102">
        <v>1</v>
      </c>
      <c r="V37" s="102">
        <v>1</v>
      </c>
      <c r="W37" s="102">
        <v>0</v>
      </c>
      <c r="X37" s="102">
        <v>0</v>
      </c>
      <c r="Y37" s="102">
        <v>0</v>
      </c>
      <c r="Z37" s="102">
        <v>0</v>
      </c>
      <c r="AA37" s="102">
        <v>0</v>
      </c>
      <c r="AB37" s="102">
        <v>0</v>
      </c>
      <c r="AC37" s="102">
        <v>0</v>
      </c>
      <c r="AD37" s="102">
        <v>0</v>
      </c>
      <c r="AE37" s="102">
        <v>0</v>
      </c>
      <c r="AF37" s="102">
        <v>0</v>
      </c>
      <c r="AG37" s="102">
        <v>0</v>
      </c>
      <c r="AH37" s="64">
        <f>$T$6*T37+$U$6*U37+$V$6*V37+$W$6*W37+$X$6*X37+$Y$6*Y37+$Z$6*Z37+$AA$6*AA37+$AB$6*AB37+$AC$6*AC37+$AD$6*AD37+$AE$6*AE37+$AF$6*AF37+$AG$6*AG37</f>
        <v>181</v>
      </c>
      <c r="AI37" s="2">
        <v>58</v>
      </c>
      <c r="AJ37" s="2"/>
      <c r="AK37" s="65">
        <f>AH37-(AI37+AJ37)</f>
        <v>123</v>
      </c>
      <c r="AL37" s="135" t="str">
        <f>T37&amp;U37&amp;V37&amp;W37&amp;X37&amp;Y37&amp;Z37&amp;AA37&amp;AB37&amp;AC37&amp;AD37&amp;AE37&amp;AF37&amp;AG37</f>
        <v>11100000000000</v>
      </c>
      <c r="AN37" s="1" t="str">
        <f>IF(OR($R37={"BE";"LU";"CH";"MC"}),"Francophone",IF(OR($R37={"DE";"DK";"AT"}),"Germanophones","Anglophones"))</f>
        <v>Germanophones</v>
      </c>
    </row>
    <row r="38" spans="1:40" ht="22.5" customHeight="1" thickBot="1" x14ac:dyDescent="0.3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111" t="s">
        <v>176</v>
      </c>
      <c r="P38" s="121" t="s">
        <v>192</v>
      </c>
      <c r="Q38" s="111" t="s">
        <v>299</v>
      </c>
      <c r="R38" s="111" t="s">
        <v>16</v>
      </c>
      <c r="S38" s="111" t="s">
        <v>191</v>
      </c>
      <c r="T38" s="102">
        <v>1</v>
      </c>
      <c r="U38" s="102">
        <v>1</v>
      </c>
      <c r="V38" s="102">
        <v>1</v>
      </c>
      <c r="W38" s="102">
        <v>0</v>
      </c>
      <c r="X38" s="102">
        <v>0</v>
      </c>
      <c r="Y38" s="102">
        <v>0</v>
      </c>
      <c r="Z38" s="102">
        <v>0</v>
      </c>
      <c r="AA38" s="102">
        <v>0</v>
      </c>
      <c r="AB38" s="102">
        <v>0</v>
      </c>
      <c r="AC38" s="102">
        <v>0</v>
      </c>
      <c r="AD38" s="102">
        <v>0</v>
      </c>
      <c r="AE38" s="102">
        <v>0</v>
      </c>
      <c r="AF38" s="102">
        <v>0</v>
      </c>
      <c r="AG38" s="102">
        <v>0</v>
      </c>
      <c r="AH38" s="64">
        <f>$T$6*T38+$U$6*U38+$V$6*V38+$W$6*W38+$X$6*X38+$Y$6*W41+$Z$6*Z38+$AA$6*AA38+$AB$6*AB38+$AC$6*AC38+$AD$6*AD38+$AE$6*AE38+$AF$6*AF38+$AG$6*AG38</f>
        <v>181</v>
      </c>
      <c r="AI38" s="2">
        <v>58</v>
      </c>
      <c r="AJ38" s="3"/>
      <c r="AK38" s="65">
        <f>AH38-(AI38+AJ38)</f>
        <v>123</v>
      </c>
      <c r="AL38" s="135" t="str">
        <f>T38&amp;U38&amp;V38&amp;W38&amp;X38&amp;Y38&amp;Z38&amp;AA38&amp;AB38&amp;AC38&amp;AD38&amp;AE38&amp;AF38&amp;AG38</f>
        <v>11100000000000</v>
      </c>
      <c r="AN38" s="1" t="str">
        <f>IF(OR($R38={"BE";"LU";"CH";"MC"}),"Francophone",IF(OR($R38={"DE";"DK";"AT"}),"Germanophones","Anglophones"))</f>
        <v>Germanophones</v>
      </c>
    </row>
    <row r="39" spans="1:40" ht="22.5" customHeight="1" thickBot="1" x14ac:dyDescent="0.3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111" t="s">
        <v>176</v>
      </c>
      <c r="P39" s="121" t="s">
        <v>192</v>
      </c>
      <c r="Q39" s="111" t="s">
        <v>300</v>
      </c>
      <c r="R39" s="111" t="s">
        <v>16</v>
      </c>
      <c r="S39" s="111" t="s">
        <v>191</v>
      </c>
      <c r="T39" s="102">
        <v>1</v>
      </c>
      <c r="U39" s="102">
        <v>1</v>
      </c>
      <c r="V39" s="102">
        <v>1</v>
      </c>
      <c r="W39" s="102">
        <v>0</v>
      </c>
      <c r="X39" s="102">
        <v>0</v>
      </c>
      <c r="Y39" s="102">
        <v>0</v>
      </c>
      <c r="Z39" s="102">
        <v>0</v>
      </c>
      <c r="AA39" s="102">
        <v>0</v>
      </c>
      <c r="AB39" s="102">
        <v>0</v>
      </c>
      <c r="AC39" s="102">
        <v>0</v>
      </c>
      <c r="AD39" s="102">
        <v>0</v>
      </c>
      <c r="AE39" s="102">
        <v>0</v>
      </c>
      <c r="AF39" s="102">
        <v>0</v>
      </c>
      <c r="AG39" s="102">
        <v>0</v>
      </c>
      <c r="AH39" s="64">
        <f>$T$6*T39+$U$6*U39+$V$6*V39+$W$6*W39+$X$6*X39+$Y$6*Y39+$Z$6*Z39+$AA$6*AA39+$AB$6*AB39+$AC$6*AC39+$AD$6*AD39+$AE$6*AE39+$AF$6*AF39+$AG$6*AG39</f>
        <v>181</v>
      </c>
      <c r="AI39" s="2">
        <v>58</v>
      </c>
      <c r="AJ39" s="3"/>
      <c r="AK39" s="65">
        <f>AH39-(AI39+AJ39)</f>
        <v>123</v>
      </c>
      <c r="AL39" s="135" t="str">
        <f>T39&amp;U39&amp;V39&amp;W39&amp;X39&amp;Y39&amp;Z39&amp;AA39&amp;AB39&amp;AC39&amp;AD39&amp;AE39&amp;AF39&amp;AG39</f>
        <v>11100000000000</v>
      </c>
      <c r="AN39" s="1" t="str">
        <f>IF(OR($R39={"BE";"LU";"CH";"MC"}),"Francophone",IF(OR($R39={"DE";"DK";"AT"}),"Germanophones","Anglophones"))</f>
        <v>Germanophones</v>
      </c>
    </row>
    <row r="40" spans="1:40" ht="22.5" customHeight="1" thickBot="1" x14ac:dyDescent="0.3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111" t="s">
        <v>177</v>
      </c>
      <c r="P40" s="121" t="s">
        <v>192</v>
      </c>
      <c r="Q40" s="111" t="s">
        <v>301</v>
      </c>
      <c r="R40" s="111" t="s">
        <v>16</v>
      </c>
      <c r="S40" s="111" t="s">
        <v>191</v>
      </c>
      <c r="T40" s="102">
        <v>1</v>
      </c>
      <c r="U40" s="102">
        <v>1</v>
      </c>
      <c r="V40" s="102">
        <v>1</v>
      </c>
      <c r="W40" s="102">
        <v>0</v>
      </c>
      <c r="X40" s="102">
        <v>0</v>
      </c>
      <c r="Y40" s="102">
        <v>0</v>
      </c>
      <c r="Z40" s="102">
        <v>0</v>
      </c>
      <c r="AA40" s="102">
        <v>0</v>
      </c>
      <c r="AB40" s="102">
        <v>0</v>
      </c>
      <c r="AC40" s="102">
        <v>0</v>
      </c>
      <c r="AD40" s="102">
        <v>0</v>
      </c>
      <c r="AE40" s="102">
        <v>0</v>
      </c>
      <c r="AF40" s="102">
        <v>0</v>
      </c>
      <c r="AG40" s="102">
        <v>0</v>
      </c>
      <c r="AH40" s="64">
        <f>$T$6*T40+$U$6*U40+$V$6*V40+$W$6*W40+$X$6*X40+$Y$6*Y40+$Z$6*Z40+$AA$6*AA40+$AB$6*AB40+$AC$6*AC40+$AD$6*AD40+$AE$6*AE40+$AF$6*AF40+$AG$6*AG40</f>
        <v>181</v>
      </c>
      <c r="AI40" s="2">
        <v>58</v>
      </c>
      <c r="AJ40" s="3"/>
      <c r="AK40" s="65">
        <f>AH40-(AI40+AJ40)</f>
        <v>123</v>
      </c>
      <c r="AL40" s="135" t="str">
        <f>T40&amp;U40&amp;V40&amp;W40&amp;X40&amp;Y40&amp;Z40&amp;AA40&amp;AB40&amp;AC40&amp;AD40&amp;AE40&amp;AF40&amp;AG40</f>
        <v>11100000000000</v>
      </c>
      <c r="AN40" s="1" t="str">
        <f>IF(OR($R40={"BE";"LU";"CH";"MC"}),"Francophone",IF(OR($R40={"DE";"DK";"AT"}),"Germanophones","Anglophones"))</f>
        <v>Germanophones</v>
      </c>
    </row>
    <row r="41" spans="1:40" ht="22.5" customHeight="1" thickBot="1" x14ac:dyDescent="0.3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111" t="s">
        <v>177</v>
      </c>
      <c r="P41" s="121" t="s">
        <v>192</v>
      </c>
      <c r="Q41" s="111" t="s">
        <v>302</v>
      </c>
      <c r="R41" s="111" t="s">
        <v>16</v>
      </c>
      <c r="S41" s="111" t="s">
        <v>191</v>
      </c>
      <c r="T41" s="102">
        <v>1</v>
      </c>
      <c r="U41" s="102">
        <v>1</v>
      </c>
      <c r="V41" s="102">
        <v>1</v>
      </c>
      <c r="W41" s="102">
        <v>0</v>
      </c>
      <c r="X41" s="102">
        <v>0</v>
      </c>
      <c r="Y41" s="102">
        <v>0</v>
      </c>
      <c r="Z41" s="102">
        <v>0</v>
      </c>
      <c r="AA41" s="102">
        <v>0</v>
      </c>
      <c r="AB41" s="102">
        <v>0</v>
      </c>
      <c r="AC41" s="102">
        <v>0</v>
      </c>
      <c r="AD41" s="102">
        <v>0</v>
      </c>
      <c r="AE41" s="102">
        <v>0</v>
      </c>
      <c r="AF41" s="102">
        <v>0</v>
      </c>
      <c r="AG41" s="102">
        <v>0</v>
      </c>
      <c r="AH41" s="64">
        <f>$T$6*T41+$U$6*U41+$V$6*V41+$W$6*W41+$X$6*X41+$Y$6*Y41+$Z$6*Z41+$AA$6*AA41+$AB$6*AB41+$AC$6*AC41+$AD$6*AD41+$AE$6*AE41+$AF$6*AF41+$AG$6*AG41</f>
        <v>181</v>
      </c>
      <c r="AI41" s="2">
        <v>58</v>
      </c>
      <c r="AJ41" s="3"/>
      <c r="AK41" s="65">
        <f>AH41-(AI41+AJ41)</f>
        <v>123</v>
      </c>
      <c r="AL41" s="135" t="str">
        <f>T41&amp;U41&amp;V41&amp;W41&amp;X41&amp;Y41&amp;Z41&amp;AA41&amp;AB41&amp;AC41&amp;AD41&amp;AE41&amp;AF41&amp;AG41</f>
        <v>11100000000000</v>
      </c>
      <c r="AN41" s="1" t="str">
        <f>IF(OR($R41={"BE";"LU";"CH";"MC"}),"Francophone",IF(OR($R41={"DE";"DK";"AT"}),"Germanophones","Anglophones"))</f>
        <v>Germanophones</v>
      </c>
    </row>
    <row r="42" spans="1:40" ht="22.5" customHeight="1" thickBot="1" x14ac:dyDescent="0.3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111" t="s">
        <v>178</v>
      </c>
      <c r="P42" s="121" t="s">
        <v>192</v>
      </c>
      <c r="Q42" s="111" t="s">
        <v>303</v>
      </c>
      <c r="R42" s="111" t="s">
        <v>16</v>
      </c>
      <c r="S42" s="111" t="s">
        <v>191</v>
      </c>
      <c r="T42" s="102">
        <v>1</v>
      </c>
      <c r="U42" s="102">
        <v>1</v>
      </c>
      <c r="V42" s="102">
        <v>1</v>
      </c>
      <c r="W42" s="102">
        <v>0</v>
      </c>
      <c r="X42" s="102">
        <v>0</v>
      </c>
      <c r="Y42" s="102">
        <v>0</v>
      </c>
      <c r="Z42" s="102">
        <v>0</v>
      </c>
      <c r="AA42" s="102">
        <v>0</v>
      </c>
      <c r="AB42" s="102">
        <v>0</v>
      </c>
      <c r="AC42" s="102">
        <v>0</v>
      </c>
      <c r="AD42" s="102">
        <v>0</v>
      </c>
      <c r="AE42" s="102">
        <v>0</v>
      </c>
      <c r="AF42" s="102">
        <v>0</v>
      </c>
      <c r="AG42" s="102">
        <v>0</v>
      </c>
      <c r="AH42" s="64">
        <f>$T$6*T42+$U$6*U42+$V$6*V42+$W$6*W42+$X$6*X42+$Y$6*Y42+$Z$6*Z42+$AA$6*AA42+$AB$6*AB42+$AC$6*AC42+$AD$6*AD42+$AE$6*AE42+$AF$6*AF42+$AG$6*AG42</f>
        <v>181</v>
      </c>
      <c r="AI42" s="2">
        <v>58</v>
      </c>
      <c r="AJ42" s="3"/>
      <c r="AK42" s="65">
        <f>AH42-(AI42+AJ42)</f>
        <v>123</v>
      </c>
      <c r="AL42" s="135" t="str">
        <f>T42&amp;U42&amp;V42&amp;W42&amp;X42&amp;Y42&amp;Z42&amp;AA42&amp;AB42&amp;AC42&amp;AD42&amp;AE42&amp;AF42&amp;AG42</f>
        <v>11100000000000</v>
      </c>
      <c r="AN42" s="1" t="str">
        <f>IF(OR($R42={"BE";"LU";"CH";"MC"}),"Francophone",IF(OR($R42={"DE";"DK";"AT"}),"Germanophones","Anglophones"))</f>
        <v>Germanophones</v>
      </c>
    </row>
    <row r="43" spans="1:40" ht="22.5" customHeight="1" thickBot="1" x14ac:dyDescent="0.3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111" t="s">
        <v>178</v>
      </c>
      <c r="P43" s="121" t="s">
        <v>192</v>
      </c>
      <c r="Q43" s="111" t="s">
        <v>304</v>
      </c>
      <c r="R43" s="111" t="s">
        <v>16</v>
      </c>
      <c r="S43" s="111" t="s">
        <v>191</v>
      </c>
      <c r="T43" s="102">
        <v>1</v>
      </c>
      <c r="U43" s="102">
        <v>1</v>
      </c>
      <c r="V43" s="102">
        <v>1</v>
      </c>
      <c r="W43" s="102">
        <v>0</v>
      </c>
      <c r="X43" s="102">
        <v>0</v>
      </c>
      <c r="Y43" s="102">
        <v>0</v>
      </c>
      <c r="Z43" s="102">
        <v>0</v>
      </c>
      <c r="AA43" s="102">
        <v>0</v>
      </c>
      <c r="AB43" s="102">
        <v>0</v>
      </c>
      <c r="AC43" s="102">
        <v>0</v>
      </c>
      <c r="AD43" s="102">
        <v>0</v>
      </c>
      <c r="AE43" s="102">
        <v>0</v>
      </c>
      <c r="AF43" s="102">
        <v>0</v>
      </c>
      <c r="AG43" s="102">
        <v>0</v>
      </c>
      <c r="AH43" s="64">
        <f>$T$6*T43+$U$6*U43+$V$6*V43+$W$6*W43+$X$6*X43+$Y$6*Y43+$Z$6*Z43+$AA$6*AA43+$AB$6*AB43+$AC$6*AC43+$AD$6*AD43+$AE$6*AE43+$AF$6*AF43+$AG$6*AG43</f>
        <v>181</v>
      </c>
      <c r="AI43" s="2">
        <v>58</v>
      </c>
      <c r="AJ43" s="3"/>
      <c r="AK43" s="65">
        <f>AH43-(AI43+AJ43)</f>
        <v>123</v>
      </c>
      <c r="AL43" s="135" t="str">
        <f>T43&amp;U43&amp;V43&amp;W43&amp;X43&amp;Y43&amp;Z43&amp;AA43&amp;AB43&amp;AC43&amp;AD43&amp;AE43&amp;AF43&amp;AG43</f>
        <v>11100000000000</v>
      </c>
      <c r="AN43" s="1" t="str">
        <f>IF(OR($R43={"BE";"LU";"CH";"MC"}),"Francophone",IF(OR($R43={"DE";"DK";"AT"}),"Germanophones","Anglophones"))</f>
        <v>Germanophones</v>
      </c>
    </row>
    <row r="44" spans="1:40" ht="22.5" customHeight="1" thickBot="1" x14ac:dyDescent="0.3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111" t="s">
        <v>188</v>
      </c>
      <c r="P44" s="121" t="s">
        <v>192</v>
      </c>
      <c r="Q44" s="111" t="s">
        <v>321</v>
      </c>
      <c r="R44" s="111" t="s">
        <v>16</v>
      </c>
      <c r="S44" s="111" t="s">
        <v>191</v>
      </c>
      <c r="T44" s="102">
        <v>1</v>
      </c>
      <c r="U44" s="102">
        <v>1</v>
      </c>
      <c r="V44" s="102">
        <v>1</v>
      </c>
      <c r="W44" s="102">
        <v>0</v>
      </c>
      <c r="X44" s="102">
        <v>0</v>
      </c>
      <c r="Y44" s="102">
        <v>0</v>
      </c>
      <c r="Z44" s="102">
        <v>0</v>
      </c>
      <c r="AA44" s="102">
        <v>0</v>
      </c>
      <c r="AB44" s="102">
        <v>0</v>
      </c>
      <c r="AC44" s="102">
        <v>0</v>
      </c>
      <c r="AD44" s="102">
        <v>0</v>
      </c>
      <c r="AE44" s="102">
        <v>0</v>
      </c>
      <c r="AF44" s="102">
        <v>0</v>
      </c>
      <c r="AG44" s="102">
        <v>0</v>
      </c>
      <c r="AH44" s="64">
        <f>$T$6*T44+$U$6*U44+$V$6*V44+$W$6*W44+$X$6*X44+$Y$6*Y44+$Z$6*Z44+$AA$6*AA44+$AB$6*AB44+$AC$6*AC44+$AD$6*AD44+$AE$6*AE44+$AF$6*AF44+$AG$6*AG44</f>
        <v>181</v>
      </c>
      <c r="AI44" s="2">
        <v>58</v>
      </c>
      <c r="AJ44" s="3"/>
      <c r="AK44" s="65">
        <f>AH44-(AI44+AJ44)</f>
        <v>123</v>
      </c>
      <c r="AL44" s="135" t="str">
        <f>T44&amp;U44&amp;V44&amp;W44&amp;X44&amp;Y44&amp;Z44&amp;AA44&amp;AB44&amp;AC44&amp;AD44&amp;AE44&amp;AF44&amp;AG44</f>
        <v>11100000000000</v>
      </c>
      <c r="AN44" s="1" t="str">
        <f>IF(OR($R44={"BE";"LU";"CH";"MC"}),"Francophone",IF(OR($R44={"DE";"DK";"AT"}),"Germanophones","Anglophones"))</f>
        <v>Germanophones</v>
      </c>
    </row>
    <row r="45" spans="1:40" ht="22.5" customHeight="1" thickBot="1" x14ac:dyDescent="0.3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111" t="s">
        <v>188</v>
      </c>
      <c r="P45" s="121" t="s">
        <v>192</v>
      </c>
      <c r="Q45" s="111" t="s">
        <v>322</v>
      </c>
      <c r="R45" s="111" t="s">
        <v>16</v>
      </c>
      <c r="S45" s="111" t="s">
        <v>191</v>
      </c>
      <c r="T45" s="102">
        <v>1</v>
      </c>
      <c r="U45" s="102">
        <v>1</v>
      </c>
      <c r="V45" s="102">
        <v>1</v>
      </c>
      <c r="W45" s="102">
        <v>0</v>
      </c>
      <c r="X45" s="102">
        <v>0</v>
      </c>
      <c r="Y45" s="102">
        <v>0</v>
      </c>
      <c r="Z45" s="102">
        <v>0</v>
      </c>
      <c r="AA45" s="102">
        <v>0</v>
      </c>
      <c r="AB45" s="102">
        <v>0</v>
      </c>
      <c r="AC45" s="102">
        <v>0</v>
      </c>
      <c r="AD45" s="102">
        <v>0</v>
      </c>
      <c r="AE45" s="102">
        <v>0</v>
      </c>
      <c r="AF45" s="102">
        <v>0</v>
      </c>
      <c r="AG45" s="102">
        <v>0</v>
      </c>
      <c r="AH45" s="64">
        <f>$T$6*T45+$U$6*U45+$V$6*V45+$W$6*W45+$X$6*X45+$Y$6*Y45+$Z$6*Z45+$AA$6*AA45+$AB$6*AB45+$AC$6*AC45+$AD$6*AD45+$AE$6*AE45+$AF$6*AF45+$AG$6*AG45</f>
        <v>181</v>
      </c>
      <c r="AI45" s="2">
        <v>58</v>
      </c>
      <c r="AJ45" s="3"/>
      <c r="AK45" s="65">
        <f>AH45-(AI45+AJ45)</f>
        <v>123</v>
      </c>
      <c r="AL45" s="135" t="str">
        <f>T45&amp;U45&amp;V45&amp;W45&amp;X45&amp;Y45&amp;Z45&amp;AA45&amp;AB45&amp;AC45&amp;AD45&amp;AE45&amp;AF45&amp;AG45</f>
        <v>11100000000000</v>
      </c>
      <c r="AN45" s="1" t="str">
        <f>IF(OR($R45={"BE";"LU";"CH";"MC"}),"Francophone",IF(OR($R45={"DE";"DK";"AT"}),"Germanophones","Anglophones"))</f>
        <v>Germanophones</v>
      </c>
    </row>
    <row r="46" spans="1:40" ht="22.5" customHeight="1" thickBot="1" x14ac:dyDescent="0.3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111" t="s">
        <v>125</v>
      </c>
      <c r="P46" s="119" t="s">
        <v>194</v>
      </c>
      <c r="Q46" s="111" t="s">
        <v>208</v>
      </c>
      <c r="R46" s="111" t="s">
        <v>1</v>
      </c>
      <c r="S46" s="111">
        <v>51029409</v>
      </c>
      <c r="T46" s="102">
        <v>1</v>
      </c>
      <c r="U46" s="102">
        <v>1</v>
      </c>
      <c r="V46" s="102">
        <v>1</v>
      </c>
      <c r="W46" s="102">
        <v>1</v>
      </c>
      <c r="X46" s="102">
        <v>1</v>
      </c>
      <c r="Y46" s="102">
        <v>0</v>
      </c>
      <c r="Z46" s="102">
        <v>0</v>
      </c>
      <c r="AA46" s="102">
        <v>0</v>
      </c>
      <c r="AB46" s="102">
        <v>0</v>
      </c>
      <c r="AC46" s="102">
        <v>0</v>
      </c>
      <c r="AD46" s="102">
        <v>0</v>
      </c>
      <c r="AE46" s="102">
        <v>0</v>
      </c>
      <c r="AF46" s="102">
        <v>0</v>
      </c>
      <c r="AG46" s="102">
        <v>0</v>
      </c>
      <c r="AH46" s="64">
        <f>$T$6*T46+$U$6*U46+$V$6*V46+$W$6*W46+$X$6*X46+$Y$6*Y46+$Z$6*Z46+$AA$6*AA46+$AB$6*AB46+$AC$6*AC46+$AD$6*AD46+$AE$6*AE46+$AF$6*AF46+$AG$6*AG46</f>
        <v>318</v>
      </c>
      <c r="AI46" s="2">
        <v>318</v>
      </c>
      <c r="AJ46" s="3"/>
      <c r="AK46" s="65">
        <f>AH46-(AI46+AJ46)</f>
        <v>0</v>
      </c>
      <c r="AL46" s="135" t="str">
        <f>T46&amp;U46&amp;V46&amp;W46&amp;X46&amp;Y46&amp;Z46&amp;AA46&amp;AB46&amp;AC46&amp;AD46&amp;AE46&amp;AF46&amp;AG46</f>
        <v>11111000000000</v>
      </c>
      <c r="AN46" s="1" t="str">
        <f>IF(OR($R46={"BE";"LU";"CH";"MC"}),"Francophone",IF(OR($R46={"DE";"DK";"AT"}),"Germanophones","Anglophones"))</f>
        <v>Francophone</v>
      </c>
    </row>
    <row r="47" spans="1:40" ht="22.5" customHeight="1" thickBot="1" x14ac:dyDescent="0.3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111" t="s">
        <v>125</v>
      </c>
      <c r="P47" s="119" t="s">
        <v>194</v>
      </c>
      <c r="Q47" s="111" t="s">
        <v>209</v>
      </c>
      <c r="R47" s="111" t="s">
        <v>1</v>
      </c>
      <c r="S47" s="111">
        <v>51029409</v>
      </c>
      <c r="T47" s="102">
        <v>1</v>
      </c>
      <c r="U47" s="102">
        <v>1</v>
      </c>
      <c r="V47" s="102">
        <v>1</v>
      </c>
      <c r="W47" s="102">
        <v>1</v>
      </c>
      <c r="X47" s="102">
        <v>1</v>
      </c>
      <c r="Y47" s="102">
        <v>0</v>
      </c>
      <c r="Z47" s="102">
        <v>0</v>
      </c>
      <c r="AA47" s="102">
        <v>0</v>
      </c>
      <c r="AB47" s="102">
        <v>0</v>
      </c>
      <c r="AC47" s="102">
        <v>0</v>
      </c>
      <c r="AD47" s="102">
        <v>0</v>
      </c>
      <c r="AE47" s="102">
        <v>0</v>
      </c>
      <c r="AF47" s="102">
        <v>0</v>
      </c>
      <c r="AG47" s="102">
        <v>0</v>
      </c>
      <c r="AH47" s="64">
        <f>$T$6*T47+$U$6*U47+$V$6*V47+$W$6*W47+$X$6*X47+$Y$6*Y47+$Z$6*Z47+$AA$6*AA47+$AB$6*AB47+$AC$6*AC47+$AD$6*AD47+$AE$6*AE47+$AF$6*AF47+$AG$6*AG47</f>
        <v>318</v>
      </c>
      <c r="AI47" s="2">
        <v>318</v>
      </c>
      <c r="AJ47" s="3"/>
      <c r="AK47" s="65">
        <f>AH47-(AI47+AJ47)</f>
        <v>0</v>
      </c>
      <c r="AL47" s="135" t="str">
        <f>T47&amp;U47&amp;V47&amp;W47&amp;X47&amp;Y47&amp;Z47&amp;AA47&amp;AB47&amp;AC47&amp;AD47&amp;AE47&amp;AF47&amp;AG47</f>
        <v>11111000000000</v>
      </c>
      <c r="AN47" s="1" t="str">
        <f>IF(OR($R47={"BE";"LU";"CH";"MC"}),"Francophone",IF(OR($R47={"DE";"DK";"AT"}),"Germanophones","Anglophones"))</f>
        <v>Francophone</v>
      </c>
    </row>
    <row r="48" spans="1:40" ht="22.5" customHeight="1" thickBot="1" x14ac:dyDescent="0.3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111" t="s">
        <v>126</v>
      </c>
      <c r="P48" s="119" t="s">
        <v>194</v>
      </c>
      <c r="Q48" s="111" t="s">
        <v>210</v>
      </c>
      <c r="R48" s="111" t="s">
        <v>3</v>
      </c>
      <c r="S48" s="111">
        <v>55021345</v>
      </c>
      <c r="T48" s="102">
        <v>0</v>
      </c>
      <c r="U48" s="102">
        <v>0</v>
      </c>
      <c r="V48" s="102">
        <v>0</v>
      </c>
      <c r="W48" s="102">
        <v>0</v>
      </c>
      <c r="X48" s="102">
        <v>0</v>
      </c>
      <c r="Y48" s="102">
        <v>0</v>
      </c>
      <c r="Z48" s="102">
        <v>0</v>
      </c>
      <c r="AA48" s="102">
        <v>0</v>
      </c>
      <c r="AB48" s="102">
        <v>0</v>
      </c>
      <c r="AC48" s="102">
        <v>0</v>
      </c>
      <c r="AD48" s="102">
        <v>0</v>
      </c>
      <c r="AE48" s="102">
        <v>0</v>
      </c>
      <c r="AF48" s="102">
        <v>0</v>
      </c>
      <c r="AG48" s="102">
        <v>0</v>
      </c>
      <c r="AH48" s="64">
        <f>$T$6*T48+$U$6*U48+$V$6*V48+$W$6*W48+$X$6*X48+$Y$6*Y48+$Z$6*Z48+$AA$6*AA48+$AB$6*AB48+$AC$6*AC48+$AD$6*AD48+$AE$6*AE48+$AF$6*AF48+$AG$6*AG48</f>
        <v>0</v>
      </c>
      <c r="AI48" s="2">
        <v>0</v>
      </c>
      <c r="AJ48" s="3"/>
      <c r="AK48" s="65">
        <f>AH48-(AI48+AJ48)</f>
        <v>0</v>
      </c>
      <c r="AL48" s="135" t="str">
        <f>T48&amp;U48&amp;V48&amp;W48&amp;X48&amp;Y48&amp;Z48&amp;AA48&amp;AB48&amp;AC48&amp;AD48&amp;AE48&amp;AF48&amp;AG48</f>
        <v>00000000000000</v>
      </c>
      <c r="AN48" s="1" t="str">
        <f>IF(OR($R48={"BE";"LU";"CH";"MC"}),"Francophone",IF(OR($R48={"DE";"DK";"AT"}),"Germanophones","Anglophones"))</f>
        <v>Anglophones</v>
      </c>
    </row>
    <row r="49" spans="1:40" ht="22.5" customHeight="1" thickBot="1" x14ac:dyDescent="0.3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111" t="s">
        <v>127</v>
      </c>
      <c r="P49" s="119" t="s">
        <v>194</v>
      </c>
      <c r="Q49" s="111" t="s">
        <v>211</v>
      </c>
      <c r="R49" s="111" t="s">
        <v>0</v>
      </c>
      <c r="S49" s="111">
        <v>39046553</v>
      </c>
      <c r="T49" s="102">
        <v>1</v>
      </c>
      <c r="U49" s="102">
        <v>1</v>
      </c>
      <c r="V49" s="102">
        <v>1</v>
      </c>
      <c r="W49" s="102">
        <v>1</v>
      </c>
      <c r="X49" s="102">
        <v>1</v>
      </c>
      <c r="Y49" s="102">
        <v>0</v>
      </c>
      <c r="Z49" s="102">
        <v>0</v>
      </c>
      <c r="AA49" s="102">
        <v>0</v>
      </c>
      <c r="AB49" s="102">
        <v>0</v>
      </c>
      <c r="AC49" s="102">
        <v>0</v>
      </c>
      <c r="AD49" s="102">
        <v>0</v>
      </c>
      <c r="AE49" s="102">
        <v>0</v>
      </c>
      <c r="AF49" s="102">
        <v>0</v>
      </c>
      <c r="AG49" s="102">
        <v>0</v>
      </c>
      <c r="AH49" s="64">
        <f>$T$6*T49+$U$6*U49+$V$6*V49+$W$6*W49+$X$6*X49+$Y$6*Y49+$Z$6*Z49+$AA$6*AA49+$AB$6*AB49+$AC$6*AC49+$AD$6*AD49+$AE$6*AE49+$AF$6*AF49+$AG$6*AG49</f>
        <v>318</v>
      </c>
      <c r="AI49" s="2">
        <v>318</v>
      </c>
      <c r="AJ49" s="3"/>
      <c r="AK49" s="65">
        <f>AH49-(AI49+AJ49)</f>
        <v>0</v>
      </c>
      <c r="AL49" s="135" t="str">
        <f>T49&amp;U49&amp;V49&amp;W49&amp;X49&amp;Y49&amp;Z49&amp;AA49&amp;AB49&amp;AC49&amp;AD49&amp;AE49&amp;AF49&amp;AG49</f>
        <v>11111000000000</v>
      </c>
      <c r="AN49" s="1" t="str">
        <f>IF(OR($R49={"BE";"LU";"CH";"MC"}),"Francophone",IF(OR($R49={"DE";"DK";"AT"}),"Germanophones","Anglophones"))</f>
        <v>Francophone</v>
      </c>
    </row>
    <row r="50" spans="1:40" ht="22.5" customHeight="1" thickBot="1" x14ac:dyDescent="0.3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111" t="s">
        <v>127</v>
      </c>
      <c r="P50" s="119" t="s">
        <v>194</v>
      </c>
      <c r="Q50" s="111" t="s">
        <v>212</v>
      </c>
      <c r="R50" s="111" t="s">
        <v>0</v>
      </c>
      <c r="S50" s="111">
        <v>39046553</v>
      </c>
      <c r="T50" s="102">
        <v>1</v>
      </c>
      <c r="U50" s="102">
        <v>1</v>
      </c>
      <c r="V50" s="102">
        <v>1</v>
      </c>
      <c r="W50" s="102">
        <v>1</v>
      </c>
      <c r="X50" s="102">
        <v>1</v>
      </c>
      <c r="Y50" s="102">
        <v>0</v>
      </c>
      <c r="Z50" s="102">
        <v>0</v>
      </c>
      <c r="AA50" s="102">
        <v>0</v>
      </c>
      <c r="AB50" s="102">
        <v>0</v>
      </c>
      <c r="AC50" s="102">
        <v>0</v>
      </c>
      <c r="AD50" s="102">
        <v>0</v>
      </c>
      <c r="AE50" s="102">
        <v>0</v>
      </c>
      <c r="AF50" s="102">
        <v>0</v>
      </c>
      <c r="AG50" s="102">
        <v>0</v>
      </c>
      <c r="AH50" s="64">
        <f>$T$6*T50+$U$6*U50+$V$6*V50+$W$6*W50+$X$6*X50+$Y$6*Y50+$Z$6*Z50+$AA$6*AA50+$AB$6*AB50+$AC$6*AC50+$AD$6*AD50+$AE$6*AE50+$AF$6*AF50+$AG$6*AG50</f>
        <v>318</v>
      </c>
      <c r="AI50" s="2">
        <v>318</v>
      </c>
      <c r="AJ50" s="3"/>
      <c r="AK50" s="65">
        <f>AH50-(AI50+AJ50)</f>
        <v>0</v>
      </c>
      <c r="AL50" s="135" t="str">
        <f>T50&amp;U50&amp;V50&amp;W50&amp;X50&amp;Y50&amp;Z50&amp;AA50&amp;AB50&amp;AC50&amp;AD50&amp;AE50&amp;AF50&amp;AG50</f>
        <v>11111000000000</v>
      </c>
      <c r="AN50" s="1" t="str">
        <f>IF(OR($R50={"BE";"LU";"CH";"MC"}),"Francophone",IF(OR($R50={"DE";"DK";"AT"}),"Germanophones","Anglophones"))</f>
        <v>Francophone</v>
      </c>
    </row>
    <row r="51" spans="1:40" ht="22.5" customHeight="1" thickBot="1" x14ac:dyDescent="0.3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111" t="s">
        <v>128</v>
      </c>
      <c r="P51" s="119" t="s">
        <v>194</v>
      </c>
      <c r="Q51" s="111" t="s">
        <v>213</v>
      </c>
      <c r="R51" s="111" t="s">
        <v>3</v>
      </c>
      <c r="S51" s="111">
        <v>41012665</v>
      </c>
      <c r="T51" s="102">
        <v>0</v>
      </c>
      <c r="U51" s="102">
        <v>0</v>
      </c>
      <c r="V51" s="102">
        <v>1</v>
      </c>
      <c r="W51" s="102">
        <v>1</v>
      </c>
      <c r="X51" s="102">
        <v>1</v>
      </c>
      <c r="Y51" s="102">
        <v>0</v>
      </c>
      <c r="Z51" s="102">
        <v>0</v>
      </c>
      <c r="AA51" s="102">
        <v>0</v>
      </c>
      <c r="AB51" s="102">
        <v>0</v>
      </c>
      <c r="AC51" s="102">
        <v>0</v>
      </c>
      <c r="AD51" s="102">
        <v>0</v>
      </c>
      <c r="AE51" s="102">
        <v>0</v>
      </c>
      <c r="AF51" s="102">
        <v>0</v>
      </c>
      <c r="AG51" s="102">
        <v>0</v>
      </c>
      <c r="AH51" s="64">
        <f>$T$6*T51+$U$6*U51+$V$6*V51+$W$6*W51+$X$6*X51+$Y$6*Y51+$Z$6*Z51+$AA$6*AA51+$AB$6*AB51+$AC$6*AC51+$AD$6*AD51+$AE$6*AE51+$AF$6*AF51+$AG$6*AG51</f>
        <v>206</v>
      </c>
      <c r="AI51" s="2">
        <v>206</v>
      </c>
      <c r="AJ51" s="3"/>
      <c r="AK51" s="65">
        <f>AH51-(AI51+AJ51)</f>
        <v>0</v>
      </c>
      <c r="AL51" s="135" t="str">
        <f>T51&amp;U51&amp;V51&amp;W51&amp;X51&amp;Y51&amp;Z51&amp;AA51&amp;AB51&amp;AC51&amp;AD51&amp;AE51&amp;AF51&amp;AG51</f>
        <v>00111000000000</v>
      </c>
      <c r="AN51" s="1" t="str">
        <f>IF(OR($R51={"BE";"LU";"CH";"MC"}),"Francophone",IF(OR($R51={"DE";"DK";"AT"}),"Germanophones","Anglophones"))</f>
        <v>Anglophones</v>
      </c>
    </row>
    <row r="52" spans="1:40" ht="22.5" customHeight="1" thickBot="1" x14ac:dyDescent="0.3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111" t="s">
        <v>128</v>
      </c>
      <c r="P52" s="120" t="s">
        <v>195</v>
      </c>
      <c r="Q52" s="111" t="s">
        <v>214</v>
      </c>
      <c r="R52" s="111" t="s">
        <v>3</v>
      </c>
      <c r="S52" s="111">
        <v>41012665</v>
      </c>
      <c r="T52" s="102">
        <v>0</v>
      </c>
      <c r="U52" s="102">
        <v>0</v>
      </c>
      <c r="V52" s="102">
        <v>1</v>
      </c>
      <c r="W52" s="102">
        <v>1</v>
      </c>
      <c r="X52" s="102">
        <v>1</v>
      </c>
      <c r="Y52" s="102">
        <v>0</v>
      </c>
      <c r="Z52" s="102">
        <v>0</v>
      </c>
      <c r="AA52" s="102">
        <v>0</v>
      </c>
      <c r="AB52" s="102">
        <v>0</v>
      </c>
      <c r="AC52" s="102">
        <v>0</v>
      </c>
      <c r="AD52" s="102">
        <v>0</v>
      </c>
      <c r="AE52" s="102">
        <v>0</v>
      </c>
      <c r="AF52" s="102">
        <v>0</v>
      </c>
      <c r="AG52" s="102">
        <v>0</v>
      </c>
      <c r="AH52" s="64">
        <f>$T$6*T52+$U$6*U52+$V$6*V52+$W$6*W52+$X$6*X52+$Y$6*Y52+$Z$6*Z52+$AA$6*AA52+$AB$6*AB52+$AC$6*AC52+$AD$6*AD52+$AE$6*AE52+$AF$6*AF52+$AG$6*AG52</f>
        <v>206</v>
      </c>
      <c r="AI52" s="2">
        <v>206</v>
      </c>
      <c r="AJ52" s="3"/>
      <c r="AK52" s="65">
        <f>AH52-(AI52+AJ52)</f>
        <v>0</v>
      </c>
      <c r="AL52" s="135" t="str">
        <f>T52&amp;U52&amp;V52&amp;W52&amp;X52&amp;Y52&amp;Z52&amp;AA52&amp;AB52&amp;AC52&amp;AD52&amp;AE52&amp;AF52&amp;AG52</f>
        <v>00111000000000</v>
      </c>
      <c r="AN52" s="1" t="str">
        <f>IF(OR($R52={"BE";"LU";"CH";"MC"}),"Francophone",IF(OR($R52={"DE";"DK";"AT"}),"Germanophones","Anglophones"))</f>
        <v>Anglophones</v>
      </c>
    </row>
    <row r="53" spans="1:40" ht="22.5" customHeight="1" thickBot="1" x14ac:dyDescent="0.3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111" t="s">
        <v>129</v>
      </c>
      <c r="P53" s="120" t="s">
        <v>195</v>
      </c>
      <c r="Q53" s="111" t="s">
        <v>215</v>
      </c>
      <c r="R53" s="111" t="s">
        <v>3</v>
      </c>
      <c r="S53" s="111">
        <v>38086552</v>
      </c>
      <c r="T53" s="102">
        <v>1</v>
      </c>
      <c r="U53" s="102">
        <v>1</v>
      </c>
      <c r="V53" s="102">
        <v>1</v>
      </c>
      <c r="W53" s="102">
        <v>1</v>
      </c>
      <c r="X53" s="102">
        <v>1</v>
      </c>
      <c r="Y53" s="102">
        <v>0</v>
      </c>
      <c r="Z53" s="102">
        <v>0</v>
      </c>
      <c r="AA53" s="102">
        <v>0</v>
      </c>
      <c r="AB53" s="102">
        <v>0</v>
      </c>
      <c r="AC53" s="102">
        <v>0</v>
      </c>
      <c r="AD53" s="102">
        <v>0</v>
      </c>
      <c r="AE53" s="102">
        <v>0</v>
      </c>
      <c r="AF53" s="102">
        <v>0</v>
      </c>
      <c r="AG53" s="102">
        <v>0</v>
      </c>
      <c r="AH53" s="64">
        <f>$T$6*T53+$U$6*U53+$V$6*V53+$W$6*W53+$X$6*X53+$Y$6*Y53+$Z$6*Z53+$AA$6*AA53+$AB$6*AB53+$AC$6*AC53+$AD$6*AD53+$AE$6*AE53+$AF$6*AF53+$AG$6*AG53</f>
        <v>318</v>
      </c>
      <c r="AI53" s="2">
        <v>318</v>
      </c>
      <c r="AJ53" s="3"/>
      <c r="AK53" s="65">
        <f>AH53-(AI53+AJ53)</f>
        <v>0</v>
      </c>
      <c r="AL53" s="135" t="str">
        <f>T53&amp;U53&amp;V53&amp;W53&amp;X53&amp;Y53&amp;Z53&amp;AA53&amp;AB53&amp;AC53&amp;AD53&amp;AE53&amp;AF53&amp;AG53</f>
        <v>11111000000000</v>
      </c>
      <c r="AN53" s="1" t="str">
        <f>IF(OR($R53={"BE";"LU";"CH";"MC"}),"Francophone",IF(OR($R53={"DE";"DK";"AT"}),"Germanophones","Anglophones"))</f>
        <v>Anglophones</v>
      </c>
    </row>
    <row r="54" spans="1:40" ht="22.5" customHeight="1" thickBot="1" x14ac:dyDescent="0.3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111" t="s">
        <v>129</v>
      </c>
      <c r="P54" s="120" t="s">
        <v>195</v>
      </c>
      <c r="Q54" s="111" t="s">
        <v>216</v>
      </c>
      <c r="R54" s="111" t="s">
        <v>3</v>
      </c>
      <c r="S54" s="111">
        <v>38086552</v>
      </c>
      <c r="T54" s="102">
        <v>1</v>
      </c>
      <c r="U54" s="102">
        <v>1</v>
      </c>
      <c r="V54" s="102">
        <v>1</v>
      </c>
      <c r="W54" s="102">
        <v>1</v>
      </c>
      <c r="X54" s="102">
        <v>1</v>
      </c>
      <c r="Y54" s="102">
        <v>0</v>
      </c>
      <c r="Z54" s="102">
        <v>0</v>
      </c>
      <c r="AA54" s="102">
        <v>0</v>
      </c>
      <c r="AB54" s="102">
        <v>0</v>
      </c>
      <c r="AC54" s="102">
        <v>0</v>
      </c>
      <c r="AD54" s="102">
        <v>0</v>
      </c>
      <c r="AE54" s="102">
        <v>0</v>
      </c>
      <c r="AF54" s="102">
        <v>0</v>
      </c>
      <c r="AG54" s="102">
        <v>0</v>
      </c>
      <c r="AH54" s="64">
        <f>$T$6*T54+$U$6*U54+$V$6*V54+$W$6*W54+$X$6*X54+$Y$6*Y54+$Z$6*Z54+$AA$6*AA54+$AB$6*AB54+$AC$6*AC54+$AD$6*AD54+$AE$6*AE54+$AF$6*AF54+$AG$6*AG54</f>
        <v>318</v>
      </c>
      <c r="AI54" s="2">
        <v>318</v>
      </c>
      <c r="AJ54" s="3"/>
      <c r="AK54" s="65">
        <f>AH54-(AI54+AJ54)</f>
        <v>0</v>
      </c>
      <c r="AL54" s="135" t="str">
        <f>T54&amp;U54&amp;V54&amp;W54&amp;X54&amp;Y54&amp;Z54&amp;AA54&amp;AB54&amp;AC54&amp;AD54&amp;AE54&amp;AF54&amp;AG54</f>
        <v>11111000000000</v>
      </c>
      <c r="AN54" s="1" t="str">
        <f>IF(OR($R54={"BE";"LU";"CH";"MC"}),"Francophone",IF(OR($R54={"DE";"DK";"AT"}),"Germanophones","Anglophones"))</f>
        <v>Anglophones</v>
      </c>
    </row>
    <row r="55" spans="1:40" ht="22.5" customHeight="1" thickBot="1" x14ac:dyDescent="0.3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111" t="s">
        <v>130</v>
      </c>
      <c r="P55" s="120" t="s">
        <v>195</v>
      </c>
      <c r="Q55" s="111" t="s">
        <v>217</v>
      </c>
      <c r="R55" s="111" t="s">
        <v>0</v>
      </c>
      <c r="S55" s="111">
        <v>39046621</v>
      </c>
      <c r="T55" s="102">
        <v>0</v>
      </c>
      <c r="U55" s="102">
        <v>0</v>
      </c>
      <c r="V55" s="102">
        <v>0</v>
      </c>
      <c r="W55" s="102">
        <v>0</v>
      </c>
      <c r="X55" s="102">
        <v>0</v>
      </c>
      <c r="Y55" s="102">
        <v>0</v>
      </c>
      <c r="Z55" s="102">
        <v>0</v>
      </c>
      <c r="AA55" s="102">
        <v>0</v>
      </c>
      <c r="AB55" s="102">
        <v>0</v>
      </c>
      <c r="AC55" s="102">
        <v>0</v>
      </c>
      <c r="AD55" s="102">
        <v>0</v>
      </c>
      <c r="AE55" s="102">
        <v>0</v>
      </c>
      <c r="AF55" s="102">
        <v>0</v>
      </c>
      <c r="AG55" s="102">
        <v>0</v>
      </c>
      <c r="AH55" s="64">
        <f>$T$6*T55+$U$6*U55+$V$6*V55+$W$6*W55+$X$6*X55+$Y$6*Y55+$Z$6*Z55+$AA$6*AA55+$AB$6*AB55+$AC$6*AC55+$AD$6*AD55+$AE$6*AE55+$AF$6*AF55+$AG$6*AG55</f>
        <v>0</v>
      </c>
      <c r="AI55" s="2">
        <v>0</v>
      </c>
      <c r="AJ55" s="3"/>
      <c r="AK55" s="65">
        <f>AH55-(AI55+AJ55)</f>
        <v>0</v>
      </c>
      <c r="AL55" s="135" t="str">
        <f>T55&amp;U55&amp;V55&amp;W55&amp;X55&amp;Y55&amp;Z55&amp;AA55&amp;AB55&amp;AC55&amp;AD55&amp;AE55&amp;AF55&amp;AG55</f>
        <v>00000000000000</v>
      </c>
      <c r="AN55" s="1" t="str">
        <f>IF(OR($R55={"BE";"LU";"CH";"MC"}),"Francophone",IF(OR($R55={"DE";"DK";"AT"}),"Germanophones","Anglophones"))</f>
        <v>Francophone</v>
      </c>
    </row>
    <row r="56" spans="1:40" ht="22.5" customHeight="1" thickBot="1" x14ac:dyDescent="0.3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111" t="s">
        <v>147</v>
      </c>
      <c r="P56" s="123" t="s">
        <v>196</v>
      </c>
      <c r="Q56" s="111" t="s">
        <v>246</v>
      </c>
      <c r="R56" s="111" t="s">
        <v>3</v>
      </c>
      <c r="S56" s="111">
        <v>33241748</v>
      </c>
      <c r="T56" s="102">
        <v>0</v>
      </c>
      <c r="U56" s="102">
        <v>0</v>
      </c>
      <c r="V56" s="102">
        <v>0</v>
      </c>
      <c r="W56" s="102">
        <v>0</v>
      </c>
      <c r="X56" s="102">
        <v>0</v>
      </c>
      <c r="Y56" s="102">
        <v>0</v>
      </c>
      <c r="Z56" s="102">
        <v>0</v>
      </c>
      <c r="AA56" s="102">
        <v>0</v>
      </c>
      <c r="AB56" s="102">
        <v>0</v>
      </c>
      <c r="AC56" s="102">
        <v>0</v>
      </c>
      <c r="AD56" s="102">
        <v>0</v>
      </c>
      <c r="AE56" s="102">
        <v>0</v>
      </c>
      <c r="AF56" s="102">
        <v>0</v>
      </c>
      <c r="AG56" s="102">
        <v>0</v>
      </c>
      <c r="AH56" s="64">
        <f>$T$6*T56+$U$6*U56+$V$6*V56+$W$6*W56+$X$6*X56+$Y$6*Y56+$Z$6*Z56+$AA$6*AA56+$AB$6*AB56+$AC$6*AC56+$AD$6*AD56+$AE$6*AE56+$AF$6*AF56+$AG$6*AG56</f>
        <v>0</v>
      </c>
      <c r="AI56" s="2">
        <v>0</v>
      </c>
      <c r="AJ56" s="3"/>
      <c r="AK56" s="65">
        <f>AH56-(AI56+AJ56)</f>
        <v>0</v>
      </c>
      <c r="AL56" s="135" t="str">
        <f>T56&amp;U56&amp;V56&amp;W56&amp;X56&amp;Y56&amp;Z56&amp;AA56&amp;AB56&amp;AC56&amp;AD56&amp;AE56&amp;AF56&amp;AG56</f>
        <v>00000000000000</v>
      </c>
      <c r="AN56" s="1" t="str">
        <f>IF(OR($R56={"BE";"LU";"CH";"MC"}),"Francophone",IF(OR($R56={"DE";"DK";"AT"}),"Germanophones","Anglophones"))</f>
        <v>Anglophones</v>
      </c>
    </row>
    <row r="57" spans="1:40" ht="22.5" customHeight="1" thickBot="1" x14ac:dyDescent="0.3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111" t="s">
        <v>147</v>
      </c>
      <c r="P57" s="123" t="s">
        <v>196</v>
      </c>
      <c r="Q57" s="111" t="s">
        <v>247</v>
      </c>
      <c r="R57" s="111" t="s">
        <v>3</v>
      </c>
      <c r="S57" s="111">
        <v>33241748</v>
      </c>
      <c r="T57" s="102">
        <v>0</v>
      </c>
      <c r="U57" s="102">
        <v>0</v>
      </c>
      <c r="V57" s="102">
        <v>0</v>
      </c>
      <c r="W57" s="102">
        <v>0</v>
      </c>
      <c r="X57" s="102">
        <v>0</v>
      </c>
      <c r="Y57" s="102">
        <v>0</v>
      </c>
      <c r="Z57" s="102">
        <v>0</v>
      </c>
      <c r="AA57" s="102">
        <v>0</v>
      </c>
      <c r="AB57" s="102">
        <v>0</v>
      </c>
      <c r="AC57" s="102">
        <v>0</v>
      </c>
      <c r="AD57" s="102">
        <v>0</v>
      </c>
      <c r="AE57" s="102">
        <v>0</v>
      </c>
      <c r="AF57" s="102">
        <v>0</v>
      </c>
      <c r="AG57" s="102">
        <v>0</v>
      </c>
      <c r="AH57" s="64">
        <f>$T$6*T57+$U$6*U57+$V$6*V57+$W$6*W57+$X$6*X57+$Y$6*Y57+$Z$6*Z57+$AA$6*AA57+$AB$6*AB57+$AC$6*AC57+$AD$6*AD57+$AE$6*AE57+$AF$6*AF57+$AG$6*AG57</f>
        <v>0</v>
      </c>
      <c r="AI57" s="2">
        <v>0</v>
      </c>
      <c r="AJ57" s="3"/>
      <c r="AK57" s="65">
        <f>AH57-(AI57+AJ57)</f>
        <v>0</v>
      </c>
      <c r="AL57" s="135" t="str">
        <f>T57&amp;U57&amp;V57&amp;W57&amp;X57&amp;Y57&amp;Z57&amp;AA57&amp;AB57&amp;AC57&amp;AD57&amp;AE57&amp;AF57&amp;AG57</f>
        <v>00000000000000</v>
      </c>
      <c r="AN57" s="1" t="str">
        <f>IF(OR($R57={"BE";"LU";"CH";"MC"}),"Francophone",IF(OR($R57={"DE";"DK";"AT"}),"Germanophones","Anglophones"))</f>
        <v>Anglophones</v>
      </c>
    </row>
    <row r="58" spans="1:40" ht="22.5" customHeight="1" thickBot="1" x14ac:dyDescent="0.3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111" t="s">
        <v>148</v>
      </c>
      <c r="P58" s="123" t="s">
        <v>196</v>
      </c>
      <c r="Q58" s="111" t="s">
        <v>248</v>
      </c>
      <c r="R58" s="111" t="s">
        <v>3</v>
      </c>
      <c r="S58" s="111">
        <v>41012081</v>
      </c>
      <c r="T58" s="102">
        <v>1</v>
      </c>
      <c r="U58" s="102">
        <v>1</v>
      </c>
      <c r="V58" s="102">
        <v>1</v>
      </c>
      <c r="W58" s="102">
        <v>1</v>
      </c>
      <c r="X58" s="102">
        <v>1</v>
      </c>
      <c r="Y58" s="102">
        <v>0</v>
      </c>
      <c r="Z58" s="102">
        <v>0</v>
      </c>
      <c r="AA58" s="102">
        <v>0</v>
      </c>
      <c r="AB58" s="102">
        <v>0</v>
      </c>
      <c r="AC58" s="102">
        <v>0</v>
      </c>
      <c r="AD58" s="102">
        <v>0</v>
      </c>
      <c r="AE58" s="102">
        <v>0</v>
      </c>
      <c r="AF58" s="102">
        <v>0</v>
      </c>
      <c r="AG58" s="102">
        <v>0</v>
      </c>
      <c r="AH58" s="64">
        <f>$T$6*T58+$U$6*U58+$V$6*V58+$W$6*W58+$X$6*X58+$Y$6*Y58+$Z$6*Z58+$AA$6*AA58+$AB$6*AB58+$AC$6*AC58+$AD$6*AD58+$AE$6*AE58+$AF$6*AF58+$AG$6*AG58</f>
        <v>318</v>
      </c>
      <c r="AI58" s="2">
        <v>318</v>
      </c>
      <c r="AJ58" s="3"/>
      <c r="AK58" s="65">
        <f>AH58-(AI58+AJ58)</f>
        <v>0</v>
      </c>
      <c r="AL58" s="135" t="str">
        <f>T58&amp;U58&amp;V58&amp;W58&amp;X58&amp;Y58&amp;Z58&amp;AA58&amp;AB58&amp;AC58&amp;AD58&amp;AE58&amp;AF58&amp;AG58</f>
        <v>11111000000000</v>
      </c>
      <c r="AN58" s="1" t="str">
        <f>IF(OR($R58={"BE";"LU";"CH";"MC"}),"Francophone",IF(OR($R58={"DE";"DK";"AT"}),"Germanophones","Anglophones"))</f>
        <v>Anglophones</v>
      </c>
    </row>
    <row r="59" spans="1:40" ht="22.5" customHeight="1" thickBot="1" x14ac:dyDescent="0.3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111" t="s">
        <v>148</v>
      </c>
      <c r="P59" s="123" t="s">
        <v>196</v>
      </c>
      <c r="Q59" s="111" t="s">
        <v>249</v>
      </c>
      <c r="R59" s="111" t="s">
        <v>3</v>
      </c>
      <c r="S59" s="111">
        <v>41012081</v>
      </c>
      <c r="T59" s="102">
        <v>1</v>
      </c>
      <c r="U59" s="102">
        <v>1</v>
      </c>
      <c r="V59" s="102">
        <v>1</v>
      </c>
      <c r="W59" s="102">
        <v>1</v>
      </c>
      <c r="X59" s="102">
        <v>1</v>
      </c>
      <c r="Y59" s="102">
        <v>0</v>
      </c>
      <c r="Z59" s="102">
        <v>0</v>
      </c>
      <c r="AA59" s="102">
        <v>0</v>
      </c>
      <c r="AB59" s="102">
        <v>0</v>
      </c>
      <c r="AC59" s="102">
        <v>0</v>
      </c>
      <c r="AD59" s="102">
        <v>0</v>
      </c>
      <c r="AE59" s="102">
        <v>0</v>
      </c>
      <c r="AF59" s="102">
        <v>0</v>
      </c>
      <c r="AG59" s="102">
        <v>0</v>
      </c>
      <c r="AH59" s="64">
        <f>$T$6*T59+$U$6*U59+$V$6*V59+$W$6*W59+$X$6*X59+$Y$6*Y59+$Z$6*Z59+$AA$6*AA59+$AB$6*AB59+$AC$6*AC59+$AD$6*AD59+$AE$6*AE59+$AF$6*AF59+$AG$6*AG59</f>
        <v>318</v>
      </c>
      <c r="AI59" s="2">
        <v>318</v>
      </c>
      <c r="AJ59" s="3"/>
      <c r="AK59" s="65">
        <f>AH59-(AI59+AJ59)</f>
        <v>0</v>
      </c>
      <c r="AL59" s="135" t="str">
        <f>T59&amp;U59&amp;V59&amp;W59&amp;X59&amp;Y59&amp;Z59&amp;AA59&amp;AB59&amp;AC59&amp;AD59&amp;AE59&amp;AF59&amp;AG59</f>
        <v>11111000000000</v>
      </c>
      <c r="AN59" s="1" t="str">
        <f>IF(OR($R59={"BE";"LU";"CH";"MC"}),"Francophone",IF(OR($R59={"DE";"DK";"AT"}),"Germanophones","Anglophones"))</f>
        <v>Anglophones</v>
      </c>
    </row>
    <row r="60" spans="1:40" ht="22.5" customHeight="1" thickBot="1" x14ac:dyDescent="0.3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111" t="s">
        <v>149</v>
      </c>
      <c r="P60" s="123" t="s">
        <v>196</v>
      </c>
      <c r="Q60" s="111" t="s">
        <v>250</v>
      </c>
      <c r="R60" s="111" t="s">
        <v>3</v>
      </c>
      <c r="S60" s="111">
        <v>41012406</v>
      </c>
      <c r="T60" s="102">
        <v>1</v>
      </c>
      <c r="U60" s="102">
        <v>1</v>
      </c>
      <c r="V60" s="102">
        <v>1</v>
      </c>
      <c r="W60" s="102">
        <v>1</v>
      </c>
      <c r="X60" s="102">
        <v>1</v>
      </c>
      <c r="Y60" s="102">
        <v>0</v>
      </c>
      <c r="Z60" s="102">
        <v>0</v>
      </c>
      <c r="AA60" s="102">
        <v>0</v>
      </c>
      <c r="AB60" s="102">
        <v>0</v>
      </c>
      <c r="AC60" s="102">
        <v>0</v>
      </c>
      <c r="AD60" s="102">
        <v>0</v>
      </c>
      <c r="AE60" s="102">
        <v>0</v>
      </c>
      <c r="AF60" s="102">
        <v>0</v>
      </c>
      <c r="AG60" s="102">
        <v>0</v>
      </c>
      <c r="AH60" s="64">
        <f>$T$6*T60+$U$6*U60+$V$6*V60+$W$6*W60+$X$6*X60+$Y$6*Y60+$Z$6*Z60+$AA$6*AA60+$AB$6*AB60+$AC$6*AC60+$AD$6*AD60+$AE$6*AE60+$AF$6*AF60+$AG$6*AG60</f>
        <v>318</v>
      </c>
      <c r="AI60" s="2">
        <v>318</v>
      </c>
      <c r="AJ60" s="3"/>
      <c r="AK60" s="65">
        <f>AH60-(AI60+AJ60)</f>
        <v>0</v>
      </c>
      <c r="AL60" s="135" t="str">
        <f>T60&amp;U60&amp;V60&amp;W60&amp;X60&amp;Y60&amp;Z60&amp;AA60&amp;AB60&amp;AC60&amp;AD60&amp;AE60&amp;AF60&amp;AG60</f>
        <v>11111000000000</v>
      </c>
      <c r="AN60" s="1" t="str">
        <f>IF(OR($R60={"BE";"LU";"CH";"MC"}),"Francophone",IF(OR($R60={"DE";"DK";"AT"}),"Germanophones","Anglophones"))</f>
        <v>Anglophones</v>
      </c>
    </row>
    <row r="61" spans="1:40" ht="22.5" customHeight="1" thickBot="1" x14ac:dyDescent="0.3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111" t="s">
        <v>149</v>
      </c>
      <c r="P61" s="123" t="s">
        <v>196</v>
      </c>
      <c r="Q61" s="111" t="s">
        <v>251</v>
      </c>
      <c r="R61" s="111" t="s">
        <v>3</v>
      </c>
      <c r="S61" s="111">
        <v>41012406</v>
      </c>
      <c r="T61" s="102">
        <v>1</v>
      </c>
      <c r="U61" s="102">
        <v>1</v>
      </c>
      <c r="V61" s="102">
        <v>1</v>
      </c>
      <c r="W61" s="102">
        <v>1</v>
      </c>
      <c r="X61" s="102">
        <v>1</v>
      </c>
      <c r="Y61" s="102">
        <v>0</v>
      </c>
      <c r="Z61" s="102">
        <v>0</v>
      </c>
      <c r="AA61" s="102">
        <v>0</v>
      </c>
      <c r="AB61" s="102">
        <v>0</v>
      </c>
      <c r="AC61" s="102">
        <v>0</v>
      </c>
      <c r="AD61" s="102">
        <v>0</v>
      </c>
      <c r="AE61" s="102">
        <v>0</v>
      </c>
      <c r="AF61" s="102">
        <v>0</v>
      </c>
      <c r="AG61" s="102">
        <v>0</v>
      </c>
      <c r="AH61" s="64">
        <f>$T$6*T61+$U$6*U61+$V$6*V61+$W$6*W61+$X$6*X61+$Y$6*Y61+$Z$6*Z61+$AA$6*AA61+$AB$6*AB61+$AC$6*AC61+$AD$6*AD61+$AE$6*AE61+$AF$6*AF61+$AG$6*AG61</f>
        <v>318</v>
      </c>
      <c r="AI61" s="2">
        <v>318</v>
      </c>
      <c r="AJ61" s="3"/>
      <c r="AK61" s="65">
        <f>AH61-(AI61+AJ61)</f>
        <v>0</v>
      </c>
      <c r="AL61" s="135" t="str">
        <f>T61&amp;U61&amp;V61&amp;W61&amp;X61&amp;Y61&amp;Z61&amp;AA61&amp;AB61&amp;AC61&amp;AD61&amp;AE61&amp;AF61&amp;AG61</f>
        <v>11111000000000</v>
      </c>
      <c r="AN61" s="1" t="str">
        <f>IF(OR($R61={"BE";"LU";"CH";"MC"}),"Francophone",IF(OR($R61={"DE";"DK";"AT"}),"Germanophones","Anglophones"))</f>
        <v>Anglophones</v>
      </c>
    </row>
    <row r="62" spans="1:40" ht="22.5" customHeight="1" thickBot="1" x14ac:dyDescent="0.3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111" t="s">
        <v>150</v>
      </c>
      <c r="P62" s="124" t="s">
        <v>197</v>
      </c>
      <c r="Q62" s="111" t="s">
        <v>252</v>
      </c>
      <c r="R62" s="111" t="s">
        <v>3</v>
      </c>
      <c r="S62" s="111">
        <v>38086512</v>
      </c>
      <c r="T62" s="102">
        <v>1</v>
      </c>
      <c r="U62" s="102">
        <v>1</v>
      </c>
      <c r="V62" s="102">
        <v>1</v>
      </c>
      <c r="W62" s="102">
        <v>1</v>
      </c>
      <c r="X62" s="102">
        <v>1</v>
      </c>
      <c r="Y62" s="102">
        <v>0</v>
      </c>
      <c r="Z62" s="102">
        <v>0</v>
      </c>
      <c r="AA62" s="102">
        <v>0</v>
      </c>
      <c r="AB62" s="102">
        <v>0</v>
      </c>
      <c r="AC62" s="102">
        <v>0</v>
      </c>
      <c r="AD62" s="102">
        <v>0</v>
      </c>
      <c r="AE62" s="102">
        <v>0</v>
      </c>
      <c r="AF62" s="102">
        <v>0</v>
      </c>
      <c r="AG62" s="102">
        <v>0</v>
      </c>
      <c r="AH62" s="64">
        <f>$T$6*T62+$U$6*U62+$V$6*V62+$W$6*W62+$X$6*X62+$Y$6*Y62+$Z$6*Z62+$AA$6*AA62+$AB$6*AB62+$AC$6*AC62+$AD$6*AD62+$AE$6*AE62+$AF$6*AF62+$AG$6*AG62</f>
        <v>318</v>
      </c>
      <c r="AI62" s="2">
        <v>318</v>
      </c>
      <c r="AJ62" s="3"/>
      <c r="AK62" s="65">
        <f>AH62-(AI62+AJ62)</f>
        <v>0</v>
      </c>
      <c r="AL62" s="135" t="str">
        <f>T62&amp;U62&amp;V62&amp;W62&amp;X62&amp;Y62&amp;Z62&amp;AA62&amp;AB62&amp;AC62&amp;AD62&amp;AE62&amp;AF62&amp;AG62</f>
        <v>11111000000000</v>
      </c>
      <c r="AN62" s="1" t="str">
        <f>IF(OR($R62={"BE";"LU";"CH";"MC"}),"Francophone",IF(OR($R62={"DE";"DK";"AT"}),"Germanophones","Anglophones"))</f>
        <v>Anglophones</v>
      </c>
    </row>
    <row r="63" spans="1:40" ht="22.5" customHeight="1" thickBot="1" x14ac:dyDescent="0.3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111" t="s">
        <v>150</v>
      </c>
      <c r="P63" s="124" t="s">
        <v>197</v>
      </c>
      <c r="Q63" s="111" t="s">
        <v>253</v>
      </c>
      <c r="R63" s="111" t="s">
        <v>3</v>
      </c>
      <c r="S63" s="111">
        <v>38086512</v>
      </c>
      <c r="T63" s="102">
        <v>1</v>
      </c>
      <c r="U63" s="102">
        <v>1</v>
      </c>
      <c r="V63" s="102">
        <v>1</v>
      </c>
      <c r="W63" s="102">
        <v>1</v>
      </c>
      <c r="X63" s="102">
        <v>1</v>
      </c>
      <c r="Y63" s="102">
        <v>0</v>
      </c>
      <c r="Z63" s="102">
        <v>0</v>
      </c>
      <c r="AA63" s="102">
        <v>0</v>
      </c>
      <c r="AB63" s="102">
        <v>0</v>
      </c>
      <c r="AC63" s="102">
        <v>0</v>
      </c>
      <c r="AD63" s="102">
        <v>0</v>
      </c>
      <c r="AE63" s="102">
        <v>0</v>
      </c>
      <c r="AF63" s="102">
        <v>0</v>
      </c>
      <c r="AG63" s="102">
        <v>0</v>
      </c>
      <c r="AH63" s="64">
        <f>$T$6*T63+$U$6*U63+$V$6*V63+$W$6*W63+$X$6*X63+$Y$6*Y63+$Z$6*Z63+$AA$6*AA63+$AB$6*AB63+$AC$6*AC63+$AD$6*AD63+$AE$6*AE63+$AF$6*AF63+$AG$6*AG63</f>
        <v>318</v>
      </c>
      <c r="AI63" s="2">
        <v>318</v>
      </c>
      <c r="AJ63" s="3"/>
      <c r="AK63" s="65">
        <f>AH63-(AI63+AJ63)</f>
        <v>0</v>
      </c>
      <c r="AL63" s="135" t="str">
        <f>T63&amp;U63&amp;V63&amp;W63&amp;X63&amp;Y63&amp;Z63&amp;AA63&amp;AB63&amp;AC63&amp;AD63&amp;AE63&amp;AF63&amp;AG63</f>
        <v>11111000000000</v>
      </c>
      <c r="AN63" s="1" t="str">
        <f>IF(OR($R63={"BE";"LU";"CH";"MC"}),"Francophone",IF(OR($R63={"DE";"DK";"AT"}),"Germanophones","Anglophones"))</f>
        <v>Anglophones</v>
      </c>
    </row>
    <row r="64" spans="1:40" ht="22.5" customHeight="1" thickBot="1" x14ac:dyDescent="0.3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111" t="s">
        <v>151</v>
      </c>
      <c r="P64" s="124" t="s">
        <v>197</v>
      </c>
      <c r="Q64" s="111" t="s">
        <v>254</v>
      </c>
      <c r="R64" s="111" t="s">
        <v>0</v>
      </c>
      <c r="S64" s="111">
        <v>39046885</v>
      </c>
      <c r="T64" s="102">
        <v>1</v>
      </c>
      <c r="U64" s="102">
        <v>1</v>
      </c>
      <c r="V64" s="102">
        <v>1</v>
      </c>
      <c r="W64" s="102">
        <v>1</v>
      </c>
      <c r="X64" s="102">
        <v>1</v>
      </c>
      <c r="Y64" s="102">
        <v>0</v>
      </c>
      <c r="Z64" s="102">
        <v>0</v>
      </c>
      <c r="AA64" s="102">
        <v>0</v>
      </c>
      <c r="AB64" s="102">
        <v>0</v>
      </c>
      <c r="AC64" s="102">
        <v>0</v>
      </c>
      <c r="AD64" s="102">
        <v>0</v>
      </c>
      <c r="AE64" s="102">
        <v>0</v>
      </c>
      <c r="AF64" s="102">
        <v>0</v>
      </c>
      <c r="AG64" s="102">
        <v>0</v>
      </c>
      <c r="AH64" s="64">
        <f>$T$6*T64+$U$6*U64+$V$6*V64+$W$6*W64+$X$6*X64+$Y$6*Y64+$Z$6*Z64+$AA$6*AA64+$AB$6*AB64+$AC$6*AC64+$AD$6*AD64+$AE$6*AE64+$AF$6*AF64+$AG$6*AG64</f>
        <v>318</v>
      </c>
      <c r="AI64" s="2">
        <v>318</v>
      </c>
      <c r="AJ64" s="3"/>
      <c r="AK64" s="65">
        <f>AH64-(AI64+AJ64)</f>
        <v>0</v>
      </c>
      <c r="AL64" s="135" t="str">
        <f>T64&amp;U64&amp;V64&amp;W64&amp;X64&amp;Y64&amp;Z64&amp;AA64&amp;AB64&amp;AC64&amp;AD64&amp;AE64&amp;AF64&amp;AG64</f>
        <v>11111000000000</v>
      </c>
      <c r="AN64" s="1" t="str">
        <f>IF(OR($R64={"BE";"LU";"CH";"MC"}),"Francophone",IF(OR($R64={"DE";"DK";"AT"}),"Germanophones","Anglophones"))</f>
        <v>Francophone</v>
      </c>
    </row>
    <row r="65" spans="1:40" ht="22.5" customHeight="1" thickBot="1" x14ac:dyDescent="0.3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111" t="s">
        <v>152</v>
      </c>
      <c r="P65" s="124" t="s">
        <v>197</v>
      </c>
      <c r="Q65" s="111" t="s">
        <v>255</v>
      </c>
      <c r="R65" s="111" t="s">
        <v>0</v>
      </c>
      <c r="S65" s="111">
        <v>39046686</v>
      </c>
      <c r="T65" s="102">
        <v>0</v>
      </c>
      <c r="U65" s="102">
        <v>0</v>
      </c>
      <c r="V65" s="102">
        <v>0</v>
      </c>
      <c r="W65" s="102">
        <v>0</v>
      </c>
      <c r="X65" s="102">
        <v>0</v>
      </c>
      <c r="Y65" s="102">
        <v>0</v>
      </c>
      <c r="Z65" s="102">
        <v>0</v>
      </c>
      <c r="AA65" s="102">
        <v>0</v>
      </c>
      <c r="AB65" s="102">
        <v>0</v>
      </c>
      <c r="AC65" s="102">
        <v>0</v>
      </c>
      <c r="AD65" s="102">
        <v>0</v>
      </c>
      <c r="AE65" s="102">
        <v>0</v>
      </c>
      <c r="AF65" s="102">
        <v>0</v>
      </c>
      <c r="AG65" s="102">
        <v>0</v>
      </c>
      <c r="AH65" s="64">
        <f>$T$6*T65+$U$6*U65+$V$6*V65+$W$6*W65+$X$6*X65+$Y$6*Y65+$Z$6*Z65+$AA$6*AA65+$AB$6*AB65+$AC$6*AC65+$AD$6*AD65+$AE$6*AE65+$AF$6*AF65+$AG$6*AG65</f>
        <v>0</v>
      </c>
      <c r="AI65" s="2">
        <v>0</v>
      </c>
      <c r="AJ65" s="3"/>
      <c r="AK65" s="65">
        <f>AH65-(AI65+AJ65)</f>
        <v>0</v>
      </c>
      <c r="AL65" s="135" t="str">
        <f>T65&amp;U65&amp;V65&amp;W65&amp;X65&amp;Y65&amp;Z65&amp;AA65&amp;AB65&amp;AC65&amp;AD65&amp;AE65&amp;AF65&amp;AG65</f>
        <v>00000000000000</v>
      </c>
      <c r="AN65" s="1" t="str">
        <f>IF(OR($R65={"BE";"LU";"CH";"MC"}),"Francophone",IF(OR($R65={"DE";"DK";"AT"}),"Germanophones","Anglophones"))</f>
        <v>Francophone</v>
      </c>
    </row>
    <row r="66" spans="1:40" ht="22.5" customHeight="1" thickBot="1" x14ac:dyDescent="0.3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111" t="s">
        <v>158</v>
      </c>
      <c r="P66" s="124" t="s">
        <v>197</v>
      </c>
      <c r="Q66" s="111" t="s">
        <v>266</v>
      </c>
      <c r="R66" s="111" t="s">
        <v>3</v>
      </c>
      <c r="S66" s="111">
        <v>33241235</v>
      </c>
      <c r="T66" s="102">
        <v>1</v>
      </c>
      <c r="U66" s="102">
        <v>1</v>
      </c>
      <c r="V66" s="102">
        <v>1</v>
      </c>
      <c r="W66" s="102">
        <v>1</v>
      </c>
      <c r="X66" s="102">
        <v>1</v>
      </c>
      <c r="Y66" s="102">
        <v>0</v>
      </c>
      <c r="Z66" s="102">
        <v>0</v>
      </c>
      <c r="AA66" s="102">
        <v>0</v>
      </c>
      <c r="AB66" s="102">
        <v>0</v>
      </c>
      <c r="AC66" s="102">
        <v>0</v>
      </c>
      <c r="AD66" s="102">
        <v>0</v>
      </c>
      <c r="AE66" s="102">
        <v>0</v>
      </c>
      <c r="AF66" s="102">
        <v>0</v>
      </c>
      <c r="AG66" s="102">
        <v>0</v>
      </c>
      <c r="AH66" s="64">
        <f>$T$6*T66+$U$6*U66+$V$6*V66+$W$6*W66+$X$6*X66+$Y$6*Y66+$Z$6*Z66+$AA$6*AA66+$AB$6*AB66+$AC$6*AC66+$AD$6*AD66+$AE$6*AE66+$AF$6*AF66+$AG$6*AG66</f>
        <v>318</v>
      </c>
      <c r="AI66" s="2">
        <v>318</v>
      </c>
      <c r="AJ66" s="3"/>
      <c r="AK66" s="65">
        <f>AH66-(AI66+AJ66)</f>
        <v>0</v>
      </c>
      <c r="AL66" s="135" t="str">
        <f>T66&amp;U66&amp;V66&amp;W66&amp;X66&amp;Y66&amp;Z66&amp;AA66&amp;AB66&amp;AC66&amp;AD66&amp;AE66&amp;AF66&amp;AG66</f>
        <v>11111000000000</v>
      </c>
      <c r="AN66" s="1" t="str">
        <f>IF(OR($R66={"BE";"LU";"CH";"MC"}),"Francophone",IF(OR($R66={"DE";"DK";"AT"}),"Germanophones","Anglophones"))</f>
        <v>Anglophones</v>
      </c>
    </row>
    <row r="67" spans="1:40" ht="22.5" customHeight="1" thickBot="1" x14ac:dyDescent="0.3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111" t="s">
        <v>158</v>
      </c>
      <c r="P67" s="124" t="s">
        <v>197</v>
      </c>
      <c r="Q67" s="111" t="s">
        <v>267</v>
      </c>
      <c r="R67" s="111" t="s">
        <v>3</v>
      </c>
      <c r="S67" s="111">
        <v>33241235</v>
      </c>
      <c r="T67" s="102">
        <v>1</v>
      </c>
      <c r="U67" s="102">
        <v>1</v>
      </c>
      <c r="V67" s="102">
        <v>1</v>
      </c>
      <c r="W67" s="102">
        <v>1</v>
      </c>
      <c r="X67" s="102">
        <v>1</v>
      </c>
      <c r="Y67" s="102">
        <v>0</v>
      </c>
      <c r="Z67" s="102">
        <v>0</v>
      </c>
      <c r="AA67" s="102">
        <v>0</v>
      </c>
      <c r="AB67" s="102">
        <v>0</v>
      </c>
      <c r="AC67" s="102">
        <v>0</v>
      </c>
      <c r="AD67" s="102">
        <v>0</v>
      </c>
      <c r="AE67" s="102">
        <v>0</v>
      </c>
      <c r="AF67" s="102">
        <v>0</v>
      </c>
      <c r="AG67" s="102">
        <v>0</v>
      </c>
      <c r="AH67" s="64">
        <f>$T$6*T67+$U$6*U67+$V$6*V67+$W$6*W67+$X$6*X67+$Y$6*Y67+$Z$6*Z67+$AA$6*AA67+$AB$6*AB67+$AC$6*AC67+$AD$6*AD67+$AE$6*AE67+$AF$6*AF67+$AG$6*AG67</f>
        <v>318</v>
      </c>
      <c r="AI67" s="2">
        <v>318</v>
      </c>
      <c r="AJ67" s="3"/>
      <c r="AK67" s="65">
        <f>AH67-(AI67+AJ67)</f>
        <v>0</v>
      </c>
      <c r="AL67" s="135" t="str">
        <f>T67&amp;U67&amp;V67&amp;W67&amp;X67&amp;Y67&amp;Z67&amp;AA67&amp;AB67&amp;AC67&amp;AD67&amp;AE67&amp;AF67&amp;AG67</f>
        <v>11111000000000</v>
      </c>
      <c r="AN67" s="1" t="str">
        <f>IF(OR($R67={"BE";"LU";"CH";"MC"}),"Francophone",IF(OR($R67={"DE";"DK";"AT"}),"Germanophones","Anglophones"))</f>
        <v>Anglophones</v>
      </c>
    </row>
    <row r="68" spans="1:40" ht="22.5" customHeight="1" thickBot="1" x14ac:dyDescent="0.3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111" t="s">
        <v>180</v>
      </c>
      <c r="P68" s="130" t="s">
        <v>201</v>
      </c>
      <c r="Q68" s="111" t="s">
        <v>307</v>
      </c>
      <c r="R68" s="111" t="s">
        <v>3</v>
      </c>
      <c r="S68" s="111">
        <v>39044343</v>
      </c>
      <c r="T68" s="102">
        <v>1</v>
      </c>
      <c r="U68" s="102">
        <v>1</v>
      </c>
      <c r="V68" s="102">
        <v>1</v>
      </c>
      <c r="W68" s="102">
        <v>1</v>
      </c>
      <c r="X68" s="102">
        <v>1</v>
      </c>
      <c r="Y68" s="102">
        <v>0</v>
      </c>
      <c r="Z68" s="102">
        <v>0</v>
      </c>
      <c r="AA68" s="102">
        <v>0</v>
      </c>
      <c r="AB68" s="102">
        <v>0</v>
      </c>
      <c r="AC68" s="102">
        <v>0</v>
      </c>
      <c r="AD68" s="102">
        <v>0</v>
      </c>
      <c r="AE68" s="102">
        <v>0</v>
      </c>
      <c r="AF68" s="102">
        <v>0</v>
      </c>
      <c r="AG68" s="102">
        <v>0</v>
      </c>
      <c r="AH68" s="64">
        <f>$T$6*T68+$U$6*U68+$V$6*V68+$W$6*W68+$X$6*X68+$Y$6*Y68+$Z$6*Z68+$AA$6*AA68+$AB$6*AB68+$AC$6*AC68+$AD$6*AD68+$AE$6*AE68+$AF$6*AF68+$AG$6*AG68</f>
        <v>318</v>
      </c>
      <c r="AI68" s="2">
        <v>318</v>
      </c>
      <c r="AJ68" s="3"/>
      <c r="AK68" s="65">
        <f>AH68-(AI68+AJ68)</f>
        <v>0</v>
      </c>
      <c r="AL68" s="135" t="str">
        <f>T68&amp;U68&amp;V68&amp;W68&amp;X68&amp;Y68&amp;Z68&amp;AA68&amp;AB68&amp;AC68&amp;AD68&amp;AE68&amp;AF68&amp;AG68</f>
        <v>11111000000000</v>
      </c>
      <c r="AN68" s="1" t="str">
        <f>IF(OR($R68={"BE";"LU";"CH";"MC"}),"Francophone",IF(OR($R68={"DE";"DK";"AT"}),"Germanophones","Anglophones"))</f>
        <v>Anglophones</v>
      </c>
    </row>
    <row r="69" spans="1:40" ht="22.5" customHeight="1" thickBot="1" x14ac:dyDescent="0.3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111" t="s">
        <v>180</v>
      </c>
      <c r="P69" s="130" t="s">
        <v>201</v>
      </c>
      <c r="Q69" s="111" t="s">
        <v>308</v>
      </c>
      <c r="R69" s="111" t="s">
        <v>0</v>
      </c>
      <c r="S69" s="111">
        <v>39044343</v>
      </c>
      <c r="T69" s="102">
        <v>1</v>
      </c>
      <c r="U69" s="102">
        <v>1</v>
      </c>
      <c r="V69" s="102">
        <v>1</v>
      </c>
      <c r="W69" s="102">
        <v>1</v>
      </c>
      <c r="X69" s="102">
        <v>1</v>
      </c>
      <c r="Y69" s="102">
        <v>0</v>
      </c>
      <c r="Z69" s="102">
        <v>0</v>
      </c>
      <c r="AA69" s="102">
        <v>0</v>
      </c>
      <c r="AB69" s="102">
        <v>0</v>
      </c>
      <c r="AC69" s="102">
        <v>0</v>
      </c>
      <c r="AD69" s="102">
        <v>0</v>
      </c>
      <c r="AE69" s="102">
        <v>0</v>
      </c>
      <c r="AF69" s="102">
        <v>0</v>
      </c>
      <c r="AG69" s="102">
        <v>0</v>
      </c>
      <c r="AH69" s="64">
        <f>$T$6*T69+$U$6*U69+$V$6*V69+$W$6*W69+$X$6*X69+$Y$6*Y69+$Z$6*Z69+$AA$6*AA69+$AB$6*AB69+$AC$6*AC69+$AD$6*AD69+$AE$6*AE69+$AF$6*AF69+$AG$6*AG69</f>
        <v>318</v>
      </c>
      <c r="AI69" s="2">
        <v>318</v>
      </c>
      <c r="AJ69" s="3"/>
      <c r="AK69" s="65">
        <f>AH69-(AI69+AJ69)</f>
        <v>0</v>
      </c>
      <c r="AL69" s="135" t="str">
        <f>T69&amp;U69&amp;V69&amp;W69&amp;X69&amp;Y69&amp;Z69&amp;AA69&amp;AB69&amp;AC69&amp;AD69&amp;AE69&amp;AF69&amp;AG69</f>
        <v>11111000000000</v>
      </c>
      <c r="AN69" s="1" t="str">
        <f>IF(OR($R69={"BE";"LU";"CH";"MC"}),"Francophone",IF(OR($R69={"DE";"DK";"AT"}),"Germanophones","Anglophones"))</f>
        <v>Francophone</v>
      </c>
    </row>
    <row r="70" spans="1:40" ht="22.5" customHeight="1" thickBot="1" x14ac:dyDescent="0.3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111" t="s">
        <v>182</v>
      </c>
      <c r="P70" s="130" t="s">
        <v>201</v>
      </c>
      <c r="Q70" s="111" t="s">
        <v>311</v>
      </c>
      <c r="R70" s="111" t="s">
        <v>3</v>
      </c>
      <c r="S70" s="111">
        <v>39045692</v>
      </c>
      <c r="T70" s="102">
        <v>0</v>
      </c>
      <c r="U70" s="102">
        <v>0</v>
      </c>
      <c r="V70" s="102">
        <v>0</v>
      </c>
      <c r="W70" s="102">
        <v>0</v>
      </c>
      <c r="X70" s="102">
        <v>0</v>
      </c>
      <c r="Y70" s="102">
        <v>0</v>
      </c>
      <c r="Z70" s="102">
        <v>0</v>
      </c>
      <c r="AA70" s="102">
        <v>0</v>
      </c>
      <c r="AB70" s="102">
        <v>0</v>
      </c>
      <c r="AC70" s="102">
        <v>0</v>
      </c>
      <c r="AD70" s="102">
        <v>0</v>
      </c>
      <c r="AE70" s="102">
        <v>0</v>
      </c>
      <c r="AF70" s="102">
        <v>0</v>
      </c>
      <c r="AG70" s="102">
        <v>0</v>
      </c>
      <c r="AH70" s="64">
        <f>$T$6*T70+$U$6*U70+$V$6*V70+$W$6*W70+$X$6*X70+$Y$6*Y70+$Z$6*Z70+$AA$6*AA70+$AB$6*AB70+$AC$6*AC70+$AD$6*AD70+$AE$6*AE70+$AF$6*AF70+$AG$6*AG70</f>
        <v>0</v>
      </c>
      <c r="AI70" s="2">
        <v>0</v>
      </c>
      <c r="AJ70" s="3"/>
      <c r="AK70" s="65">
        <f>AH70-(AI70+AJ70)</f>
        <v>0</v>
      </c>
      <c r="AL70" s="135" t="str">
        <f>T70&amp;U70&amp;V70&amp;W70&amp;X70&amp;Y70&amp;Z70&amp;AA70&amp;AB70&amp;AC70&amp;AD70&amp;AE70&amp;AF70&amp;AG70</f>
        <v>00000000000000</v>
      </c>
      <c r="AN70" s="1" t="str">
        <f>IF(OR($R70={"BE";"LU";"CH";"MC"}),"Francophone",IF(OR($R70={"DE";"DK";"AT"}),"Germanophones","Anglophones"))</f>
        <v>Anglophones</v>
      </c>
    </row>
    <row r="71" spans="1:40" ht="22.5" customHeight="1" thickBot="1" x14ac:dyDescent="0.3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111" t="s">
        <v>182</v>
      </c>
      <c r="P71" s="130" t="s">
        <v>201</v>
      </c>
      <c r="Q71" s="111" t="s">
        <v>310</v>
      </c>
      <c r="R71" s="111" t="s">
        <v>0</v>
      </c>
      <c r="S71" s="111">
        <v>39045692</v>
      </c>
      <c r="T71" s="102">
        <v>0</v>
      </c>
      <c r="U71" s="102">
        <v>0</v>
      </c>
      <c r="V71" s="102">
        <v>0</v>
      </c>
      <c r="W71" s="102">
        <v>0</v>
      </c>
      <c r="X71" s="102">
        <v>0</v>
      </c>
      <c r="Y71" s="102">
        <v>0</v>
      </c>
      <c r="Z71" s="102">
        <v>0</v>
      </c>
      <c r="AA71" s="102">
        <v>0</v>
      </c>
      <c r="AB71" s="102">
        <v>0</v>
      </c>
      <c r="AC71" s="102">
        <v>0</v>
      </c>
      <c r="AD71" s="102">
        <v>0</v>
      </c>
      <c r="AE71" s="102">
        <v>0</v>
      </c>
      <c r="AF71" s="102">
        <v>0</v>
      </c>
      <c r="AG71" s="102">
        <v>0</v>
      </c>
      <c r="AH71" s="64">
        <f>$T$6*T71+$U$6*U71+$V$6*V71+$W$6*W71+$X$6*X71+$Y$6*Y71+$Z$6*Z71+$AA$6*AA71+$AB$6*AB71+$AC$6*AC71+$AD$6*AD71+$AE$6*AE71+$AF$6*AF71+$AG$6*AG71</f>
        <v>0</v>
      </c>
      <c r="AI71" s="2">
        <v>0</v>
      </c>
      <c r="AJ71" s="3"/>
      <c r="AK71" s="65">
        <f>AH71-(AI71+AJ71)</f>
        <v>0</v>
      </c>
      <c r="AL71" s="135" t="str">
        <f>T71&amp;U71&amp;V71&amp;W71&amp;X71&amp;Y71&amp;Z71&amp;AA71&amp;AB71&amp;AC71&amp;AD71&amp;AE71&amp;AF71&amp;AG71</f>
        <v>00000000000000</v>
      </c>
      <c r="AN71" s="1" t="str">
        <f>IF(OR($R71={"BE";"LU";"CH";"MC"}),"Francophone",IF(OR($R71={"DE";"DK";"AT"}),"Germanophones","Anglophones"))</f>
        <v>Francophone</v>
      </c>
    </row>
    <row r="72" spans="1:40" ht="22.5" customHeight="1" thickBot="1" x14ac:dyDescent="0.3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111" t="s">
        <v>184</v>
      </c>
      <c r="P72" s="130" t="s">
        <v>201</v>
      </c>
      <c r="Q72" s="111" t="s">
        <v>313</v>
      </c>
      <c r="R72" s="111" t="s">
        <v>0</v>
      </c>
      <c r="S72" s="111">
        <v>39046617</v>
      </c>
      <c r="T72" s="102">
        <v>1</v>
      </c>
      <c r="U72" s="102">
        <v>1</v>
      </c>
      <c r="V72" s="102">
        <v>1</v>
      </c>
      <c r="W72" s="102">
        <v>1</v>
      </c>
      <c r="X72" s="102">
        <v>1</v>
      </c>
      <c r="Y72" s="102">
        <v>0</v>
      </c>
      <c r="Z72" s="102">
        <v>0</v>
      </c>
      <c r="AA72" s="102">
        <v>0</v>
      </c>
      <c r="AB72" s="102">
        <v>0</v>
      </c>
      <c r="AC72" s="102">
        <v>0</v>
      </c>
      <c r="AD72" s="102">
        <v>0</v>
      </c>
      <c r="AE72" s="102">
        <v>0</v>
      </c>
      <c r="AF72" s="102">
        <v>0</v>
      </c>
      <c r="AG72" s="102">
        <v>0</v>
      </c>
      <c r="AH72" s="64">
        <f>$T$6*T72+$U$6*U72+$V$6*V72+$W$6*W72+$X$6*X72+$Y$6*Y72+$Z$6*Z72+$AA$6*AA72+$AB$6*AB72+$AC$6*AC72+$AD$6*AD72+$AE$6*AE72+$AF$6*AF72+$AG$6*AG72</f>
        <v>318</v>
      </c>
      <c r="AI72" s="2">
        <v>318</v>
      </c>
      <c r="AJ72" s="3"/>
      <c r="AK72" s="65">
        <f>AH72-(AI72+AJ72)</f>
        <v>0</v>
      </c>
      <c r="AL72" s="135" t="str">
        <f>T72&amp;U72&amp;V72&amp;W72&amp;X72&amp;Y72&amp;Z72&amp;AA72&amp;AB72&amp;AC72&amp;AD72&amp;AE72&amp;AF72&amp;AG72</f>
        <v>11111000000000</v>
      </c>
      <c r="AN72" s="1" t="str">
        <f>IF(OR($R72={"BE";"LU";"CH";"MC"}),"Francophone",IF(OR($R72={"DE";"DK";"AT"}),"Germanophones","Anglophones"))</f>
        <v>Francophone</v>
      </c>
    </row>
    <row r="73" spans="1:40" ht="22.5" customHeight="1" thickBot="1" x14ac:dyDescent="0.3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111" t="s">
        <v>184</v>
      </c>
      <c r="P73" s="130" t="s">
        <v>201</v>
      </c>
      <c r="Q73" s="111" t="s">
        <v>314</v>
      </c>
      <c r="R73" s="111" t="s">
        <v>0</v>
      </c>
      <c r="S73" s="111">
        <v>39046617</v>
      </c>
      <c r="T73" s="102">
        <v>1</v>
      </c>
      <c r="U73" s="102">
        <v>1</v>
      </c>
      <c r="V73" s="102">
        <v>1</v>
      </c>
      <c r="W73" s="102">
        <v>1</v>
      </c>
      <c r="X73" s="102">
        <v>1</v>
      </c>
      <c r="Y73" s="102">
        <v>0</v>
      </c>
      <c r="Z73" s="102">
        <v>0</v>
      </c>
      <c r="AA73" s="102">
        <v>0</v>
      </c>
      <c r="AB73" s="102">
        <v>0</v>
      </c>
      <c r="AC73" s="102">
        <v>0</v>
      </c>
      <c r="AD73" s="102">
        <v>0</v>
      </c>
      <c r="AE73" s="102">
        <v>0</v>
      </c>
      <c r="AF73" s="102">
        <v>0</v>
      </c>
      <c r="AG73" s="102">
        <v>0</v>
      </c>
      <c r="AH73" s="64">
        <f>$T$6*T73+$U$6*U73+$V$6*V73+$W$6*W73+$X$6*X73+$Y$6*Y73+$Z$6*Z73+$AA$6*AA73+$AB$6*AB73+$AC$6*AC73+$AD$6*AD73+$AE$6*AE73+$AF$6*AF73+$AG$6*AG73</f>
        <v>318</v>
      </c>
      <c r="AI73" s="2">
        <v>318</v>
      </c>
      <c r="AJ73" s="3"/>
      <c r="AK73" s="65">
        <f>AH73-(AI73+AJ73)</f>
        <v>0</v>
      </c>
      <c r="AL73" s="135" t="str">
        <f>T73&amp;U73&amp;V73&amp;W73&amp;X73&amp;Y73&amp;Z73&amp;AA73&amp;AB73&amp;AC73&amp;AD73&amp;AE73&amp;AF73&amp;AG73</f>
        <v>11111000000000</v>
      </c>
      <c r="AN73" s="1" t="str">
        <f>IF(OR($R73={"BE";"LU";"CH";"MC"}),"Francophone",IF(OR($R73={"DE";"DK";"AT"}),"Germanophones","Anglophones"))</f>
        <v>Francophone</v>
      </c>
    </row>
    <row r="74" spans="1:40" ht="22.5" customHeight="1" thickBot="1" x14ac:dyDescent="0.3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111" t="s">
        <v>186</v>
      </c>
      <c r="P74" s="131" t="s">
        <v>204</v>
      </c>
      <c r="Q74" s="111" t="s">
        <v>317</v>
      </c>
      <c r="R74" s="111" t="s">
        <v>3</v>
      </c>
      <c r="S74" s="111">
        <v>37090951</v>
      </c>
      <c r="T74" s="102">
        <v>1</v>
      </c>
      <c r="U74" s="102">
        <v>1</v>
      </c>
      <c r="V74" s="102">
        <v>1</v>
      </c>
      <c r="W74" s="102">
        <v>1</v>
      </c>
      <c r="X74" s="102">
        <v>1</v>
      </c>
      <c r="Y74" s="102">
        <v>0</v>
      </c>
      <c r="Z74" s="102">
        <v>0</v>
      </c>
      <c r="AA74" s="102">
        <v>0</v>
      </c>
      <c r="AB74" s="102">
        <v>0</v>
      </c>
      <c r="AC74" s="102">
        <v>0</v>
      </c>
      <c r="AD74" s="102">
        <v>0</v>
      </c>
      <c r="AE74" s="102">
        <v>0</v>
      </c>
      <c r="AF74" s="102">
        <v>0</v>
      </c>
      <c r="AG74" s="102">
        <v>0</v>
      </c>
      <c r="AH74" s="64">
        <f>$T$6*T74+$U$6*U74+$V$6*V74+$W$6*W74+$X$6*X74+$Y$6*Y74+$Z$6*Z74+$AA$6*AA74+$AB$6*AB74+$AC$6*AC74+$AD$6*AD74+$AE$6*AE74+$AF$6*AF74+$AG$6*AG74</f>
        <v>318</v>
      </c>
      <c r="AI74" s="2">
        <v>318</v>
      </c>
      <c r="AJ74" s="3"/>
      <c r="AK74" s="65">
        <f>AH74-(AI74+AJ74)</f>
        <v>0</v>
      </c>
      <c r="AL74" s="135" t="str">
        <f>T74&amp;U74&amp;V74&amp;W74&amp;X74&amp;Y74&amp;Z74&amp;AA74&amp;AB74&amp;AC74&amp;AD74&amp;AE74&amp;AF74&amp;AG74</f>
        <v>11111000000000</v>
      </c>
      <c r="AN74" s="1" t="str">
        <f>IF(OR($R74={"BE";"LU";"CH";"MC"}),"Francophone",IF(OR($R74={"DE";"DK";"AT"}),"Germanophones","Anglophones"))</f>
        <v>Anglophones</v>
      </c>
    </row>
    <row r="75" spans="1:40" ht="22.5" customHeight="1" thickBot="1" x14ac:dyDescent="0.3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111" t="s">
        <v>186</v>
      </c>
      <c r="P75" s="131" t="s">
        <v>204</v>
      </c>
      <c r="Q75" s="111" t="s">
        <v>318</v>
      </c>
      <c r="R75" s="111" t="s">
        <v>3</v>
      </c>
      <c r="S75" s="111">
        <v>37090951</v>
      </c>
      <c r="T75" s="102">
        <v>1</v>
      </c>
      <c r="U75" s="102">
        <v>1</v>
      </c>
      <c r="V75" s="102">
        <v>1</v>
      </c>
      <c r="W75" s="102">
        <v>1</v>
      </c>
      <c r="X75" s="102">
        <v>1</v>
      </c>
      <c r="Y75" s="102">
        <v>0</v>
      </c>
      <c r="Z75" s="102">
        <v>0</v>
      </c>
      <c r="AA75" s="102">
        <v>0</v>
      </c>
      <c r="AB75" s="102">
        <v>0</v>
      </c>
      <c r="AC75" s="102">
        <v>0</v>
      </c>
      <c r="AD75" s="102">
        <v>0</v>
      </c>
      <c r="AE75" s="102">
        <v>0</v>
      </c>
      <c r="AF75" s="102">
        <v>0</v>
      </c>
      <c r="AG75" s="102">
        <v>0</v>
      </c>
      <c r="AH75" s="64">
        <f>$T$6*T75+$U$6*U75+$V$6*V75+$W$6*W75+$X$6*X75+$Y$6*Y75+$Z$6*Z75+$AA$6*AA75+$AB$6*AB75+$AC$6*AC75+$AD$6*AD75+$AE$6*AE75+$AF$6*AF75+$AG$6*AG75</f>
        <v>318</v>
      </c>
      <c r="AI75" s="2">
        <v>318</v>
      </c>
      <c r="AJ75" s="3"/>
      <c r="AK75" s="65">
        <f>AH75-(AI75+AJ75)</f>
        <v>0</v>
      </c>
      <c r="AL75" s="135" t="str">
        <f>T75&amp;U75&amp;V75&amp;W75&amp;X75&amp;Y75&amp;Z75&amp;AA75&amp;AB75&amp;AC75&amp;AD75&amp;AE75&amp;AF75&amp;AG75</f>
        <v>11111000000000</v>
      </c>
      <c r="AN75" s="1" t="str">
        <f>IF(OR($R75={"BE";"LU";"CH";"MC"}),"Francophone",IF(OR($R75={"DE";"DK";"AT"}),"Germanophones","Anglophones"))</f>
        <v>Anglophones</v>
      </c>
    </row>
    <row r="76" spans="1:40" ht="22.5" customHeight="1" thickBot="1" x14ac:dyDescent="0.3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111" t="s">
        <v>189</v>
      </c>
      <c r="P76" s="131" t="s">
        <v>204</v>
      </c>
      <c r="Q76" s="111" t="s">
        <v>323</v>
      </c>
      <c r="R76" s="111" t="s">
        <v>0</v>
      </c>
      <c r="S76" s="111">
        <v>39046691</v>
      </c>
      <c r="T76" s="102">
        <v>0</v>
      </c>
      <c r="U76" s="102">
        <v>0</v>
      </c>
      <c r="V76" s="102">
        <v>0</v>
      </c>
      <c r="W76" s="102">
        <v>0</v>
      </c>
      <c r="X76" s="102">
        <v>0</v>
      </c>
      <c r="Y76" s="102">
        <v>0</v>
      </c>
      <c r="Z76" s="102">
        <v>0</v>
      </c>
      <c r="AA76" s="102">
        <v>0</v>
      </c>
      <c r="AB76" s="102">
        <v>0</v>
      </c>
      <c r="AC76" s="102">
        <v>0</v>
      </c>
      <c r="AD76" s="102">
        <v>0</v>
      </c>
      <c r="AE76" s="102">
        <v>0</v>
      </c>
      <c r="AF76" s="102">
        <v>0</v>
      </c>
      <c r="AG76" s="102">
        <v>0</v>
      </c>
      <c r="AH76" s="64">
        <f>$T$6*T76+$U$6*U76+$V$6*V76+$W$6*W76+$X$6*X76+$Y$6*Y76+$Z$6*Z76+$AA$6*AA76+$AB$6*AB76+$AC$6*AC76+$AD$6*AD76+$AE$6*AE76+$AF$6*AF76+$AG$6*AG76</f>
        <v>0</v>
      </c>
      <c r="AI76" s="2"/>
      <c r="AJ76" s="3"/>
      <c r="AK76" s="65">
        <f>AH76-(AI76+AJ76)</f>
        <v>0</v>
      </c>
      <c r="AL76" s="135" t="str">
        <f>T76&amp;U76&amp;V76&amp;W76&amp;X76&amp;Y76&amp;Z76&amp;AA76&amp;AB76&amp;AC76&amp;AD76&amp;AE76&amp;AF76&amp;AG76</f>
        <v>00000000000000</v>
      </c>
      <c r="AN76" s="1" t="str">
        <f>IF(OR($R76={"BE";"LU";"CH";"MC"}),"Francophone",IF(OR($R76={"DE";"DK";"AT"}),"Germanophones","Anglophones"))</f>
        <v>Francophone</v>
      </c>
    </row>
    <row r="77" spans="1:40" ht="22.5" customHeight="1" thickBot="1" x14ac:dyDescent="0.3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111" t="s">
        <v>155</v>
      </c>
      <c r="P77" s="126" t="s">
        <v>199</v>
      </c>
      <c r="Q77" s="111" t="s">
        <v>260</v>
      </c>
      <c r="R77" s="111" t="s">
        <v>3</v>
      </c>
      <c r="S77" s="111">
        <v>38086738</v>
      </c>
      <c r="T77" s="102">
        <v>1</v>
      </c>
      <c r="U77" s="102">
        <v>1</v>
      </c>
      <c r="V77" s="102">
        <v>1</v>
      </c>
      <c r="W77" s="102">
        <v>1</v>
      </c>
      <c r="X77" s="102">
        <v>1</v>
      </c>
      <c r="Y77" s="102">
        <v>0</v>
      </c>
      <c r="Z77" s="102">
        <v>0</v>
      </c>
      <c r="AA77" s="102">
        <v>0</v>
      </c>
      <c r="AB77" s="102">
        <v>0</v>
      </c>
      <c r="AC77" s="102">
        <v>0</v>
      </c>
      <c r="AD77" s="102">
        <v>0</v>
      </c>
      <c r="AE77" s="102">
        <v>0</v>
      </c>
      <c r="AF77" s="102">
        <v>0</v>
      </c>
      <c r="AG77" s="102">
        <v>0</v>
      </c>
      <c r="AH77" s="64">
        <f>$T$6*T77+$U$6*U77+$V$6*V77+$W$6*W77+$X$6*X77+$Y$6*Y77+$Z$6*Z77+$AA$6*AA77+$AB$6*AB77+$AC$6*AC77+$AD$6*AD77+$AE$6*AE77+$AF$6*AF77+$AG$6*AG77</f>
        <v>318</v>
      </c>
      <c r="AI77" s="2">
        <v>318</v>
      </c>
      <c r="AJ77" s="3"/>
      <c r="AK77" s="65">
        <f>AH77-(AI77+AJ77)</f>
        <v>0</v>
      </c>
      <c r="AL77" s="135" t="str">
        <f>T77&amp;U77&amp;V77&amp;W77&amp;X77&amp;Y77&amp;Z77&amp;AA77&amp;AB77&amp;AC77&amp;AD77&amp;AE77&amp;AF77&amp;AG77</f>
        <v>11111000000000</v>
      </c>
      <c r="AN77" s="1" t="str">
        <f>IF(OR($R77={"BE";"LU";"CH";"MC"}),"Francophone",IF(OR($R77={"DE";"DK";"AT"}),"Germanophones","Anglophones"))</f>
        <v>Anglophones</v>
      </c>
    </row>
    <row r="78" spans="1:40" ht="22.5" customHeight="1" thickBot="1" x14ac:dyDescent="0.3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111" t="s">
        <v>155</v>
      </c>
      <c r="P78" s="126" t="s">
        <v>199</v>
      </c>
      <c r="Q78" s="111" t="s">
        <v>261</v>
      </c>
      <c r="R78" s="111" t="s">
        <v>3</v>
      </c>
      <c r="S78" s="111">
        <v>38086738</v>
      </c>
      <c r="T78" s="102">
        <v>1</v>
      </c>
      <c r="U78" s="102">
        <v>1</v>
      </c>
      <c r="V78" s="102">
        <v>1</v>
      </c>
      <c r="W78" s="102">
        <v>1</v>
      </c>
      <c r="X78" s="102">
        <v>1</v>
      </c>
      <c r="Y78" s="102">
        <v>0</v>
      </c>
      <c r="Z78" s="102">
        <v>0</v>
      </c>
      <c r="AA78" s="102">
        <v>0</v>
      </c>
      <c r="AB78" s="102">
        <v>0</v>
      </c>
      <c r="AC78" s="102">
        <v>0</v>
      </c>
      <c r="AD78" s="102">
        <v>0</v>
      </c>
      <c r="AE78" s="102">
        <v>0</v>
      </c>
      <c r="AF78" s="102">
        <v>0</v>
      </c>
      <c r="AG78" s="102">
        <v>0</v>
      </c>
      <c r="AH78" s="64">
        <f>$T$6*T78+$U$6*U78+$V$6*V78+$W$6*W78+$X$6*X78+$Y$6*Y78+$Z$6*Z78+$AA$6*AA78+$AB$6*AB78+$AC$6*AC78+$AD$6*AD78+$AE$6*AE78+$AF$6*AF78+$AG$6*AG78</f>
        <v>318</v>
      </c>
      <c r="AI78" s="2">
        <v>318</v>
      </c>
      <c r="AJ78" s="3"/>
      <c r="AK78" s="65">
        <f>AH78-(AI78+AJ78)</f>
        <v>0</v>
      </c>
      <c r="AL78" s="135" t="str">
        <f>T78&amp;U78&amp;V78&amp;W78&amp;X78&amp;Y78&amp;Z78&amp;AA78&amp;AB78&amp;AC78&amp;AD78&amp;AE78&amp;AF78&amp;AG78</f>
        <v>11111000000000</v>
      </c>
      <c r="AN78" s="1" t="str">
        <f>IF(OR($R78={"BE";"LU";"CH";"MC"}),"Francophone",IF(OR($R78={"DE";"DK";"AT"}),"Germanophones","Anglophones"))</f>
        <v>Anglophones</v>
      </c>
    </row>
    <row r="79" spans="1:40" ht="22.5" customHeight="1" thickBot="1" x14ac:dyDescent="0.3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111" t="s">
        <v>156</v>
      </c>
      <c r="P79" s="126" t="s">
        <v>199</v>
      </c>
      <c r="Q79" s="111" t="s">
        <v>262</v>
      </c>
      <c r="R79" s="111" t="s">
        <v>3</v>
      </c>
      <c r="S79" s="111">
        <v>35160232</v>
      </c>
      <c r="T79" s="102">
        <v>0</v>
      </c>
      <c r="U79" s="102">
        <v>0</v>
      </c>
      <c r="V79" s="102">
        <v>1</v>
      </c>
      <c r="W79" s="102">
        <v>1</v>
      </c>
      <c r="X79" s="102">
        <v>1</v>
      </c>
      <c r="Y79" s="102">
        <v>0</v>
      </c>
      <c r="Z79" s="102">
        <v>0</v>
      </c>
      <c r="AA79" s="102">
        <v>0</v>
      </c>
      <c r="AB79" s="102">
        <v>0</v>
      </c>
      <c r="AC79" s="102">
        <v>0</v>
      </c>
      <c r="AD79" s="102">
        <v>0</v>
      </c>
      <c r="AE79" s="102">
        <v>0</v>
      </c>
      <c r="AF79" s="102">
        <v>0</v>
      </c>
      <c r="AG79" s="102">
        <v>0</v>
      </c>
      <c r="AH79" s="64">
        <f>$T$6*T79+$U$6*U79+$V$6*V79+$W$6*W79+$X$6*X79+$Y$6*Y79+$Z$6*Z79+$AA$6*AA79+$AB$6*AB79+$AC$6*AC79+$AD$6*AD79+$AE$6*AE79+$AF$6*AF79+$AG$6*AG79</f>
        <v>206</v>
      </c>
      <c r="AI79" s="2">
        <v>206</v>
      </c>
      <c r="AJ79" s="3"/>
      <c r="AK79" s="65">
        <f>AH79-(AI79+AJ79)</f>
        <v>0</v>
      </c>
      <c r="AL79" s="135" t="str">
        <f>T79&amp;U79&amp;V79&amp;W79&amp;X79&amp;Y79&amp;Z79&amp;AA79&amp;AB79&amp;AC79&amp;AD79&amp;AE79&amp;AF79&amp;AG79</f>
        <v>00111000000000</v>
      </c>
      <c r="AN79" s="1" t="str">
        <f>IF(OR($R79={"BE";"LU";"CH";"MC"}),"Francophone",IF(OR($R79={"DE";"DK";"AT"}),"Germanophones","Anglophones"))</f>
        <v>Anglophones</v>
      </c>
    </row>
    <row r="80" spans="1:40" ht="22.5" customHeight="1" thickBot="1" x14ac:dyDescent="0.3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111" t="s">
        <v>156</v>
      </c>
      <c r="P80" s="126" t="s">
        <v>199</v>
      </c>
      <c r="Q80" s="111" t="s">
        <v>263</v>
      </c>
      <c r="R80" s="111" t="s">
        <v>3</v>
      </c>
      <c r="S80" s="111">
        <v>35160232</v>
      </c>
      <c r="T80" s="102">
        <v>0</v>
      </c>
      <c r="U80" s="102">
        <v>0</v>
      </c>
      <c r="V80" s="102">
        <v>1</v>
      </c>
      <c r="W80" s="102">
        <v>1</v>
      </c>
      <c r="X80" s="102">
        <v>1</v>
      </c>
      <c r="Y80" s="102">
        <v>0</v>
      </c>
      <c r="Z80" s="102">
        <v>0</v>
      </c>
      <c r="AA80" s="102">
        <v>0</v>
      </c>
      <c r="AB80" s="102">
        <v>0</v>
      </c>
      <c r="AC80" s="102">
        <v>0</v>
      </c>
      <c r="AD80" s="102">
        <v>0</v>
      </c>
      <c r="AE80" s="102">
        <v>0</v>
      </c>
      <c r="AF80" s="102">
        <v>0</v>
      </c>
      <c r="AG80" s="102">
        <v>0</v>
      </c>
      <c r="AH80" s="64">
        <f>$T$6*T80+$U$6*U80+$V$6*V80+$W$6*W80+$X$6*X80+$Y$6*Y80+$Z$6*Z80+$AA$6*AA80+$AB$6*AB80+$AC$6*AC80+$AD$6*AD80+$AE$6*AE80+$AF$6*AF80+$AG$6*AG80</f>
        <v>206</v>
      </c>
      <c r="AI80" s="2">
        <v>206</v>
      </c>
      <c r="AJ80" s="3"/>
      <c r="AK80" s="65">
        <f>AH80-(AI80+AJ80)</f>
        <v>0</v>
      </c>
      <c r="AL80" s="135" t="str">
        <f>T80&amp;U80&amp;V80&amp;W80&amp;X80&amp;Y80&amp;Z80&amp;AA80&amp;AB80&amp;AC80&amp;AD80&amp;AE80&amp;AF80&amp;AG80</f>
        <v>00111000000000</v>
      </c>
      <c r="AN80" s="1" t="str">
        <f>IF(OR($R80={"BE";"LU";"CH";"MC"}),"Francophone",IF(OR($R80={"DE";"DK";"AT"}),"Germanophones","Anglophones"))</f>
        <v>Anglophones</v>
      </c>
    </row>
    <row r="81" spans="1:40" ht="22.5" customHeight="1" thickBot="1" x14ac:dyDescent="0.3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111" t="s">
        <v>159</v>
      </c>
      <c r="P81" s="127" t="s">
        <v>200</v>
      </c>
      <c r="Q81" s="111" t="s">
        <v>268</v>
      </c>
      <c r="R81" s="111" t="s">
        <v>3</v>
      </c>
      <c r="S81" s="111">
        <v>33240841</v>
      </c>
      <c r="T81" s="102">
        <v>1</v>
      </c>
      <c r="U81" s="102">
        <v>1</v>
      </c>
      <c r="V81" s="102">
        <v>1</v>
      </c>
      <c r="W81" s="102">
        <v>1</v>
      </c>
      <c r="X81" s="102">
        <v>1</v>
      </c>
      <c r="Y81" s="102">
        <v>0</v>
      </c>
      <c r="Z81" s="102">
        <v>0</v>
      </c>
      <c r="AA81" s="102">
        <v>0</v>
      </c>
      <c r="AB81" s="102">
        <v>0</v>
      </c>
      <c r="AC81" s="102">
        <v>0</v>
      </c>
      <c r="AD81" s="102">
        <v>0</v>
      </c>
      <c r="AE81" s="102">
        <v>0</v>
      </c>
      <c r="AF81" s="102">
        <v>0</v>
      </c>
      <c r="AG81" s="102">
        <v>0</v>
      </c>
      <c r="AH81" s="64">
        <f>$T$6*T81+$U$6*U81+$V$6*V81+$W$6*W81+$X$6*X81+$Y$6*Y81+$Z$6*Z81+$AA$6*AA81+$AB$6*AB81+$AC$6*AC81+$AD$6*AD81+$AE$6*AE81+$AF$6*AF81+$AG$6*AG81</f>
        <v>318</v>
      </c>
      <c r="AI81" s="2">
        <v>318</v>
      </c>
      <c r="AJ81" s="3"/>
      <c r="AK81" s="65">
        <f>AH81-(AI81+AJ81)</f>
        <v>0</v>
      </c>
      <c r="AL81" s="135" t="str">
        <f>T81&amp;U81&amp;V81&amp;W81&amp;X81&amp;Y81&amp;Z81&amp;AA81&amp;AB81&amp;AC81&amp;AD81&amp;AE81&amp;AF81&amp;AG81</f>
        <v>11111000000000</v>
      </c>
      <c r="AN81" s="1" t="str">
        <f>IF(OR($R81={"BE";"LU";"CH";"MC"}),"Francophone",IF(OR($R81={"DE";"DK";"AT"}),"Germanophones","Anglophones"))</f>
        <v>Anglophones</v>
      </c>
    </row>
    <row r="82" spans="1:40" ht="22.5" customHeight="1" thickBot="1" x14ac:dyDescent="0.3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111" t="s">
        <v>159</v>
      </c>
      <c r="P82" s="127" t="s">
        <v>200</v>
      </c>
      <c r="Q82" s="111" t="s">
        <v>269</v>
      </c>
      <c r="R82" s="111" t="s">
        <v>3</v>
      </c>
      <c r="S82" s="111">
        <v>33240841</v>
      </c>
      <c r="T82" s="102">
        <v>1</v>
      </c>
      <c r="U82" s="102">
        <v>1</v>
      </c>
      <c r="V82" s="102">
        <v>1</v>
      </c>
      <c r="W82" s="102">
        <v>1</v>
      </c>
      <c r="X82" s="102">
        <v>1</v>
      </c>
      <c r="Y82" s="102">
        <v>0</v>
      </c>
      <c r="Z82" s="102">
        <v>0</v>
      </c>
      <c r="AA82" s="102">
        <v>0</v>
      </c>
      <c r="AB82" s="102">
        <v>0</v>
      </c>
      <c r="AC82" s="102">
        <v>0</v>
      </c>
      <c r="AD82" s="102">
        <v>0</v>
      </c>
      <c r="AE82" s="102">
        <v>0</v>
      </c>
      <c r="AF82" s="102">
        <v>0</v>
      </c>
      <c r="AG82" s="102">
        <v>0</v>
      </c>
      <c r="AH82" s="64">
        <f>$T$6*T82+$U$6*U82+$V$6*V82+$W$6*W82+$X$6*X82+$Y$6*Y82+$Z$6*Z82+$AA$6*AA82+$AB$6*AB82+$AC$6*AC82+$AD$6*AD82+$AE$6*AE82+$AF$6*AF82+$AG$6*AG82</f>
        <v>318</v>
      </c>
      <c r="AI82" s="2">
        <v>318</v>
      </c>
      <c r="AJ82" s="3"/>
      <c r="AK82" s="65">
        <f>AH82-(AI82+AJ82)</f>
        <v>0</v>
      </c>
      <c r="AL82" s="135" t="str">
        <f>T82&amp;U82&amp;V82&amp;W82&amp;X82&amp;Y82&amp;Z82&amp;AA82&amp;AB82&amp;AC82&amp;AD82&amp;AE82&amp;AF82&amp;AG82</f>
        <v>11111000000000</v>
      </c>
      <c r="AN82" s="1" t="str">
        <f>IF(OR($R82={"BE";"LU";"CH";"MC"}),"Francophone",IF(OR($R82={"DE";"DK";"AT"}),"Germanophones","Anglophones"))</f>
        <v>Anglophones</v>
      </c>
    </row>
    <row r="83" spans="1:40" ht="22.5" customHeight="1" thickBot="1" x14ac:dyDescent="0.3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111" t="s">
        <v>160</v>
      </c>
      <c r="P83" s="127" t="s">
        <v>200</v>
      </c>
      <c r="Q83" s="111" t="s">
        <v>270</v>
      </c>
      <c r="R83" s="111" t="s">
        <v>3</v>
      </c>
      <c r="S83" s="111">
        <v>53120378</v>
      </c>
      <c r="T83" s="102">
        <v>0</v>
      </c>
      <c r="U83" s="102">
        <v>0</v>
      </c>
      <c r="V83" s="102">
        <v>0</v>
      </c>
      <c r="W83" s="102">
        <v>0</v>
      </c>
      <c r="X83" s="102">
        <v>0</v>
      </c>
      <c r="Y83" s="102">
        <v>0</v>
      </c>
      <c r="Z83" s="102">
        <v>0</v>
      </c>
      <c r="AA83" s="102">
        <v>0</v>
      </c>
      <c r="AB83" s="102">
        <v>0</v>
      </c>
      <c r="AC83" s="102">
        <v>0</v>
      </c>
      <c r="AD83" s="102">
        <v>0</v>
      </c>
      <c r="AE83" s="102">
        <v>0</v>
      </c>
      <c r="AF83" s="102">
        <v>0</v>
      </c>
      <c r="AG83" s="102">
        <v>0</v>
      </c>
      <c r="AH83" s="64">
        <f>$T$6*T83+$U$6*U83+$V$6*V83+$W$6*W83+$X$6*X83+$Y$6*Y83+$Z$6*Z83+$AA$6*AA83+$AB$6*AB83+$AC$6*AC83+$AD$6*AD83+$AE$6*AE83+$AF$6*AF83+$AG$6*AG83</f>
        <v>0</v>
      </c>
      <c r="AI83" s="2">
        <v>0</v>
      </c>
      <c r="AJ83" s="3"/>
      <c r="AK83" s="65">
        <f>AH83-(AI83+AJ83)</f>
        <v>0</v>
      </c>
      <c r="AL83" s="135" t="str">
        <f>T83&amp;U83&amp;V83&amp;W83&amp;X83&amp;Y83&amp;Z83&amp;AA83&amp;AB83&amp;AC83&amp;AD83&amp;AE83&amp;AF83&amp;AG83</f>
        <v>00000000000000</v>
      </c>
      <c r="AN83" s="1" t="str">
        <f>IF(OR($R83={"BE";"LU";"CH";"MC"}),"Francophone",IF(OR($R83={"DE";"DK";"AT"}),"Germanophones","Anglophones"))</f>
        <v>Anglophones</v>
      </c>
    </row>
    <row r="84" spans="1:40" ht="22.5" customHeight="1" thickBot="1" x14ac:dyDescent="0.3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111" t="s">
        <v>160</v>
      </c>
      <c r="P84" s="127" t="s">
        <v>200</v>
      </c>
      <c r="Q84" s="111" t="s">
        <v>271</v>
      </c>
      <c r="R84" s="111" t="s">
        <v>3</v>
      </c>
      <c r="S84" s="111">
        <v>53120378</v>
      </c>
      <c r="T84" s="102">
        <v>0</v>
      </c>
      <c r="U84" s="102">
        <v>0</v>
      </c>
      <c r="V84" s="102">
        <v>0</v>
      </c>
      <c r="W84" s="102">
        <v>0</v>
      </c>
      <c r="X84" s="102">
        <v>0</v>
      </c>
      <c r="Y84" s="102">
        <v>0</v>
      </c>
      <c r="Z84" s="102">
        <v>0</v>
      </c>
      <c r="AA84" s="102">
        <v>0</v>
      </c>
      <c r="AB84" s="102">
        <v>0</v>
      </c>
      <c r="AC84" s="102">
        <v>0</v>
      </c>
      <c r="AD84" s="102">
        <v>0</v>
      </c>
      <c r="AE84" s="102">
        <v>0</v>
      </c>
      <c r="AF84" s="102">
        <v>0</v>
      </c>
      <c r="AG84" s="102">
        <v>0</v>
      </c>
      <c r="AH84" s="64">
        <f>$T$6*T84+$U$6*U84+$V$6*V84+$W$6*W84+$X$6*X84+$Y$6*Y84+$Z$6*Z84+$AA$6*AA84+$AB$6*AB84+$AC$6*AC84+$AD$6*AD84+$AE$6*AE84+$AF$6*AF84+$AG$6*AG84</f>
        <v>0</v>
      </c>
      <c r="AI84" s="2">
        <v>0</v>
      </c>
      <c r="AJ84" s="3"/>
      <c r="AK84" s="65">
        <f>AH84-(AI84+AJ84)</f>
        <v>0</v>
      </c>
      <c r="AL84" s="135" t="str">
        <f>T84&amp;U84&amp;V84&amp;W84&amp;X84&amp;Y84&amp;Z84&amp;AA84&amp;AB84&amp;AC84&amp;AD84&amp;AE84&amp;AF84&amp;AG84</f>
        <v>00000000000000</v>
      </c>
      <c r="AN84" s="1" t="str">
        <f>IF(OR($R84={"BE";"LU";"CH";"MC"}),"Francophone",IF(OR($R84={"DE";"DK";"AT"}),"Germanophones","Anglophones"))</f>
        <v>Anglophones</v>
      </c>
    </row>
    <row r="85" spans="1:40" ht="22.5" customHeight="1" thickBot="1" x14ac:dyDescent="0.3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111" t="s">
        <v>161</v>
      </c>
      <c r="P85" s="127" t="s">
        <v>200</v>
      </c>
      <c r="Q85" s="111" t="s">
        <v>272</v>
      </c>
      <c r="R85" s="111" t="s">
        <v>3</v>
      </c>
      <c r="S85" s="111">
        <v>53120808</v>
      </c>
      <c r="T85" s="102">
        <v>0</v>
      </c>
      <c r="U85" s="102">
        <v>0</v>
      </c>
      <c r="V85" s="102">
        <v>0</v>
      </c>
      <c r="W85" s="102">
        <v>0</v>
      </c>
      <c r="X85" s="102">
        <v>0</v>
      </c>
      <c r="Y85" s="102">
        <v>0</v>
      </c>
      <c r="Z85" s="102">
        <v>0</v>
      </c>
      <c r="AA85" s="102">
        <v>0</v>
      </c>
      <c r="AB85" s="102">
        <v>0</v>
      </c>
      <c r="AC85" s="102">
        <v>0</v>
      </c>
      <c r="AD85" s="102">
        <v>0</v>
      </c>
      <c r="AE85" s="102">
        <v>0</v>
      </c>
      <c r="AF85" s="102">
        <v>0</v>
      </c>
      <c r="AG85" s="102">
        <v>0</v>
      </c>
      <c r="AH85" s="64">
        <f>$T$6*T85+$U$6*U85+$V$6*V85+$W$6*W85+$X$6*X85+$Y$6*Y85+$Z$6*Z85+$AA$6*AA85+$AB$6*AB85+$AC$6*AC85+$AD$6*AD85+$AE$6*AE85+$AF$6*AF85+$AG$6*AG85</f>
        <v>0</v>
      </c>
      <c r="AI85" s="2">
        <v>0</v>
      </c>
      <c r="AJ85" s="3"/>
      <c r="AK85" s="65">
        <f>AH85-(AI85+AJ85)</f>
        <v>0</v>
      </c>
      <c r="AL85" s="135" t="str">
        <f>T85&amp;U85&amp;V85&amp;W85&amp;X85&amp;Y85&amp;Z85&amp;AA85&amp;AB85&amp;AC85&amp;AD85&amp;AE85&amp;AF85&amp;AG85</f>
        <v>00000000000000</v>
      </c>
      <c r="AN85" s="1" t="str">
        <f>IF(OR($R85={"BE";"LU";"CH";"MC"}),"Francophone",IF(OR($R85={"DE";"DK";"AT"}),"Germanophones","Anglophones"))</f>
        <v>Anglophones</v>
      </c>
    </row>
    <row r="86" spans="1:40" ht="22.5" customHeight="1" thickBot="1" x14ac:dyDescent="0.3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111" t="s">
        <v>161</v>
      </c>
      <c r="P86" s="127" t="s">
        <v>200</v>
      </c>
      <c r="Q86" s="111" t="s">
        <v>273</v>
      </c>
      <c r="R86" s="111" t="s">
        <v>3</v>
      </c>
      <c r="S86" s="111">
        <v>53120808</v>
      </c>
      <c r="T86" s="102">
        <v>0</v>
      </c>
      <c r="U86" s="102">
        <v>0</v>
      </c>
      <c r="V86" s="102">
        <v>0</v>
      </c>
      <c r="W86" s="102">
        <v>0</v>
      </c>
      <c r="X86" s="102">
        <v>0</v>
      </c>
      <c r="Y86" s="102">
        <v>0</v>
      </c>
      <c r="Z86" s="102">
        <v>0</v>
      </c>
      <c r="AA86" s="102">
        <v>0</v>
      </c>
      <c r="AB86" s="102">
        <v>0</v>
      </c>
      <c r="AC86" s="102">
        <v>0</v>
      </c>
      <c r="AD86" s="102">
        <v>0</v>
      </c>
      <c r="AE86" s="102">
        <v>0</v>
      </c>
      <c r="AF86" s="102">
        <v>0</v>
      </c>
      <c r="AG86" s="102">
        <v>0</v>
      </c>
      <c r="AH86" s="64">
        <f>$T$6*T86+$U$6*U86+$V$6*V86+$W$6*W86+$X$6*X86+$Y$6*Y86+$Z$6*Z86+$AA$6*AA86+$AB$6*AB86+$AC$6*AC86+$AD$6*AD86+$AE$6*AE86+$AF$6*AF86+$AG$6*AG86</f>
        <v>0</v>
      </c>
      <c r="AI86" s="2">
        <v>0</v>
      </c>
      <c r="AJ86" s="3"/>
      <c r="AK86" s="65">
        <f>AH86-(AI86+AJ86)</f>
        <v>0</v>
      </c>
      <c r="AL86" s="135" t="str">
        <f>T86&amp;U86&amp;V86&amp;W86&amp;X86&amp;Y86&amp;Z86&amp;AA86&amp;AB86&amp;AC86&amp;AD86&amp;AE86&amp;AF86&amp;AG86</f>
        <v>00000000000000</v>
      </c>
      <c r="AN86" s="1" t="str">
        <f>IF(OR($R86={"BE";"LU";"CH";"MC"}),"Francophone",IF(OR($R86={"DE";"DK";"AT"}),"Germanophones","Anglophones"))</f>
        <v>Anglophones</v>
      </c>
    </row>
    <row r="87" spans="1:40" ht="22.5" customHeight="1" thickBot="1" x14ac:dyDescent="0.3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111" t="s">
        <v>163</v>
      </c>
      <c r="P87" s="128" t="s">
        <v>202</v>
      </c>
      <c r="Q87" s="111" t="s">
        <v>275</v>
      </c>
      <c r="R87" s="111" t="s">
        <v>0</v>
      </c>
      <c r="S87" s="111">
        <v>39046406</v>
      </c>
      <c r="T87" s="102">
        <v>1</v>
      </c>
      <c r="U87" s="102">
        <v>1</v>
      </c>
      <c r="V87" s="102">
        <v>1</v>
      </c>
      <c r="W87" s="102">
        <v>1</v>
      </c>
      <c r="X87" s="102">
        <v>1</v>
      </c>
      <c r="Y87" s="102">
        <v>0</v>
      </c>
      <c r="Z87" s="102">
        <v>0</v>
      </c>
      <c r="AA87" s="102">
        <v>0</v>
      </c>
      <c r="AB87" s="102">
        <v>0</v>
      </c>
      <c r="AC87" s="102">
        <v>0</v>
      </c>
      <c r="AD87" s="102">
        <v>0</v>
      </c>
      <c r="AE87" s="102">
        <v>0</v>
      </c>
      <c r="AF87" s="102">
        <v>0</v>
      </c>
      <c r="AG87" s="102">
        <v>0</v>
      </c>
      <c r="AH87" s="64">
        <f>$T$6*T87+$U$6*U87+$V$6*V87+$W$6*W87+$X$6*X87+$Y$6*Y87+$Z$6*Z87+$AA$6*AA87+$AB$6*AB87+$AC$6*AC87+$AD$6*AD87+$AE$6*AE87+$AF$6*AF87+$AG$6*AG87</f>
        <v>318</v>
      </c>
      <c r="AI87" s="2">
        <v>318</v>
      </c>
      <c r="AJ87" s="3"/>
      <c r="AK87" s="65">
        <f>AH87-(AI87+AJ87)</f>
        <v>0</v>
      </c>
      <c r="AL87" s="135" t="str">
        <f>T87&amp;U87&amp;V87&amp;W87&amp;X87&amp;Y87&amp;Z87&amp;AA87&amp;AB87&amp;AC87&amp;AD87&amp;AE87&amp;AF87&amp;AG87</f>
        <v>11111000000000</v>
      </c>
      <c r="AN87" s="1" t="str">
        <f>IF(OR($R87={"BE";"LU";"CH";"MC"}),"Francophone",IF(OR($R87={"DE";"DK";"AT"}),"Germanophones","Anglophones"))</f>
        <v>Francophone</v>
      </c>
    </row>
    <row r="88" spans="1:40" ht="22.5" customHeight="1" thickBot="1" x14ac:dyDescent="0.3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111" t="s">
        <v>163</v>
      </c>
      <c r="P88" s="128" t="s">
        <v>202</v>
      </c>
      <c r="Q88" s="111" t="s">
        <v>276</v>
      </c>
      <c r="R88" s="111" t="s">
        <v>0</v>
      </c>
      <c r="S88" s="111">
        <v>39046406</v>
      </c>
      <c r="T88" s="102">
        <v>1</v>
      </c>
      <c r="U88" s="102">
        <v>1</v>
      </c>
      <c r="V88" s="102">
        <v>1</v>
      </c>
      <c r="W88" s="102">
        <v>1</v>
      </c>
      <c r="X88" s="102">
        <v>1</v>
      </c>
      <c r="Y88" s="102">
        <v>0</v>
      </c>
      <c r="Z88" s="102">
        <v>0</v>
      </c>
      <c r="AA88" s="102">
        <v>0</v>
      </c>
      <c r="AB88" s="102">
        <v>0</v>
      </c>
      <c r="AC88" s="102">
        <v>0</v>
      </c>
      <c r="AD88" s="102">
        <v>0</v>
      </c>
      <c r="AE88" s="102">
        <v>0</v>
      </c>
      <c r="AF88" s="102">
        <v>0</v>
      </c>
      <c r="AG88" s="102">
        <v>0</v>
      </c>
      <c r="AH88" s="64">
        <f>$T$6*T88+$U$6*U88+$V$6*V88+$W$6*W88+$X$6*X88+$Y$6*Y88+$Z$6*Z88+$AA$6*AA88+$AB$6*AB88+$AC$6*AC88+$AD$6*AD88+$AE$6*AE88+$AF$6*AF88+$AG$6*AG88</f>
        <v>318</v>
      </c>
      <c r="AI88" s="2">
        <v>318</v>
      </c>
      <c r="AJ88" s="3"/>
      <c r="AK88" s="65">
        <f>AH88-(AI88+AJ88)</f>
        <v>0</v>
      </c>
      <c r="AL88" s="135" t="str">
        <f>T88&amp;U88&amp;V88&amp;W88&amp;X88&amp;Y88&amp;Z88&amp;AA88&amp;AB88&amp;AC88&amp;AD88&amp;AE88&amp;AF88&amp;AG88</f>
        <v>11111000000000</v>
      </c>
      <c r="AN88" s="1" t="str">
        <f>IF(OR($R88={"BE";"LU";"CH";"MC"}),"Francophone",IF(OR($R88={"DE";"DK";"AT"}),"Germanophones","Anglophones"))</f>
        <v>Francophone</v>
      </c>
    </row>
    <row r="89" spans="1:40" ht="22.5" customHeight="1" thickBot="1" x14ac:dyDescent="0.3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111" t="s">
        <v>164</v>
      </c>
      <c r="P89" s="128" t="s">
        <v>202</v>
      </c>
      <c r="Q89" s="111" t="s">
        <v>277</v>
      </c>
      <c r="R89" s="111" t="s">
        <v>0</v>
      </c>
      <c r="S89" s="111">
        <v>39046619</v>
      </c>
      <c r="T89" s="102">
        <v>0</v>
      </c>
      <c r="U89" s="102">
        <v>0</v>
      </c>
      <c r="V89" s="102">
        <v>0</v>
      </c>
      <c r="W89" s="102">
        <v>0</v>
      </c>
      <c r="X89" s="102">
        <v>0</v>
      </c>
      <c r="Y89" s="102">
        <v>0</v>
      </c>
      <c r="Z89" s="102">
        <v>0</v>
      </c>
      <c r="AA89" s="102">
        <v>0</v>
      </c>
      <c r="AB89" s="102">
        <v>0</v>
      </c>
      <c r="AC89" s="102">
        <v>0</v>
      </c>
      <c r="AD89" s="102">
        <v>0</v>
      </c>
      <c r="AE89" s="102">
        <v>0</v>
      </c>
      <c r="AF89" s="102">
        <v>0</v>
      </c>
      <c r="AG89" s="102">
        <v>0</v>
      </c>
      <c r="AH89" s="64">
        <f>$T$6*T89+$U$6*U89+$V$6*V89+$W$6*W89+$X$6*X89+$Y$6*Y89+$Z$6*Z89+$AA$6*AA89+$AB$6*AB89+$AC$6*AC89+$AD$6*AD89+$AE$6*AE89+$AF$6*AF89+$AG$6*AG89</f>
        <v>0</v>
      </c>
      <c r="AI89" s="2">
        <v>0</v>
      </c>
      <c r="AJ89" s="3"/>
      <c r="AK89" s="65">
        <f>AH89-(AI89+AJ89)</f>
        <v>0</v>
      </c>
      <c r="AL89" s="135" t="str">
        <f>T89&amp;U89&amp;V89&amp;W89&amp;X89&amp;Y89&amp;Z89&amp;AA89&amp;AB89&amp;AC89&amp;AD89&amp;AE89&amp;AF89&amp;AG89</f>
        <v>00000000000000</v>
      </c>
      <c r="AN89" s="1" t="str">
        <f>IF(OR($R89={"BE";"LU";"CH";"MC"}),"Francophone",IF(OR($R89={"DE";"DK";"AT"}),"Germanophones","Anglophones"))</f>
        <v>Francophone</v>
      </c>
    </row>
    <row r="90" spans="1:40" ht="22.5" customHeight="1" thickBot="1" x14ac:dyDescent="0.3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111" t="s">
        <v>165</v>
      </c>
      <c r="P90" s="128" t="s">
        <v>202</v>
      </c>
      <c r="Q90" s="111" t="s">
        <v>278</v>
      </c>
      <c r="R90" s="111" t="s">
        <v>1</v>
      </c>
      <c r="S90" s="111">
        <v>51029110</v>
      </c>
      <c r="T90" s="102">
        <v>1</v>
      </c>
      <c r="U90" s="102">
        <v>1</v>
      </c>
      <c r="V90" s="102">
        <v>1</v>
      </c>
      <c r="W90" s="102">
        <v>1</v>
      </c>
      <c r="X90" s="102">
        <v>1</v>
      </c>
      <c r="Y90" s="102">
        <v>0</v>
      </c>
      <c r="Z90" s="102">
        <v>0</v>
      </c>
      <c r="AA90" s="102">
        <v>0</v>
      </c>
      <c r="AB90" s="102">
        <v>0</v>
      </c>
      <c r="AC90" s="102">
        <v>0</v>
      </c>
      <c r="AD90" s="102">
        <v>0</v>
      </c>
      <c r="AE90" s="102">
        <v>0</v>
      </c>
      <c r="AF90" s="102">
        <v>0</v>
      </c>
      <c r="AG90" s="102">
        <v>0</v>
      </c>
      <c r="AH90" s="64">
        <f>$T$6*T90+$U$6*U90+$V$6*V90+$W$6*W90+$X$6*X90+$Y$6*Y90+$Z$6*Z90+$AA$6*AA90+$AB$6*AB90+$AC$6*AC90+$AD$6*AD90+$AE$6*AE90+$AF$6*AF90+$AG$6*AG90</f>
        <v>318</v>
      </c>
      <c r="AI90" s="2">
        <v>318</v>
      </c>
      <c r="AJ90" s="3"/>
      <c r="AK90" s="65">
        <f>AH90-(AI90+AJ90)</f>
        <v>0</v>
      </c>
      <c r="AL90" s="135" t="str">
        <f>T90&amp;U90&amp;V90&amp;W90&amp;X90&amp;Y90&amp;Z90&amp;AA90&amp;AB90&amp;AC90&amp;AD90&amp;AE90&amp;AF90&amp;AG90</f>
        <v>11111000000000</v>
      </c>
      <c r="AN90" s="1" t="str">
        <f>IF(OR($R90={"BE";"LU";"CH";"MC"}),"Francophone",IF(OR($R90={"DE";"DK";"AT"}),"Germanophones","Anglophones"))</f>
        <v>Francophone</v>
      </c>
    </row>
    <row r="91" spans="1:40" ht="22.5" customHeight="1" thickBot="1" x14ac:dyDescent="0.3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111" t="s">
        <v>165</v>
      </c>
      <c r="P91" s="128" t="s">
        <v>202</v>
      </c>
      <c r="Q91" s="111" t="s">
        <v>279</v>
      </c>
      <c r="R91" s="111" t="s">
        <v>1</v>
      </c>
      <c r="S91" s="111">
        <v>51029110</v>
      </c>
      <c r="T91" s="102">
        <v>1</v>
      </c>
      <c r="U91" s="102">
        <v>1</v>
      </c>
      <c r="V91" s="102">
        <v>1</v>
      </c>
      <c r="W91" s="102">
        <v>1</v>
      </c>
      <c r="X91" s="102">
        <v>1</v>
      </c>
      <c r="Y91" s="102">
        <v>0</v>
      </c>
      <c r="Z91" s="102">
        <v>0</v>
      </c>
      <c r="AA91" s="102">
        <v>0</v>
      </c>
      <c r="AB91" s="102">
        <v>0</v>
      </c>
      <c r="AC91" s="102">
        <v>0</v>
      </c>
      <c r="AD91" s="102">
        <v>0</v>
      </c>
      <c r="AE91" s="102">
        <v>0</v>
      </c>
      <c r="AF91" s="102">
        <v>0</v>
      </c>
      <c r="AG91" s="102">
        <v>0</v>
      </c>
      <c r="AH91" s="64">
        <f>$T$6*T91+$U$6*U91+$V$6*V91+$W$6*W91+$X$6*X91+$Y$6*Y91+$Z$6*Z91+$AA$6*AA91+$AB$6*AB91+$AC$6*AC91+$AD$6*AD91+$AE$6*AE91+$AF$6*AF91+$AG$6*AG91</f>
        <v>318</v>
      </c>
      <c r="AI91" s="2">
        <v>318</v>
      </c>
      <c r="AJ91" s="3"/>
      <c r="AK91" s="65">
        <f>AH91-(AI91+AJ91)</f>
        <v>0</v>
      </c>
      <c r="AL91" s="135" t="str">
        <f>T91&amp;U91&amp;V91&amp;W91&amp;X91&amp;Y91&amp;Z91&amp;AA91&amp;AB91&amp;AC91&amp;AD91&amp;AE91&amp;AF91&amp;AG91</f>
        <v>11111000000000</v>
      </c>
      <c r="AN91" s="1" t="str">
        <f>IF(OR($R91={"BE";"LU";"CH";"MC"}),"Francophone",IF(OR($R91={"DE";"DK";"AT"}),"Germanophones","Anglophones"))</f>
        <v>Francophone</v>
      </c>
    </row>
    <row r="92" spans="1:40" ht="22.5" customHeight="1" thickBot="1" x14ac:dyDescent="0.3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111" t="s">
        <v>166</v>
      </c>
      <c r="P92" s="128" t="s">
        <v>202</v>
      </c>
      <c r="Q92" s="111" t="s">
        <v>280</v>
      </c>
      <c r="R92" s="111" t="s">
        <v>0</v>
      </c>
      <c r="S92" s="111">
        <v>39046199</v>
      </c>
      <c r="T92" s="102">
        <v>0</v>
      </c>
      <c r="U92" s="102">
        <v>0</v>
      </c>
      <c r="V92" s="102">
        <v>0</v>
      </c>
      <c r="W92" s="102">
        <v>0</v>
      </c>
      <c r="X92" s="102">
        <v>0</v>
      </c>
      <c r="Y92" s="102">
        <v>0</v>
      </c>
      <c r="Z92" s="102">
        <v>0</v>
      </c>
      <c r="AA92" s="102">
        <v>0</v>
      </c>
      <c r="AB92" s="102">
        <v>0</v>
      </c>
      <c r="AC92" s="102">
        <v>0</v>
      </c>
      <c r="AD92" s="102">
        <v>0</v>
      </c>
      <c r="AE92" s="102">
        <v>0</v>
      </c>
      <c r="AF92" s="102">
        <v>0</v>
      </c>
      <c r="AG92" s="102">
        <v>0</v>
      </c>
      <c r="AH92" s="64">
        <f>$T$6*T92+$U$6*U92+$V$6*V92+$W$6*W92+$X$6*X92+$Y$6*Y92+$Z$6*Z92+$AA$6*AA92+$AB$6*AB92+$AC$6*AC92+$AD$6*AD92+$AE$6*AE92+$AF$6*AF92+$AG$6*AG92</f>
        <v>0</v>
      </c>
      <c r="AI92" s="2">
        <v>0</v>
      </c>
      <c r="AJ92" s="3"/>
      <c r="AK92" s="65">
        <f>AH92-(AI92+AJ92)</f>
        <v>0</v>
      </c>
      <c r="AL92" s="135" t="str">
        <f>T92&amp;U92&amp;V92&amp;W92&amp;X92&amp;Y92&amp;Z92&amp;AA92&amp;AB92&amp;AC92&amp;AD92&amp;AE92&amp;AF92&amp;AG92</f>
        <v>00000000000000</v>
      </c>
      <c r="AN92" s="1" t="str">
        <f>IF(OR($R92={"BE";"LU";"CH";"MC"}),"Francophone",IF(OR($R92={"DE";"DK";"AT"}),"Germanophones","Anglophones"))</f>
        <v>Francophone</v>
      </c>
    </row>
    <row r="93" spans="1:40" ht="22.5" customHeight="1" thickBot="1" x14ac:dyDescent="0.3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111" t="s">
        <v>143</v>
      </c>
      <c r="P93" s="122" t="s">
        <v>193</v>
      </c>
      <c r="Q93" s="111" t="s">
        <v>239</v>
      </c>
      <c r="R93" s="111" t="s">
        <v>3</v>
      </c>
      <c r="S93" s="111" t="s">
        <v>190</v>
      </c>
      <c r="T93" s="102">
        <v>1</v>
      </c>
      <c r="U93" s="102">
        <v>1</v>
      </c>
      <c r="V93" s="102">
        <v>1</v>
      </c>
      <c r="W93" s="102">
        <v>1</v>
      </c>
      <c r="X93" s="102">
        <v>1</v>
      </c>
      <c r="Y93" s="102">
        <v>0</v>
      </c>
      <c r="Z93" s="102">
        <v>0</v>
      </c>
      <c r="AA93" s="102">
        <v>0</v>
      </c>
      <c r="AB93" s="102">
        <v>0</v>
      </c>
      <c r="AC93" s="102">
        <v>0</v>
      </c>
      <c r="AD93" s="102">
        <v>0</v>
      </c>
      <c r="AE93" s="102">
        <v>0</v>
      </c>
      <c r="AF93" s="102">
        <v>0</v>
      </c>
      <c r="AG93" s="102">
        <v>0</v>
      </c>
      <c r="AH93" s="64">
        <f>$T$6*T93+$U$6*U93+$V$6*V93+$W$6*W93+$X$6*X93+$Y$6*Y93+$Z$6*Z93+$AA$6*AA93+$AB$6*AB93+$AC$6*AC93+$AD$6*AD93+$AE$6*AE93+$AF$6*AF93+$AG$6*AG93</f>
        <v>318</v>
      </c>
      <c r="AI93" s="2">
        <v>318</v>
      </c>
      <c r="AJ93" s="3"/>
      <c r="AK93" s="65">
        <f>AH93-(AI93+AJ93)</f>
        <v>0</v>
      </c>
      <c r="AL93" s="135" t="str">
        <f>T93&amp;U93&amp;V93&amp;W93&amp;X93&amp;Y93&amp;Z93&amp;AA93&amp;AB93&amp;AC93&amp;AD93&amp;AE93&amp;AF93&amp;AG93</f>
        <v>11111000000000</v>
      </c>
      <c r="AN93" s="1" t="str">
        <f>IF(OR($R93={"BE";"LU";"CH";"MC"}),"Francophone",IF(OR($R93={"DE";"DK";"AT"}),"Germanophones","Anglophones"))</f>
        <v>Anglophones</v>
      </c>
    </row>
    <row r="94" spans="1:40" ht="22.5" customHeight="1" thickBot="1" x14ac:dyDescent="0.3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111" t="s">
        <v>143</v>
      </c>
      <c r="P94" s="122" t="s">
        <v>193</v>
      </c>
      <c r="Q94" s="111" t="s">
        <v>240</v>
      </c>
      <c r="R94" s="111" t="s">
        <v>3</v>
      </c>
      <c r="S94" s="111" t="s">
        <v>190</v>
      </c>
      <c r="T94" s="102">
        <v>1</v>
      </c>
      <c r="U94" s="102">
        <v>1</v>
      </c>
      <c r="V94" s="102">
        <v>1</v>
      </c>
      <c r="W94" s="102">
        <v>1</v>
      </c>
      <c r="X94" s="102">
        <v>1</v>
      </c>
      <c r="Y94" s="102">
        <v>0</v>
      </c>
      <c r="Z94" s="102">
        <v>0</v>
      </c>
      <c r="AA94" s="102">
        <v>0</v>
      </c>
      <c r="AB94" s="102">
        <v>0</v>
      </c>
      <c r="AC94" s="102">
        <v>0</v>
      </c>
      <c r="AD94" s="102">
        <v>0</v>
      </c>
      <c r="AE94" s="102">
        <v>0</v>
      </c>
      <c r="AF94" s="102">
        <v>0</v>
      </c>
      <c r="AG94" s="102">
        <v>0</v>
      </c>
      <c r="AH94" s="64">
        <f>$T$6*T94+$U$6*U94+$V$6*V94+$W$6*W94+$X$6*X94+$Y$6*Y94+$Z$6*Z94+$AA$6*AA94+$AB$6*AB94+$AC$6*AC94+$AD$6*AD94+$AE$6*AE94+$AF$6*AF94+$AG$6*AG94</f>
        <v>318</v>
      </c>
      <c r="AI94" s="2">
        <v>318</v>
      </c>
      <c r="AJ94" s="3"/>
      <c r="AK94" s="65">
        <f>AH94-(AI94+AJ94)</f>
        <v>0</v>
      </c>
      <c r="AL94" s="135" t="str">
        <f>T94&amp;U94&amp;V94&amp;W94&amp;X94&amp;Y94&amp;Z94&amp;AA94&amp;AB94&amp;AC94&amp;AD94&amp;AE94&amp;AF94&amp;AG94</f>
        <v>11111000000000</v>
      </c>
      <c r="AN94" s="1" t="str">
        <f>IF(OR($R94={"BE";"LU";"CH";"MC"}),"Francophone",IF(OR($R94={"DE";"DK";"AT"}),"Germanophones","Anglophones"))</f>
        <v>Anglophones</v>
      </c>
    </row>
    <row r="95" spans="1:40" ht="22.5" customHeight="1" thickBot="1" x14ac:dyDescent="0.3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111" t="s">
        <v>144</v>
      </c>
      <c r="P95" s="122" t="s">
        <v>193</v>
      </c>
      <c r="Q95" s="111" t="s">
        <v>241</v>
      </c>
      <c r="R95" s="111" t="s">
        <v>3</v>
      </c>
      <c r="S95" s="111" t="s">
        <v>190</v>
      </c>
      <c r="T95" s="102">
        <v>1</v>
      </c>
      <c r="U95" s="102">
        <v>1</v>
      </c>
      <c r="V95" s="102">
        <v>1</v>
      </c>
      <c r="W95" s="102">
        <v>1</v>
      </c>
      <c r="X95" s="102">
        <v>1</v>
      </c>
      <c r="Y95" s="102">
        <v>0</v>
      </c>
      <c r="Z95" s="102">
        <v>0</v>
      </c>
      <c r="AA95" s="102">
        <v>0</v>
      </c>
      <c r="AB95" s="102">
        <v>0</v>
      </c>
      <c r="AC95" s="102">
        <v>0</v>
      </c>
      <c r="AD95" s="102">
        <v>0</v>
      </c>
      <c r="AE95" s="102">
        <v>0</v>
      </c>
      <c r="AF95" s="102">
        <v>0</v>
      </c>
      <c r="AG95" s="102">
        <v>0</v>
      </c>
      <c r="AH95" s="64">
        <f>$T$6*T95+$U$6*U95+$V$6*V95+$W$6*W95+$X$6*X95+$Y$6*Y95+$Z$6*Z95+$AA$6*AA95+$AB$6*AB95+$AC$6*AC95+$AD$6*AD95+$AE$6*AE95+$AF$6*AF95+$AG$6*AG95</f>
        <v>318</v>
      </c>
      <c r="AI95" s="2">
        <v>318</v>
      </c>
      <c r="AJ95" s="3"/>
      <c r="AK95" s="65">
        <f>AH95-(AI95+AJ95)</f>
        <v>0</v>
      </c>
      <c r="AL95" s="135" t="str">
        <f>T95&amp;U95&amp;V95&amp;W95&amp;X95&amp;Y95&amp;Z95&amp;AA95&amp;AB95&amp;AC95&amp;AD95&amp;AE95&amp;AF95&amp;AG95</f>
        <v>11111000000000</v>
      </c>
      <c r="AN95" s="1" t="str">
        <f>IF(OR($R95={"BE";"LU";"CH";"MC"}),"Francophone",IF(OR($R95={"DE";"DK";"AT"}),"Germanophones","Anglophones"))</f>
        <v>Anglophones</v>
      </c>
    </row>
    <row r="96" spans="1:40" ht="22.5" customHeight="1" thickBot="1" x14ac:dyDescent="0.3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111" t="s">
        <v>145</v>
      </c>
      <c r="P96" s="122" t="s">
        <v>193</v>
      </c>
      <c r="Q96" s="111" t="s">
        <v>242</v>
      </c>
      <c r="R96" s="111" t="s">
        <v>3</v>
      </c>
      <c r="S96" s="111" t="s">
        <v>190</v>
      </c>
      <c r="T96" s="102">
        <v>1</v>
      </c>
      <c r="U96" s="102">
        <v>1</v>
      </c>
      <c r="V96" s="102">
        <v>1</v>
      </c>
      <c r="W96" s="102">
        <v>1</v>
      </c>
      <c r="X96" s="102">
        <v>1</v>
      </c>
      <c r="Y96" s="102">
        <v>0</v>
      </c>
      <c r="Z96" s="102">
        <v>0</v>
      </c>
      <c r="AA96" s="102">
        <v>0</v>
      </c>
      <c r="AB96" s="102">
        <v>0</v>
      </c>
      <c r="AC96" s="102">
        <v>0</v>
      </c>
      <c r="AD96" s="102">
        <v>0</v>
      </c>
      <c r="AE96" s="102">
        <v>0</v>
      </c>
      <c r="AF96" s="102">
        <v>0</v>
      </c>
      <c r="AG96" s="102">
        <v>0</v>
      </c>
      <c r="AH96" s="64">
        <f>$T$6*T96+$U$6*U96+$V$6*V96+$W$6*W96+$X$6*X96+$Y$6*Y96+$Z$6*Z96+$AA$6*AA96+$AB$6*AB96+$AC$6*AC96+$AD$6*AD96+$AE$6*AE96+$AF$6*AF96+$AG$6*AG96</f>
        <v>318</v>
      </c>
      <c r="AI96" s="2">
        <v>318</v>
      </c>
      <c r="AJ96" s="3"/>
      <c r="AK96" s="65">
        <f>AH96-(AI96+AJ96)</f>
        <v>0</v>
      </c>
      <c r="AL96" s="135" t="str">
        <f>T96&amp;U96&amp;V96&amp;W96&amp;X96&amp;Y96&amp;Z96&amp;AA96&amp;AB96&amp;AC96&amp;AD96&amp;AE96&amp;AF96&amp;AG96</f>
        <v>11111000000000</v>
      </c>
      <c r="AN96" s="1" t="str">
        <f>IF(OR($R96={"BE";"LU";"CH";"MC"}),"Francophone",IF(OR($R96={"DE";"DK";"AT"}),"Germanophones","Anglophones"))</f>
        <v>Anglophones</v>
      </c>
    </row>
    <row r="97" spans="1:40" ht="22.5" customHeight="1" thickBot="1" x14ac:dyDescent="0.3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111" t="s">
        <v>145</v>
      </c>
      <c r="P97" s="122" t="s">
        <v>193</v>
      </c>
      <c r="Q97" s="111" t="s">
        <v>243</v>
      </c>
      <c r="R97" s="111" t="s">
        <v>3</v>
      </c>
      <c r="S97" s="111" t="s">
        <v>190</v>
      </c>
      <c r="T97" s="102">
        <v>1</v>
      </c>
      <c r="U97" s="102">
        <v>1</v>
      </c>
      <c r="V97" s="102">
        <v>1</v>
      </c>
      <c r="W97" s="102">
        <v>1</v>
      </c>
      <c r="X97" s="102">
        <v>1</v>
      </c>
      <c r="Y97" s="102">
        <v>0</v>
      </c>
      <c r="Z97" s="102">
        <v>0</v>
      </c>
      <c r="AA97" s="102">
        <v>0</v>
      </c>
      <c r="AB97" s="102">
        <v>0</v>
      </c>
      <c r="AC97" s="102">
        <v>0</v>
      </c>
      <c r="AD97" s="102">
        <v>0</v>
      </c>
      <c r="AE97" s="102">
        <v>0</v>
      </c>
      <c r="AF97" s="102">
        <v>0</v>
      </c>
      <c r="AG97" s="102">
        <v>0</v>
      </c>
      <c r="AH97" s="64">
        <f>$T$6*T97+$U$6*U97+$V$6*V97+$W$6*W97+$X$6*X97+$Y$6*Y97+$Z$6*Z97+$AA$6*AA97+$AB$6*AB97+$AC$6*AC97+$AD$6*AD97+$AE$6*AE97+$AF$6*AF97+$AG$6*AG97</f>
        <v>318</v>
      </c>
      <c r="AI97" s="2">
        <v>318</v>
      </c>
      <c r="AJ97" s="3"/>
      <c r="AK97" s="65">
        <f>AH97-(AI97+AJ97)</f>
        <v>0</v>
      </c>
      <c r="AL97" s="135" t="str">
        <f>T97&amp;U97&amp;V97&amp;W97&amp;X97&amp;Y97&amp;Z97&amp;AA97&amp;AB97&amp;AC97&amp;AD97&amp;AE97&amp;AF97&amp;AG97</f>
        <v>11111000000000</v>
      </c>
      <c r="AN97" s="1" t="str">
        <f>IF(OR($R97={"BE";"LU";"CH";"MC"}),"Francophone",IF(OR($R97={"DE";"DK";"AT"}),"Germanophones","Anglophones"))</f>
        <v>Anglophones</v>
      </c>
    </row>
    <row r="98" spans="1:40" ht="22.5" customHeight="1" thickBot="1" x14ac:dyDescent="0.3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111" t="s">
        <v>146</v>
      </c>
      <c r="P98" s="122" t="s">
        <v>193</v>
      </c>
      <c r="Q98" s="111" t="s">
        <v>244</v>
      </c>
      <c r="R98" s="111" t="s">
        <v>3</v>
      </c>
      <c r="S98" s="111" t="s">
        <v>190</v>
      </c>
      <c r="T98" s="102">
        <v>1</v>
      </c>
      <c r="U98" s="102">
        <v>1</v>
      </c>
      <c r="V98" s="102">
        <v>1</v>
      </c>
      <c r="W98" s="102">
        <v>1</v>
      </c>
      <c r="X98" s="102">
        <v>1</v>
      </c>
      <c r="Y98" s="102">
        <v>0</v>
      </c>
      <c r="Z98" s="102">
        <v>0</v>
      </c>
      <c r="AA98" s="102">
        <v>0</v>
      </c>
      <c r="AB98" s="102">
        <v>0</v>
      </c>
      <c r="AC98" s="102">
        <v>0</v>
      </c>
      <c r="AD98" s="102">
        <v>0</v>
      </c>
      <c r="AE98" s="102">
        <v>0</v>
      </c>
      <c r="AF98" s="102">
        <v>0</v>
      </c>
      <c r="AG98" s="102">
        <v>0</v>
      </c>
      <c r="AH98" s="64">
        <f>$T$6*T98+$U$6*U98+$V$6*V98+$W$6*W98+$X$6*X98+$Y$6*Y98+$Z$6*Z98+$AA$6*AA98+$AB$6*AB98+$AC$6*AC98+$AD$6*AD98+$AE$6*AE98+$AF$6*AF98+$AG$6*AG98</f>
        <v>318</v>
      </c>
      <c r="AI98" s="2">
        <v>318</v>
      </c>
      <c r="AJ98" s="3"/>
      <c r="AK98" s="65">
        <f>AH98-(AI98+AJ98)</f>
        <v>0</v>
      </c>
      <c r="AL98" s="135" t="str">
        <f>T98&amp;U98&amp;V98&amp;W98&amp;X98&amp;Y98&amp;Z98&amp;AA98&amp;AB98&amp;AC98&amp;AD98&amp;AE98&amp;AF98&amp;AG98</f>
        <v>11111000000000</v>
      </c>
      <c r="AN98" s="1" t="str">
        <f>IF(OR($R98={"BE";"LU";"CH";"MC"}),"Francophone",IF(OR($R98={"DE";"DK";"AT"}),"Germanophones","Anglophones"))</f>
        <v>Anglophones</v>
      </c>
    </row>
    <row r="99" spans="1:40" ht="22.5" customHeight="1" thickBot="1" x14ac:dyDescent="0.3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111" t="s">
        <v>146</v>
      </c>
      <c r="P99" s="122" t="s">
        <v>193</v>
      </c>
      <c r="Q99" s="111" t="s">
        <v>245</v>
      </c>
      <c r="R99" s="111" t="s">
        <v>3</v>
      </c>
      <c r="S99" s="111" t="s">
        <v>190</v>
      </c>
      <c r="T99" s="102">
        <v>1</v>
      </c>
      <c r="U99" s="102">
        <v>1</v>
      </c>
      <c r="V99" s="102">
        <v>1</v>
      </c>
      <c r="W99" s="102">
        <v>1</v>
      </c>
      <c r="X99" s="102">
        <v>1</v>
      </c>
      <c r="Y99" s="102">
        <v>0</v>
      </c>
      <c r="Z99" s="102">
        <v>0</v>
      </c>
      <c r="AA99" s="102">
        <v>0</v>
      </c>
      <c r="AB99" s="102">
        <v>0</v>
      </c>
      <c r="AC99" s="102">
        <v>0</v>
      </c>
      <c r="AD99" s="102">
        <v>0</v>
      </c>
      <c r="AE99" s="102">
        <v>0</v>
      </c>
      <c r="AF99" s="102">
        <v>0</v>
      </c>
      <c r="AG99" s="102">
        <v>0</v>
      </c>
      <c r="AH99" s="64">
        <f>$T$6*T99+$U$6*U99+$V$6*V99+$W$6*W99+$X$6*X99+$Y$6*Y99+$Z$6*Z99+$AA$6*AA99+$AB$6*AB99+$AC$6*AC99+$AD$6*AD99+$AE$6*AE99+$AF$6*AF99+$AG$6*AG99</f>
        <v>318</v>
      </c>
      <c r="AI99" s="2">
        <v>318</v>
      </c>
      <c r="AJ99" s="3"/>
      <c r="AK99" s="65">
        <f>AH99-(AI99+AJ99)</f>
        <v>0</v>
      </c>
      <c r="AL99" s="135" t="str">
        <f>T99&amp;U99&amp;V99&amp;W99&amp;X99&amp;Y99&amp;Z99&amp;AA99&amp;AB99&amp;AC99&amp;AD99&amp;AE99&amp;AF99&amp;AG99</f>
        <v>11111000000000</v>
      </c>
      <c r="AN99" s="1" t="str">
        <f>IF(OR($R99={"BE";"LU";"CH";"MC"}),"Francophone",IF(OR($R99={"DE";"DK";"AT"}),"Germanophones","Anglophones"))</f>
        <v>Anglophones</v>
      </c>
    </row>
    <row r="100" spans="1:40" ht="22.5" customHeight="1" thickBot="1" x14ac:dyDescent="0.3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111" t="s">
        <v>162</v>
      </c>
      <c r="P100" s="122" t="s">
        <v>193</v>
      </c>
      <c r="Q100" s="111" t="s">
        <v>274</v>
      </c>
      <c r="R100" s="111" t="s">
        <v>3</v>
      </c>
      <c r="S100" s="111" t="s">
        <v>190</v>
      </c>
      <c r="T100" s="102">
        <v>1</v>
      </c>
      <c r="U100" s="102">
        <v>1</v>
      </c>
      <c r="V100" s="102">
        <v>1</v>
      </c>
      <c r="W100" s="102">
        <v>1</v>
      </c>
      <c r="X100" s="102">
        <v>1</v>
      </c>
      <c r="Y100" s="102">
        <v>0</v>
      </c>
      <c r="Z100" s="102">
        <v>0</v>
      </c>
      <c r="AA100" s="102">
        <v>0</v>
      </c>
      <c r="AB100" s="102">
        <v>0</v>
      </c>
      <c r="AC100" s="102">
        <v>0</v>
      </c>
      <c r="AD100" s="102">
        <v>0</v>
      </c>
      <c r="AE100" s="102">
        <v>0</v>
      </c>
      <c r="AF100" s="102">
        <v>0</v>
      </c>
      <c r="AG100" s="102">
        <v>0</v>
      </c>
      <c r="AH100" s="64">
        <f>$T$6*T100+$U$6*U100+$V$6*V100+$W$6*W100+$X$6*X100+$Y$6*Y100+$Z$6*Z100+$AA$6*AA100+$AB$6*AB100+$AC$6*AC100+$AD$6*AD100+$AE$6*AE100+$AF$6*AF100+$AG$6*AG100</f>
        <v>318</v>
      </c>
      <c r="AI100" s="2">
        <v>318</v>
      </c>
      <c r="AJ100" s="3"/>
      <c r="AK100" s="65">
        <f>AH100-(AI100+AJ100)</f>
        <v>0</v>
      </c>
      <c r="AL100" s="135" t="str">
        <f>T100&amp;U100&amp;V100&amp;W100&amp;X100&amp;Y100&amp;Z100&amp;AA100&amp;AB100&amp;AC100&amp;AD100&amp;AE100&amp;AF100&amp;AG100</f>
        <v>11111000000000</v>
      </c>
      <c r="AN100" s="1" t="str">
        <f>IF(OR($R100={"BE";"LU";"CH";"MC"}),"Francophone",IF(OR($R100={"DE";"DK";"AT"}),"Germanophones","Anglophones"))</f>
        <v>Anglophones</v>
      </c>
    </row>
    <row r="101" spans="1:40" ht="22.5" customHeight="1" thickBot="1" x14ac:dyDescent="0.3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111" t="s">
        <v>179</v>
      </c>
      <c r="P101" s="122" t="s">
        <v>193</v>
      </c>
      <c r="Q101" s="111" t="s">
        <v>305</v>
      </c>
      <c r="R101" s="111" t="s">
        <v>3</v>
      </c>
      <c r="S101" s="111" t="s">
        <v>190</v>
      </c>
      <c r="T101" s="102">
        <v>1</v>
      </c>
      <c r="U101" s="102">
        <v>1</v>
      </c>
      <c r="V101" s="102">
        <v>1</v>
      </c>
      <c r="W101" s="102">
        <v>1</v>
      </c>
      <c r="X101" s="102">
        <v>1</v>
      </c>
      <c r="Y101" s="102">
        <v>0</v>
      </c>
      <c r="Z101" s="102">
        <v>0</v>
      </c>
      <c r="AA101" s="102">
        <v>0</v>
      </c>
      <c r="AB101" s="102">
        <v>0</v>
      </c>
      <c r="AC101" s="102">
        <v>0</v>
      </c>
      <c r="AD101" s="102">
        <v>0</v>
      </c>
      <c r="AE101" s="102">
        <v>0</v>
      </c>
      <c r="AF101" s="102">
        <v>0</v>
      </c>
      <c r="AG101" s="102">
        <v>0</v>
      </c>
      <c r="AH101" s="64">
        <f>$T$6*T101+$U$6*U101+$V$6*V101+$W$6*W101+$X$6*X101+$Y$6*Y101+$Z$6*Z101+$AA$6*AA101+$AB$6*AB101+$AC$6*AC101+$AD$6*AD101+$AE$6*AE101+$AF$6*AF101+$AG$6*AG101</f>
        <v>318</v>
      </c>
      <c r="AI101" s="2">
        <v>318</v>
      </c>
      <c r="AJ101" s="3"/>
      <c r="AK101" s="65">
        <f>AH101-(AI101+AJ101)</f>
        <v>0</v>
      </c>
      <c r="AL101" s="135" t="str">
        <f>T101&amp;U101&amp;V101&amp;W101&amp;X101&amp;Y101&amp;Z101&amp;AA101&amp;AB101&amp;AC101&amp;AD101&amp;AE101&amp;AF101&amp;AG101</f>
        <v>11111000000000</v>
      </c>
      <c r="AN101" s="1" t="str">
        <f>IF(OR($R101={"BE";"LU";"CH";"MC"}),"Francophone",IF(OR($R101={"DE";"DK";"AT"}),"Germanophones","Anglophones"))</f>
        <v>Anglophones</v>
      </c>
    </row>
    <row r="102" spans="1:40" ht="22.5" customHeight="1" thickBot="1" x14ac:dyDescent="0.3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111" t="s">
        <v>179</v>
      </c>
      <c r="P102" s="122" t="s">
        <v>193</v>
      </c>
      <c r="Q102" s="111" t="s">
        <v>306</v>
      </c>
      <c r="R102" s="111" t="s">
        <v>3</v>
      </c>
      <c r="S102" s="111" t="s">
        <v>190</v>
      </c>
      <c r="T102" s="102">
        <v>1</v>
      </c>
      <c r="U102" s="102">
        <v>1</v>
      </c>
      <c r="V102" s="102">
        <v>1</v>
      </c>
      <c r="W102" s="102">
        <v>1</v>
      </c>
      <c r="X102" s="102">
        <v>1</v>
      </c>
      <c r="Y102" s="102">
        <v>0</v>
      </c>
      <c r="Z102" s="102">
        <v>0</v>
      </c>
      <c r="AA102" s="102">
        <v>0</v>
      </c>
      <c r="AB102" s="102">
        <v>0</v>
      </c>
      <c r="AC102" s="102">
        <v>0</v>
      </c>
      <c r="AD102" s="102">
        <v>0</v>
      </c>
      <c r="AE102" s="102">
        <v>0</v>
      </c>
      <c r="AF102" s="102">
        <v>0</v>
      </c>
      <c r="AG102" s="102">
        <v>0</v>
      </c>
      <c r="AH102" s="64">
        <f>$T$6*T102+$U$6*U102+$V$6*V102+$W$6*W102+$X$6*X102+$Y$6*Y102+$Z$6*Z102+$AA$6*AA102+$AB$6*AB102+$AC$6*AC102+$AD$6*AD102+$AE$6*AE102+$AF$6*AF102+$AG$6*AG102</f>
        <v>318</v>
      </c>
      <c r="AI102" s="2">
        <v>318</v>
      </c>
      <c r="AJ102" s="3"/>
      <c r="AK102" s="65">
        <f>AH102-(AI102+AJ102)</f>
        <v>0</v>
      </c>
      <c r="AL102" s="135" t="str">
        <f>T102&amp;U102&amp;V102&amp;W102&amp;X102&amp;Y102&amp;Z102&amp;AA102&amp;AB102&amp;AC102&amp;AD102&amp;AE102&amp;AF102&amp;AG102</f>
        <v>11111000000000</v>
      </c>
      <c r="AN102" s="1" t="str">
        <f>IF(OR($R102={"BE";"LU";"CH";"MC"}),"Francophone",IF(OR($R102={"DE";"DK";"AT"}),"Germanophones","Anglophones"))</f>
        <v>Anglophones</v>
      </c>
    </row>
    <row r="103" spans="1:40" ht="22.5" customHeight="1" thickBot="1" x14ac:dyDescent="0.3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111" t="s">
        <v>181</v>
      </c>
      <c r="P103" s="122" t="s">
        <v>193</v>
      </c>
      <c r="Q103" s="111" t="s">
        <v>309</v>
      </c>
      <c r="R103" s="111" t="s">
        <v>3</v>
      </c>
      <c r="S103" s="111" t="s">
        <v>190</v>
      </c>
      <c r="T103" s="102">
        <v>1</v>
      </c>
      <c r="U103" s="102">
        <v>1</v>
      </c>
      <c r="V103" s="102">
        <v>1</v>
      </c>
      <c r="W103" s="102">
        <v>1</v>
      </c>
      <c r="X103" s="102">
        <v>1</v>
      </c>
      <c r="Y103" s="102">
        <v>0</v>
      </c>
      <c r="Z103" s="102">
        <v>0</v>
      </c>
      <c r="AA103" s="102">
        <v>0</v>
      </c>
      <c r="AB103" s="102">
        <v>0</v>
      </c>
      <c r="AC103" s="102">
        <v>0</v>
      </c>
      <c r="AD103" s="102">
        <v>0</v>
      </c>
      <c r="AE103" s="102">
        <v>0</v>
      </c>
      <c r="AF103" s="102">
        <v>0</v>
      </c>
      <c r="AG103" s="102">
        <v>0</v>
      </c>
      <c r="AH103" s="64">
        <f>$T$6*T103+$U$6*U103+$V$6*V103+$W$6*W103+$X$6*X103+$Y$6*Y103+$Z$6*Z103+$AA$6*AA103+$AB$6*AB103+$AC$6*AC103+$AD$6*AD103+$AE$6*AE103+$AF$6*AF103+$AG$6*AG103</f>
        <v>318</v>
      </c>
      <c r="AI103" s="2">
        <v>318</v>
      </c>
      <c r="AJ103" s="3"/>
      <c r="AK103" s="65">
        <f>AH103-(AI103+AJ103)</f>
        <v>0</v>
      </c>
      <c r="AL103" s="135" t="str">
        <f>T103&amp;U103&amp;V103&amp;W103&amp;X103&amp;Y103&amp;Z103&amp;AA103&amp;AB103&amp;AC103&amp;AD103&amp;AE103&amp;AF103&amp;AG103</f>
        <v>11111000000000</v>
      </c>
      <c r="AN103" s="1" t="str">
        <f>IF(OR($R103={"BE";"LU";"CH";"MC"}),"Francophone",IF(OR($R103={"DE";"DK";"AT"}),"Germanophones","Anglophones"))</f>
        <v>Anglophones</v>
      </c>
    </row>
    <row r="104" spans="1:40" ht="22.5" customHeight="1" thickBot="1" x14ac:dyDescent="0.35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111" t="s">
        <v>183</v>
      </c>
      <c r="P104" s="122" t="s">
        <v>193</v>
      </c>
      <c r="Q104" s="111" t="s">
        <v>312</v>
      </c>
      <c r="R104" s="111" t="s">
        <v>3</v>
      </c>
      <c r="S104" s="111" t="s">
        <v>190</v>
      </c>
      <c r="T104" s="102">
        <v>1</v>
      </c>
      <c r="U104" s="102">
        <v>1</v>
      </c>
      <c r="V104" s="102">
        <v>1</v>
      </c>
      <c r="W104" s="102">
        <v>1</v>
      </c>
      <c r="X104" s="102">
        <v>1</v>
      </c>
      <c r="Y104" s="102">
        <v>0</v>
      </c>
      <c r="Z104" s="102">
        <v>0</v>
      </c>
      <c r="AA104" s="102">
        <v>0</v>
      </c>
      <c r="AB104" s="102">
        <v>0</v>
      </c>
      <c r="AC104" s="102">
        <v>0</v>
      </c>
      <c r="AD104" s="102">
        <v>0</v>
      </c>
      <c r="AE104" s="102">
        <v>0</v>
      </c>
      <c r="AF104" s="102">
        <v>0</v>
      </c>
      <c r="AG104" s="102">
        <v>0</v>
      </c>
      <c r="AH104" s="64">
        <f>$T$6*T104+$U$6*U104+$V$6*V104+$W$6*W104+$X$6*X104+$Y$6*Y104+$Z$6*Z104+$AA$6*AA104+$AB$6*AB104+$AC$6*AC104+$AD$6*AD104+$AE$6*AE104+$AF$6*AF104+$AG$6*AG104</f>
        <v>318</v>
      </c>
      <c r="AI104" s="2">
        <v>318</v>
      </c>
      <c r="AJ104" s="3"/>
      <c r="AK104" s="65">
        <f>AH104-(AI104+AJ104)</f>
        <v>0</v>
      </c>
      <c r="AL104" s="135" t="str">
        <f>T104&amp;U104&amp;V104&amp;W104&amp;X104&amp;Y104&amp;Z104&amp;AA104&amp;AB104&amp;AC104&amp;AD104&amp;AE104&amp;AF104&amp;AG104</f>
        <v>11111000000000</v>
      </c>
      <c r="AN104" s="1" t="str">
        <f>IF(OR($R104={"BE";"LU";"CH";"MC"}),"Francophone",IF(OR($R104={"DE";"DK";"AT"}),"Germanophones","Anglophones"))</f>
        <v>Anglophones</v>
      </c>
    </row>
    <row r="105" spans="1:40" ht="22.5" customHeight="1" thickBot="1" x14ac:dyDescent="0.35">
      <c r="A105" s="55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111" t="s">
        <v>185</v>
      </c>
      <c r="P105" s="122" t="s">
        <v>193</v>
      </c>
      <c r="Q105" s="111" t="s">
        <v>315</v>
      </c>
      <c r="R105" s="111" t="s">
        <v>3</v>
      </c>
      <c r="S105" s="111" t="s">
        <v>190</v>
      </c>
      <c r="T105" s="102">
        <v>1</v>
      </c>
      <c r="U105" s="102">
        <v>1</v>
      </c>
      <c r="V105" s="102">
        <v>1</v>
      </c>
      <c r="W105" s="102">
        <v>1</v>
      </c>
      <c r="X105" s="102">
        <v>1</v>
      </c>
      <c r="Y105" s="102">
        <v>0</v>
      </c>
      <c r="Z105" s="102">
        <v>0</v>
      </c>
      <c r="AA105" s="102">
        <v>0</v>
      </c>
      <c r="AB105" s="102">
        <v>0</v>
      </c>
      <c r="AC105" s="102">
        <v>0</v>
      </c>
      <c r="AD105" s="102">
        <v>0</v>
      </c>
      <c r="AE105" s="102">
        <v>0</v>
      </c>
      <c r="AF105" s="102">
        <v>0</v>
      </c>
      <c r="AG105" s="102">
        <v>0</v>
      </c>
      <c r="AH105" s="64">
        <f>$T$6*T105+$U$6*U105+$V$6*V105+$W$6*W105+$X$6*X105+$Y$6*Y105+$Z$6*Z105+$AA$6*AA105+$AB$6*AB105+$AC$6*AC105+$AD$6*AD105+$AE$6*AE105+$AF$6*AF105+$AG$6*AG105</f>
        <v>318</v>
      </c>
      <c r="AI105" s="2">
        <v>318</v>
      </c>
      <c r="AJ105" s="3"/>
      <c r="AK105" s="65">
        <f>AH105-(AI105+AJ105)</f>
        <v>0</v>
      </c>
      <c r="AL105" s="135" t="str">
        <f>T105&amp;U105&amp;V105&amp;W105&amp;X105&amp;Y105&amp;Z105&amp;AA105&amp;AB105&amp;AC105&amp;AD105&amp;AE105&amp;AF105&amp;AG105</f>
        <v>11111000000000</v>
      </c>
      <c r="AN105" s="1" t="str">
        <f>IF(OR($R105={"BE";"LU";"CH";"MC"}),"Francophone",IF(OR($R105={"DE";"DK";"AT"}),"Germanophones","Anglophones"))</f>
        <v>Anglophones</v>
      </c>
    </row>
    <row r="106" spans="1:40" ht="22.5" customHeight="1" thickBot="1" x14ac:dyDescent="0.35">
      <c r="A106" s="55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111" t="s">
        <v>185</v>
      </c>
      <c r="P106" s="122" t="s">
        <v>193</v>
      </c>
      <c r="Q106" s="111" t="s">
        <v>316</v>
      </c>
      <c r="R106" s="111" t="s">
        <v>3</v>
      </c>
      <c r="S106" s="111" t="s">
        <v>190</v>
      </c>
      <c r="T106" s="102">
        <v>1</v>
      </c>
      <c r="U106" s="102">
        <v>1</v>
      </c>
      <c r="V106" s="102">
        <v>1</v>
      </c>
      <c r="W106" s="102">
        <v>1</v>
      </c>
      <c r="X106" s="102">
        <v>1</v>
      </c>
      <c r="Y106" s="102">
        <v>0</v>
      </c>
      <c r="Z106" s="102">
        <v>0</v>
      </c>
      <c r="AA106" s="102">
        <v>0</v>
      </c>
      <c r="AB106" s="102">
        <v>0</v>
      </c>
      <c r="AC106" s="102">
        <v>0</v>
      </c>
      <c r="AD106" s="102">
        <v>0</v>
      </c>
      <c r="AE106" s="102">
        <v>0</v>
      </c>
      <c r="AF106" s="102">
        <v>0</v>
      </c>
      <c r="AG106" s="102">
        <v>0</v>
      </c>
      <c r="AH106" s="64">
        <f>$T$6*T106+$U$6*U106+$V$6*V106+$W$6*W106+$X$6*X106+$Y$6*Y106+$Z$6*Z106+$AA$6*AA106+$AB$6*AB106+$AC$6*AC106+$AD$6*AD106+$AE$6*AE106+$AF$6*AF106+$AG$6*AG106</f>
        <v>318</v>
      </c>
      <c r="AI106" s="2">
        <v>318</v>
      </c>
      <c r="AJ106" s="3"/>
      <c r="AK106" s="65">
        <f>AH106-(AI106+AJ106)</f>
        <v>0</v>
      </c>
      <c r="AL106" s="135" t="str">
        <f>T106&amp;U106&amp;V106&amp;W106&amp;X106&amp;Y106&amp;Z106&amp;AA106&amp;AB106&amp;AC106&amp;AD106&amp;AE106&amp;AF106&amp;AG106</f>
        <v>11111000000000</v>
      </c>
      <c r="AN106" s="1" t="str">
        <f>IF(OR($R106={"BE";"LU";"CH";"MC"}),"Francophone",IF(OR($R106={"DE";"DK";"AT"}),"Germanophones","Anglophones"))</f>
        <v>Anglophones</v>
      </c>
    </row>
    <row r="107" spans="1:40" ht="22.5" customHeight="1" thickBot="1" x14ac:dyDescent="0.35">
      <c r="A107" s="55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111" t="s">
        <v>187</v>
      </c>
      <c r="P107" s="122" t="s">
        <v>193</v>
      </c>
      <c r="Q107" s="111" t="s">
        <v>319</v>
      </c>
      <c r="R107" s="111" t="s">
        <v>3</v>
      </c>
      <c r="S107" s="111" t="s">
        <v>190</v>
      </c>
      <c r="T107" s="102">
        <v>1</v>
      </c>
      <c r="U107" s="102">
        <v>1</v>
      </c>
      <c r="V107" s="102">
        <v>1</v>
      </c>
      <c r="W107" s="102">
        <v>1</v>
      </c>
      <c r="X107" s="102">
        <v>1</v>
      </c>
      <c r="Y107" s="102">
        <v>0</v>
      </c>
      <c r="Z107" s="102">
        <v>0</v>
      </c>
      <c r="AA107" s="102">
        <v>0</v>
      </c>
      <c r="AB107" s="102">
        <v>0</v>
      </c>
      <c r="AC107" s="102">
        <v>0</v>
      </c>
      <c r="AD107" s="102">
        <v>0</v>
      </c>
      <c r="AE107" s="102">
        <v>0</v>
      </c>
      <c r="AF107" s="102">
        <v>0</v>
      </c>
      <c r="AG107" s="102">
        <v>0</v>
      </c>
      <c r="AH107" s="64">
        <f>$T$6*T107+$U$6*U107+$V$6*V107+$W$6*W107+$X$6*X107+$Y$6*Y107+$Z$6*Z107+$AA$6*AA107+$AB$6*AB107+$AC$6*AC107+$AD$6*AD107+$AE$6*AE107+$AF$6*AF107+$AG$6*AG107</f>
        <v>318</v>
      </c>
      <c r="AI107" s="2">
        <v>318</v>
      </c>
      <c r="AJ107" s="3"/>
      <c r="AK107" s="65">
        <f>AH107-(AI107+AJ107)</f>
        <v>0</v>
      </c>
      <c r="AL107" s="135" t="str">
        <f>T107&amp;U107&amp;V107&amp;W107&amp;X107&amp;Y107&amp;Z107&amp;AA107&amp;AB107&amp;AC107&amp;AD107&amp;AE107&amp;AF107&amp;AG107</f>
        <v>11111000000000</v>
      </c>
      <c r="AN107" s="1" t="str">
        <f>IF(OR($R107={"BE";"LU";"CH";"MC"}),"Francophone",IF(OR($R107={"DE";"DK";"AT"}),"Germanophones","Anglophones"))</f>
        <v>Anglophones</v>
      </c>
    </row>
    <row r="108" spans="1:40" ht="22.5" customHeight="1" thickBot="1" x14ac:dyDescent="0.35">
      <c r="A108" s="55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111" t="s">
        <v>187</v>
      </c>
      <c r="P108" s="122" t="s">
        <v>193</v>
      </c>
      <c r="Q108" s="111" t="s">
        <v>320</v>
      </c>
      <c r="R108" s="111" t="s">
        <v>1</v>
      </c>
      <c r="S108" s="111" t="s">
        <v>190</v>
      </c>
      <c r="T108" s="102">
        <v>1</v>
      </c>
      <c r="U108" s="102">
        <v>1</v>
      </c>
      <c r="V108" s="102">
        <v>1</v>
      </c>
      <c r="W108" s="102">
        <v>1</v>
      </c>
      <c r="X108" s="102">
        <v>1</v>
      </c>
      <c r="Y108" s="102">
        <v>0</v>
      </c>
      <c r="Z108" s="102">
        <v>0</v>
      </c>
      <c r="AA108" s="102">
        <v>0</v>
      </c>
      <c r="AB108" s="102">
        <v>0</v>
      </c>
      <c r="AC108" s="102">
        <v>0</v>
      </c>
      <c r="AD108" s="102">
        <v>0</v>
      </c>
      <c r="AE108" s="102">
        <v>0</v>
      </c>
      <c r="AF108" s="102">
        <v>0</v>
      </c>
      <c r="AG108" s="102">
        <v>0</v>
      </c>
      <c r="AH108" s="64">
        <f>$T$6*T108+$U$6*U108+$V$6*V108+$W$6*W108+$X$6*X108+$Y$6*Y108+$Z$6*Z108+$AA$6*AA108+$AB$6*AB108+$AC$6*AC108+$AD$6*AD108+$AE$6*AE108+$AF$6*AF108+$AG$6*AG108</f>
        <v>318</v>
      </c>
      <c r="AI108" s="2">
        <v>318</v>
      </c>
      <c r="AJ108" s="3"/>
      <c r="AK108" s="65">
        <f>AH108-(AI108+AJ108)</f>
        <v>0</v>
      </c>
      <c r="AL108" s="135" t="str">
        <f>T108&amp;U108&amp;V108&amp;W108&amp;X108&amp;Y108&amp;Z108&amp;AA108&amp;AB108&amp;AC108&amp;AD108&amp;AE108&amp;AF108&amp;AG108</f>
        <v>11111000000000</v>
      </c>
      <c r="AN108" s="1" t="str">
        <f>IF(OR($R108={"BE";"LU";"CH";"MC"}),"Francophone",IF(OR($R108={"DE";"DK";"AT"}),"Germanophones","Anglophones"))</f>
        <v>Francophone</v>
      </c>
    </row>
    <row r="109" spans="1:40" ht="22.5" customHeight="1" thickBot="1" x14ac:dyDescent="0.35">
      <c r="A109" s="55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111" t="s">
        <v>153</v>
      </c>
      <c r="P109" s="125" t="s">
        <v>198</v>
      </c>
      <c r="Q109" s="111" t="s">
        <v>256</v>
      </c>
      <c r="R109" s="111" t="s">
        <v>3</v>
      </c>
      <c r="S109" s="111">
        <v>38086564</v>
      </c>
      <c r="T109" s="102">
        <v>0</v>
      </c>
      <c r="U109" s="102">
        <v>0</v>
      </c>
      <c r="V109" s="102">
        <v>0</v>
      </c>
      <c r="W109" s="102">
        <v>0</v>
      </c>
      <c r="X109" s="102">
        <v>0</v>
      </c>
      <c r="Y109" s="102">
        <v>0</v>
      </c>
      <c r="Z109" s="102">
        <v>0</v>
      </c>
      <c r="AA109" s="102">
        <v>0</v>
      </c>
      <c r="AB109" s="102">
        <v>0</v>
      </c>
      <c r="AC109" s="102">
        <v>0</v>
      </c>
      <c r="AD109" s="102">
        <v>0</v>
      </c>
      <c r="AE109" s="102">
        <v>0</v>
      </c>
      <c r="AF109" s="102">
        <v>0</v>
      </c>
      <c r="AG109" s="102">
        <v>0</v>
      </c>
      <c r="AH109" s="64">
        <f>$T$6*T109+$U$6*U109+$V$6*V109+$W$6*W109+$X$6*X109+$Y$6*Y109+$Z$6*Z109+$AA$6*AA109+$AB$6*AB109+$AC$6*AC109+$AD$6*AD109+$AE$6*AE109+$AF$6*AF109+$AG$6*AG109</f>
        <v>0</v>
      </c>
      <c r="AI109" s="2">
        <v>0</v>
      </c>
      <c r="AJ109" s="3"/>
      <c r="AK109" s="65">
        <f>AH109-(AI109+AJ109)</f>
        <v>0</v>
      </c>
      <c r="AL109" s="135" t="str">
        <f>T109&amp;U109&amp;V109&amp;W109&amp;X109&amp;Y109&amp;Z109&amp;AA109&amp;AB109&amp;AC109&amp;AD109&amp;AE109&amp;AF109&amp;AG109</f>
        <v>00000000000000</v>
      </c>
      <c r="AN109" s="1" t="str">
        <f>IF(OR($R109={"BE";"LU";"CH";"MC"}),"Francophone",IF(OR($R109={"DE";"DK";"AT"}),"Germanophones","Anglophones"))</f>
        <v>Anglophones</v>
      </c>
    </row>
    <row r="110" spans="1:40" ht="22.5" customHeight="1" thickBot="1" x14ac:dyDescent="0.35">
      <c r="A110" s="55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111" t="s">
        <v>153</v>
      </c>
      <c r="P110" s="125" t="s">
        <v>198</v>
      </c>
      <c r="Q110" s="111" t="s">
        <v>257</v>
      </c>
      <c r="R110" s="111" t="s">
        <v>3</v>
      </c>
      <c r="S110" s="111">
        <v>38086564</v>
      </c>
      <c r="T110" s="102">
        <v>0</v>
      </c>
      <c r="U110" s="102">
        <v>0</v>
      </c>
      <c r="V110" s="102">
        <v>0</v>
      </c>
      <c r="W110" s="102">
        <v>0</v>
      </c>
      <c r="X110" s="102">
        <v>0</v>
      </c>
      <c r="Y110" s="102">
        <v>0</v>
      </c>
      <c r="Z110" s="102">
        <v>0</v>
      </c>
      <c r="AA110" s="102">
        <v>0</v>
      </c>
      <c r="AB110" s="102">
        <v>0</v>
      </c>
      <c r="AC110" s="102">
        <v>0</v>
      </c>
      <c r="AD110" s="102">
        <v>0</v>
      </c>
      <c r="AE110" s="102">
        <v>0</v>
      </c>
      <c r="AF110" s="102">
        <v>0</v>
      </c>
      <c r="AG110" s="102">
        <v>0</v>
      </c>
      <c r="AH110" s="64">
        <f>$T$6*T110+$U$6*U110+$V$6*V110+$W$6*W110+$X$6*X110+$Y$6*Y110+$Z$6*Z110+$AA$6*AA110+$AB$6*AB110+$AC$6*AC110+$AD$6*AD110+$AE$6*AE110+$AF$6*AF110+$AG$6*AG110</f>
        <v>0</v>
      </c>
      <c r="AI110" s="2">
        <v>0</v>
      </c>
      <c r="AJ110" s="3"/>
      <c r="AK110" s="65">
        <f>AH110-(AI110+AJ110)</f>
        <v>0</v>
      </c>
      <c r="AL110" s="135" t="str">
        <f>T110&amp;U110&amp;V110&amp;W110&amp;X110&amp;Y110&amp;Z110&amp;AA110&amp;AB110&amp;AC110&amp;AD110&amp;AE110&amp;AF110&amp;AG110</f>
        <v>00000000000000</v>
      </c>
      <c r="AN110" s="1" t="str">
        <f>IF(OR($R110={"BE";"LU";"CH";"MC"}),"Francophone",IF(OR($R110={"DE";"DK";"AT"}),"Germanophones","Anglophones"))</f>
        <v>Anglophones</v>
      </c>
    </row>
    <row r="111" spans="1:40" ht="22.5" customHeight="1" thickBot="1" x14ac:dyDescent="0.35">
      <c r="A111" s="55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111" t="s">
        <v>154</v>
      </c>
      <c r="P111" s="125" t="s">
        <v>198</v>
      </c>
      <c r="Q111" s="111" t="s">
        <v>258</v>
      </c>
      <c r="R111" s="111" t="s">
        <v>3</v>
      </c>
      <c r="S111" s="111">
        <v>33241507</v>
      </c>
      <c r="T111" s="102">
        <v>1</v>
      </c>
      <c r="U111" s="102">
        <v>1</v>
      </c>
      <c r="V111" s="102">
        <v>1</v>
      </c>
      <c r="W111" s="102">
        <v>1</v>
      </c>
      <c r="X111" s="102">
        <v>1</v>
      </c>
      <c r="Y111" s="102">
        <v>0</v>
      </c>
      <c r="Z111" s="102">
        <v>0</v>
      </c>
      <c r="AA111" s="102">
        <v>0</v>
      </c>
      <c r="AB111" s="102">
        <v>0</v>
      </c>
      <c r="AC111" s="102">
        <v>0</v>
      </c>
      <c r="AD111" s="102">
        <v>0</v>
      </c>
      <c r="AE111" s="102">
        <v>0</v>
      </c>
      <c r="AF111" s="102">
        <v>0</v>
      </c>
      <c r="AG111" s="102">
        <v>0</v>
      </c>
      <c r="AH111" s="64">
        <f>$T$6*T111+$U$6*U111+$V$6*V111+$W$6*W111+$X$6*X111+$Y$6*Y111+$Z$6*Z111+$AA$6*AA111+$AB$6*AB111+$AC$6*AC111+$AD$6*AD111+$AE$6*AE111+$AF$6*AF111+$AG$6*AG111</f>
        <v>318</v>
      </c>
      <c r="AI111" s="2">
        <v>318</v>
      </c>
      <c r="AJ111" s="3"/>
      <c r="AK111" s="65">
        <f>AH111-(AI111+AJ111)</f>
        <v>0</v>
      </c>
      <c r="AL111" s="135" t="str">
        <f>T111&amp;U111&amp;V111&amp;W111&amp;X111&amp;Y111&amp;Z111&amp;AA111&amp;AB111&amp;AC111&amp;AD111&amp;AE111&amp;AF111&amp;AG111</f>
        <v>11111000000000</v>
      </c>
      <c r="AN111" s="1" t="str">
        <f>IF(OR($R111={"BE";"LU";"CH";"MC"}),"Francophone",IF(OR($R111={"DE";"DK";"AT"}),"Germanophones","Anglophones"))</f>
        <v>Anglophones</v>
      </c>
    </row>
    <row r="112" spans="1:40" ht="22.5" customHeight="1" thickBot="1" x14ac:dyDescent="0.35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111" t="s">
        <v>154</v>
      </c>
      <c r="P112" s="125" t="s">
        <v>198</v>
      </c>
      <c r="Q112" s="111" t="s">
        <v>259</v>
      </c>
      <c r="R112" s="111" t="s">
        <v>3</v>
      </c>
      <c r="S112" s="111">
        <v>33241507</v>
      </c>
      <c r="T112" s="102">
        <v>1</v>
      </c>
      <c r="U112" s="102">
        <v>1</v>
      </c>
      <c r="V112" s="102">
        <v>1</v>
      </c>
      <c r="W112" s="102">
        <v>1</v>
      </c>
      <c r="X112" s="102">
        <v>1</v>
      </c>
      <c r="Y112" s="102">
        <v>0</v>
      </c>
      <c r="Z112" s="102">
        <v>0</v>
      </c>
      <c r="AA112" s="102">
        <v>0</v>
      </c>
      <c r="AB112" s="102">
        <v>0</v>
      </c>
      <c r="AC112" s="102">
        <v>0</v>
      </c>
      <c r="AD112" s="102">
        <v>0</v>
      </c>
      <c r="AE112" s="102">
        <v>0</v>
      </c>
      <c r="AF112" s="102">
        <v>0</v>
      </c>
      <c r="AG112" s="102">
        <v>0</v>
      </c>
      <c r="AH112" s="64">
        <f>$T$6*T112+$U$6*U112+$V$6*V112+$W$6*W112+$X$6*X112+$Y$6*Y112+$Z$6*Z112+$AA$6*AA112+$AB$6*AB112+$AC$6*AC112+$AD$6*AD112+$AE$6*AE112+$AF$6*AF112+$AG$6*AG112</f>
        <v>318</v>
      </c>
      <c r="AI112" s="2">
        <v>318</v>
      </c>
      <c r="AJ112" s="3"/>
      <c r="AK112" s="65">
        <f>AH112-(AI112+AJ112)</f>
        <v>0</v>
      </c>
      <c r="AL112" s="135" t="str">
        <f>T112&amp;U112&amp;V112&amp;W112&amp;X112&amp;Y112&amp;Z112&amp;AA112&amp;AB112&amp;AC112&amp;AD112&amp;AE112&amp;AF112&amp;AG112</f>
        <v>11111000000000</v>
      </c>
      <c r="AN112" s="1" t="str">
        <f>IF(OR($R112={"BE";"LU";"CH";"MC"}),"Francophone",IF(OR($R112={"DE";"DK";"AT"}),"Germanophones","Anglophones"))</f>
        <v>Anglophones</v>
      </c>
    </row>
    <row r="113" spans="1:40" ht="22.5" customHeight="1" thickBot="1" x14ac:dyDescent="0.35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111" t="s">
        <v>157</v>
      </c>
      <c r="P113" s="125" t="s">
        <v>198</v>
      </c>
      <c r="Q113" s="111" t="s">
        <v>264</v>
      </c>
      <c r="R113" s="111" t="s">
        <v>3</v>
      </c>
      <c r="S113" s="111">
        <v>38086763</v>
      </c>
      <c r="T113" s="102">
        <v>0</v>
      </c>
      <c r="U113" s="102">
        <v>1</v>
      </c>
      <c r="V113" s="102">
        <v>0</v>
      </c>
      <c r="W113" s="102">
        <v>1</v>
      </c>
      <c r="X113" s="102">
        <v>0</v>
      </c>
      <c r="Y113" s="102">
        <v>0</v>
      </c>
      <c r="Z113" s="102">
        <v>0</v>
      </c>
      <c r="AA113" s="102">
        <v>0</v>
      </c>
      <c r="AB113" s="102">
        <v>0</v>
      </c>
      <c r="AC113" s="102">
        <v>0</v>
      </c>
      <c r="AD113" s="102">
        <v>0</v>
      </c>
      <c r="AE113" s="102">
        <v>0</v>
      </c>
      <c r="AF113" s="102">
        <v>0</v>
      </c>
      <c r="AG113" s="102">
        <v>0</v>
      </c>
      <c r="AH113" s="64">
        <f>$T$6*T113+$U$6*U113+$V$6*V113+$W$6*W113+$X$6*X113+$Y$6*Y113+$Z$6*Z113+$AA$6*AA113+$AB$6*AB113+$AC$6*AC113+$AD$6*AD113+$AE$6*AE113+$AF$6*AF113+$AG$6*AG113</f>
        <v>122</v>
      </c>
      <c r="AI113" s="2">
        <v>122</v>
      </c>
      <c r="AJ113" s="3"/>
      <c r="AK113" s="65">
        <f>AH113-(AI113+AJ113)</f>
        <v>0</v>
      </c>
      <c r="AL113" s="135" t="str">
        <f>T113&amp;U113&amp;V113&amp;W113&amp;X113&amp;Y113&amp;Z113&amp;AA113&amp;AB113&amp;AC113&amp;AD113&amp;AE113&amp;AF113&amp;AG113</f>
        <v>01010000000000</v>
      </c>
      <c r="AN113" s="1" t="str">
        <f>IF(OR($R113={"BE";"LU";"CH";"MC"}),"Francophone",IF(OR($R113={"DE";"DK";"AT"}),"Germanophones","Anglophones"))</f>
        <v>Anglophones</v>
      </c>
    </row>
    <row r="114" spans="1:40" ht="22.5" customHeight="1" thickBot="1" x14ac:dyDescent="0.35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111" t="s">
        <v>157</v>
      </c>
      <c r="P114" s="125" t="s">
        <v>198</v>
      </c>
      <c r="Q114" s="111" t="s">
        <v>265</v>
      </c>
      <c r="R114" s="111" t="s">
        <v>3</v>
      </c>
      <c r="S114" s="111">
        <v>38086763</v>
      </c>
      <c r="T114" s="102">
        <v>0</v>
      </c>
      <c r="U114" s="102">
        <v>1</v>
      </c>
      <c r="V114" s="102">
        <v>0</v>
      </c>
      <c r="W114" s="102">
        <v>1</v>
      </c>
      <c r="X114" s="102">
        <v>0</v>
      </c>
      <c r="Y114" s="102">
        <v>0</v>
      </c>
      <c r="Z114" s="102">
        <v>0</v>
      </c>
      <c r="AA114" s="102">
        <v>0</v>
      </c>
      <c r="AB114" s="102">
        <v>0</v>
      </c>
      <c r="AC114" s="102">
        <v>0</v>
      </c>
      <c r="AD114" s="102">
        <v>0</v>
      </c>
      <c r="AE114" s="102">
        <v>0</v>
      </c>
      <c r="AF114" s="102">
        <v>0</v>
      </c>
      <c r="AG114" s="102">
        <v>0</v>
      </c>
      <c r="AH114" s="64">
        <f>$T$6*T114+$U$6*U114+$V$6*V114+$W$6*W114+$X$6*X114+$Y$6*Y114+$Z$6*Z114+$AA$6*AA114+$AB$6*AB114+$AC$6*AC114+$AD$6*AD114+$AE$6*AE114+$AF$6*AF114+$AG$6*AG114</f>
        <v>122</v>
      </c>
      <c r="AI114" s="2">
        <v>122</v>
      </c>
      <c r="AJ114" s="3"/>
      <c r="AK114" s="65">
        <f>AH114-(AI114+AJ114)</f>
        <v>0</v>
      </c>
      <c r="AL114" s="135" t="str">
        <f>T114&amp;U114&amp;V114&amp;W114&amp;X114&amp;Y114&amp;Z114&amp;AA114&amp;AB114&amp;AC114&amp;AD114&amp;AE114&amp;AF114&amp;AG114</f>
        <v>01010000000000</v>
      </c>
      <c r="AN114" s="1" t="str">
        <f>IF(OR($R114={"BE";"LU";"CH";"MC"}),"Francophone",IF(OR($R114={"DE";"DK";"AT"}),"Germanophones","Anglophones"))</f>
        <v>Anglophones</v>
      </c>
    </row>
    <row r="115" spans="1:40" ht="22.5" customHeight="1" thickBot="1" x14ac:dyDescent="0.35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111" t="s">
        <v>166</v>
      </c>
      <c r="P115" s="129" t="s">
        <v>203</v>
      </c>
      <c r="Q115" s="111" t="s">
        <v>281</v>
      </c>
      <c r="R115" s="111" t="s">
        <v>0</v>
      </c>
      <c r="S115" s="111">
        <v>39046199</v>
      </c>
      <c r="T115" s="102">
        <v>0</v>
      </c>
      <c r="U115" s="102">
        <v>0</v>
      </c>
      <c r="V115" s="102">
        <v>0</v>
      </c>
      <c r="W115" s="102">
        <v>0</v>
      </c>
      <c r="X115" s="102">
        <v>0</v>
      </c>
      <c r="Y115" s="102">
        <v>0</v>
      </c>
      <c r="Z115" s="102">
        <v>0</v>
      </c>
      <c r="AA115" s="102">
        <v>0</v>
      </c>
      <c r="AB115" s="102">
        <v>0</v>
      </c>
      <c r="AC115" s="102">
        <v>0</v>
      </c>
      <c r="AD115" s="102">
        <v>0</v>
      </c>
      <c r="AE115" s="102">
        <v>0</v>
      </c>
      <c r="AF115" s="102">
        <v>0</v>
      </c>
      <c r="AG115" s="102">
        <v>0</v>
      </c>
      <c r="AH115" s="64">
        <f>$T$6*T115+$U$6*U115+$V$6*V115+$W$6*W115+$X$6*X115+$Y$6*Y115+$Z$6*Z115+$AA$6*AA115+$AB$6*AB115+$AC$6*AC115+$AD$6*AD115+$AE$6*AE115+$AF$6*AF115+$AG$6*AG115</f>
        <v>0</v>
      </c>
      <c r="AI115" s="2">
        <v>0</v>
      </c>
      <c r="AJ115" s="3"/>
      <c r="AK115" s="65">
        <f>AH115-(AI115+AJ115)</f>
        <v>0</v>
      </c>
      <c r="AL115" s="135" t="str">
        <f>T115&amp;U115&amp;V115&amp;W115&amp;X115&amp;Y115&amp;Z115&amp;AA115&amp;AB115&amp;AC115&amp;AD115&amp;AE115&amp;AF115&amp;AG115</f>
        <v>00000000000000</v>
      </c>
      <c r="AN115" s="1" t="str">
        <f>IF(OR($R115={"BE";"LU";"CH";"MC"}),"Francophone",IF(OR($R115={"DE";"DK";"AT"}),"Germanophones","Anglophones"))</f>
        <v>Francophone</v>
      </c>
    </row>
    <row r="116" spans="1:40" ht="22.5" customHeight="1" thickBot="1" x14ac:dyDescent="0.35">
      <c r="A116" s="55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111" t="s">
        <v>167</v>
      </c>
      <c r="P116" s="129" t="s">
        <v>203</v>
      </c>
      <c r="Q116" s="111" t="s">
        <v>282</v>
      </c>
      <c r="R116" s="111" t="s">
        <v>1</v>
      </c>
      <c r="S116" s="111">
        <v>51029110</v>
      </c>
      <c r="T116" s="102">
        <v>1</v>
      </c>
      <c r="U116" s="102">
        <v>1</v>
      </c>
      <c r="V116" s="102">
        <v>1</v>
      </c>
      <c r="W116" s="102">
        <v>1</v>
      </c>
      <c r="X116" s="102">
        <v>1</v>
      </c>
      <c r="Y116" s="102">
        <v>0</v>
      </c>
      <c r="Z116" s="102">
        <v>0</v>
      </c>
      <c r="AA116" s="102">
        <v>0</v>
      </c>
      <c r="AB116" s="102">
        <v>0</v>
      </c>
      <c r="AC116" s="102">
        <v>0</v>
      </c>
      <c r="AD116" s="102">
        <v>0</v>
      </c>
      <c r="AE116" s="102">
        <v>0</v>
      </c>
      <c r="AF116" s="102">
        <v>0</v>
      </c>
      <c r="AG116" s="102">
        <v>0</v>
      </c>
      <c r="AH116" s="64">
        <f>$T$6*T116+$U$6*U116+$V$6*V116+$W$6*W116+$X$6*X116+$Y$6*Y116+$Z$6*Z116+$AA$6*AA116+$AB$6*AB116+$AC$6*AC116+$AD$6*AD116+$AE$6*AE116+$AF$6*AF116+$AG$6*AG116</f>
        <v>318</v>
      </c>
      <c r="AI116" s="2">
        <v>318</v>
      </c>
      <c r="AJ116" s="3"/>
      <c r="AK116" s="65">
        <f>AH116-(AI116+AJ116)</f>
        <v>0</v>
      </c>
      <c r="AL116" s="135" t="str">
        <f>T116&amp;U116&amp;V116&amp;W116&amp;X116&amp;Y116&amp;Z116&amp;AA116&amp;AB116&amp;AC116&amp;AD116&amp;AE116&amp;AF116&amp;AG116</f>
        <v>11111000000000</v>
      </c>
      <c r="AN116" s="1" t="str">
        <f>IF(OR($R116={"BE";"LU";"CH";"MC"}),"Francophone",IF(OR($R116={"DE";"DK";"AT"}),"Germanophones","Anglophones"))</f>
        <v>Francophone</v>
      </c>
    </row>
    <row r="117" spans="1:40" ht="22.5" customHeight="1" thickBot="1" x14ac:dyDescent="0.35">
      <c r="A117" s="55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111" t="s">
        <v>167</v>
      </c>
      <c r="P117" s="129" t="s">
        <v>203</v>
      </c>
      <c r="Q117" s="111" t="s">
        <v>283</v>
      </c>
      <c r="R117" s="111" t="s">
        <v>1</v>
      </c>
      <c r="S117" s="111">
        <v>51029110</v>
      </c>
      <c r="T117" s="102">
        <v>1</v>
      </c>
      <c r="U117" s="102">
        <v>1</v>
      </c>
      <c r="V117" s="102">
        <v>1</v>
      </c>
      <c r="W117" s="102">
        <v>1</v>
      </c>
      <c r="X117" s="102">
        <v>1</v>
      </c>
      <c r="Y117" s="102">
        <v>0</v>
      </c>
      <c r="Z117" s="102">
        <v>0</v>
      </c>
      <c r="AA117" s="102">
        <v>0</v>
      </c>
      <c r="AB117" s="102">
        <v>0</v>
      </c>
      <c r="AC117" s="102">
        <v>0</v>
      </c>
      <c r="AD117" s="102">
        <v>0</v>
      </c>
      <c r="AE117" s="102">
        <v>0</v>
      </c>
      <c r="AF117" s="102">
        <v>0</v>
      </c>
      <c r="AG117" s="102">
        <v>0</v>
      </c>
      <c r="AH117" s="64">
        <f>$T$6*T117+$U$6*U117+$V$6*V117+$W$6*W117+$X$6*X117+$Y$6*Y117+$Z$6*Z117+$AA$6*AA117+$AB$6*AB117+$AC$6*AC117+$AD$6*AD117+$AE$6*AE117+$AF$6*AF117+$AG$6*AG117</f>
        <v>318</v>
      </c>
      <c r="AI117" s="2">
        <v>318</v>
      </c>
      <c r="AJ117" s="3"/>
      <c r="AK117" s="65">
        <f>AH117-(AI117+AJ117)</f>
        <v>0</v>
      </c>
      <c r="AL117" s="135" t="str">
        <f>T117&amp;U117&amp;V117&amp;W117&amp;X117&amp;Y117&amp;Z117&amp;AA117&amp;AB117&amp;AC117&amp;AD117&amp;AE117&amp;AF117&amp;AG117</f>
        <v>11111000000000</v>
      </c>
      <c r="AN117" s="1" t="str">
        <f>IF(OR($R117={"BE";"LU";"CH";"MC"}),"Francophone",IF(OR($R117={"DE";"DK";"AT"}),"Germanophones","Anglophones"))</f>
        <v>Francophone</v>
      </c>
    </row>
    <row r="118" spans="1:40" ht="22.5" customHeight="1" thickBot="1" x14ac:dyDescent="0.35">
      <c r="A118" s="55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111" t="s">
        <v>168</v>
      </c>
      <c r="P118" s="129" t="s">
        <v>203</v>
      </c>
      <c r="Q118" s="111" t="s">
        <v>284</v>
      </c>
      <c r="R118" s="111" t="s">
        <v>3</v>
      </c>
      <c r="S118" s="111">
        <v>38084766</v>
      </c>
      <c r="T118" s="102">
        <v>0</v>
      </c>
      <c r="U118" s="102">
        <v>0</v>
      </c>
      <c r="V118" s="102">
        <v>0</v>
      </c>
      <c r="W118" s="102">
        <v>0</v>
      </c>
      <c r="X118" s="102">
        <v>0</v>
      </c>
      <c r="Y118" s="102">
        <v>0</v>
      </c>
      <c r="Z118" s="102">
        <v>0</v>
      </c>
      <c r="AA118" s="102">
        <v>0</v>
      </c>
      <c r="AB118" s="102">
        <v>0</v>
      </c>
      <c r="AC118" s="102">
        <v>0</v>
      </c>
      <c r="AD118" s="102">
        <v>0</v>
      </c>
      <c r="AE118" s="102">
        <v>0</v>
      </c>
      <c r="AF118" s="102">
        <v>0</v>
      </c>
      <c r="AG118" s="102">
        <v>0</v>
      </c>
      <c r="AH118" s="64">
        <f>$T$6*T118+$U$6*U118+$V$6*V118+$W$6*W118+$X$6*X118+$Y$6*Y118+$Z$6*Z118+$AA$6*AA118+$AB$6*AB118+$AC$6*AC118+$AD$6*AD118+$AE$6*AE118+$AF$6*AF118+$AG$6*AG118</f>
        <v>0</v>
      </c>
      <c r="AI118" s="2">
        <v>0</v>
      </c>
      <c r="AJ118" s="3"/>
      <c r="AK118" s="65">
        <f>AH118-(AI118+AJ118)</f>
        <v>0</v>
      </c>
      <c r="AL118" s="135" t="str">
        <f>T118&amp;U118&amp;V118&amp;W118&amp;X118&amp;Y118&amp;Z118&amp;AA118&amp;AB118&amp;AC118&amp;AD118&amp;AE118&amp;AF118&amp;AG118</f>
        <v>00000000000000</v>
      </c>
      <c r="AN118" s="1" t="str">
        <f>IF(OR($R118={"BE";"LU";"CH";"MC"}),"Francophone",IF(OR($R118={"DE";"DK";"AT"}),"Germanophones","Anglophones"))</f>
        <v>Anglophones</v>
      </c>
    </row>
    <row r="119" spans="1:40" ht="22.5" customHeight="1" thickBot="1" x14ac:dyDescent="0.35">
      <c r="A119" s="55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111" t="s">
        <v>168</v>
      </c>
      <c r="P119" s="129" t="s">
        <v>203</v>
      </c>
      <c r="Q119" s="111" t="s">
        <v>285</v>
      </c>
      <c r="R119" s="111" t="s">
        <v>3</v>
      </c>
      <c r="S119" s="111">
        <v>38084766</v>
      </c>
      <c r="T119" s="102">
        <v>0</v>
      </c>
      <c r="U119" s="102">
        <v>0</v>
      </c>
      <c r="V119" s="102">
        <v>0</v>
      </c>
      <c r="W119" s="102">
        <v>0</v>
      </c>
      <c r="X119" s="102">
        <v>0</v>
      </c>
      <c r="Y119" s="102">
        <v>0</v>
      </c>
      <c r="Z119" s="102">
        <v>0</v>
      </c>
      <c r="AA119" s="102">
        <v>0</v>
      </c>
      <c r="AB119" s="102">
        <v>0</v>
      </c>
      <c r="AC119" s="102">
        <v>0</v>
      </c>
      <c r="AD119" s="102">
        <v>0</v>
      </c>
      <c r="AE119" s="102">
        <v>0</v>
      </c>
      <c r="AF119" s="102">
        <v>0</v>
      </c>
      <c r="AG119" s="102">
        <v>0</v>
      </c>
      <c r="AH119" s="64">
        <f>$T$6*T119+$U$6*U119+$V$6*V119+$W$6*W119+$X$6*X119+$Y$6*Y119+$Z$6*Z119+$AA$6*AA119+$AB$6*AB119+$AC$6*AC119+$AD$6*AD119+$AE$6*AE119+$AF$6*AF119+$AG$6*AG119</f>
        <v>0</v>
      </c>
      <c r="AI119" s="2">
        <v>0</v>
      </c>
      <c r="AJ119" s="3"/>
      <c r="AK119" s="65">
        <f>AH119-(AI119+AJ119)</f>
        <v>0</v>
      </c>
      <c r="AL119" s="135" t="str">
        <f>T119&amp;U119&amp;V119&amp;W119&amp;X119&amp;Y119&amp;Z119&amp;AA119&amp;AB119&amp;AC119&amp;AD119&amp;AE119&amp;AF119&amp;AG119</f>
        <v>00000000000000</v>
      </c>
      <c r="AN119" s="1" t="str">
        <f>IF(OR($R119={"BE";"LU";"CH";"MC"}),"Francophone",IF(OR($R119={"DE";"DK";"AT"}),"Germanophones","Anglophones"))</f>
        <v>Anglophones</v>
      </c>
    </row>
    <row r="120" spans="1:40" ht="22.5" customHeight="1" thickBot="1" x14ac:dyDescent="0.35">
      <c r="A120" s="55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111" t="s">
        <v>169</v>
      </c>
      <c r="P120" s="129" t="s">
        <v>203</v>
      </c>
      <c r="Q120" s="111" t="s">
        <v>286</v>
      </c>
      <c r="R120" s="111" t="s">
        <v>3</v>
      </c>
      <c r="S120" s="111">
        <v>38085508</v>
      </c>
      <c r="T120" s="102">
        <v>1</v>
      </c>
      <c r="U120" s="102">
        <v>1</v>
      </c>
      <c r="V120" s="102">
        <v>1</v>
      </c>
      <c r="W120" s="102">
        <v>1</v>
      </c>
      <c r="X120" s="102">
        <v>1</v>
      </c>
      <c r="Y120" s="102">
        <v>0</v>
      </c>
      <c r="Z120" s="102">
        <v>0</v>
      </c>
      <c r="AA120" s="102">
        <v>0</v>
      </c>
      <c r="AB120" s="102">
        <v>0</v>
      </c>
      <c r="AC120" s="102">
        <v>0</v>
      </c>
      <c r="AD120" s="102">
        <v>0</v>
      </c>
      <c r="AE120" s="102">
        <v>0</v>
      </c>
      <c r="AF120" s="102">
        <v>0</v>
      </c>
      <c r="AG120" s="102">
        <v>0</v>
      </c>
      <c r="AH120" s="64">
        <f>$T$6*T120+$U$6*U120+$V$6*V120+$W$6*W120+$X$6*X120+$Y$6*Y120+$Z$6*Z120+$AA$6*AA120+$AB$6*AB120+$AC$6*AC120+$AD$6*AD120+$AE$6*AE120+$AF$6*AF120+$AG$6*AG120</f>
        <v>318</v>
      </c>
      <c r="AI120" s="2">
        <v>318</v>
      </c>
      <c r="AJ120" s="3"/>
      <c r="AK120" s="65">
        <f>AH120-(AI120+AJ120)</f>
        <v>0</v>
      </c>
      <c r="AL120" s="135" t="str">
        <f>T120&amp;U120&amp;V120&amp;W120&amp;X120&amp;Y120&amp;Z120&amp;AA120&amp;AB120&amp;AC120&amp;AD120&amp;AE120&amp;AF120&amp;AG120</f>
        <v>11111000000000</v>
      </c>
      <c r="AN120" s="1" t="str">
        <f>IF(OR($R120={"BE";"LU";"CH";"MC"}),"Francophone",IF(OR($R120={"DE";"DK";"AT"}),"Germanophones","Anglophones"))</f>
        <v>Anglophones</v>
      </c>
    </row>
    <row r="121" spans="1:40" ht="22.5" customHeight="1" thickBot="1" x14ac:dyDescent="0.35">
      <c r="A121" s="55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111" t="s">
        <v>169</v>
      </c>
      <c r="P121" s="129" t="s">
        <v>203</v>
      </c>
      <c r="Q121" s="111" t="s">
        <v>287</v>
      </c>
      <c r="R121" s="111" t="s">
        <v>3</v>
      </c>
      <c r="S121" s="111">
        <v>38085508</v>
      </c>
      <c r="T121" s="102">
        <v>1</v>
      </c>
      <c r="U121" s="102">
        <v>1</v>
      </c>
      <c r="V121" s="102">
        <v>1</v>
      </c>
      <c r="W121" s="102">
        <v>1</v>
      </c>
      <c r="X121" s="102">
        <v>1</v>
      </c>
      <c r="Y121" s="102">
        <v>0</v>
      </c>
      <c r="Z121" s="102">
        <v>0</v>
      </c>
      <c r="AA121" s="102">
        <v>0</v>
      </c>
      <c r="AB121" s="102">
        <v>0</v>
      </c>
      <c r="AC121" s="102">
        <v>0</v>
      </c>
      <c r="AD121" s="102">
        <v>0</v>
      </c>
      <c r="AE121" s="102">
        <v>0</v>
      </c>
      <c r="AF121" s="102">
        <v>0</v>
      </c>
      <c r="AG121" s="102">
        <v>0</v>
      </c>
      <c r="AH121" s="64">
        <f>$T$6*T121+$U$6*U121+$V$6*V121+$W$6*W121+$X$6*X121+$Y$6*Y121+$Z$6*Z121+$AA$6*AA121+$AB$6*AB121+$AC$6*AC121+$AD$6*AD121+$AE$6*AE121+$AF$6*AF121+$AG$6*AG121</f>
        <v>318</v>
      </c>
      <c r="AI121" s="2">
        <v>318</v>
      </c>
      <c r="AJ121" s="3"/>
      <c r="AK121" s="65">
        <f>AH121-(AI121+AJ121)</f>
        <v>0</v>
      </c>
      <c r="AL121" s="135" t="str">
        <f>T121&amp;U121&amp;V121&amp;W121&amp;X121&amp;Y121&amp;Z121&amp;AA121&amp;AB121&amp;AC121&amp;AD121&amp;AE121&amp;AF121&amp;AG121</f>
        <v>11111000000000</v>
      </c>
      <c r="AN121" s="1" t="str">
        <f>IF(OR($R121={"BE";"LU";"CH";"MC"}),"Francophone",IF(OR($R121={"DE";"DK";"AT"}),"Germanophones","Anglophones"))</f>
        <v>Anglophones</v>
      </c>
    </row>
    <row r="122" spans="1:40" ht="22.5" customHeight="1" thickBot="1" x14ac:dyDescent="0.35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111" t="s">
        <v>170</v>
      </c>
      <c r="P122" s="129" t="s">
        <v>203</v>
      </c>
      <c r="Q122" s="111" t="s">
        <v>288</v>
      </c>
      <c r="R122" s="111" t="s">
        <v>3</v>
      </c>
      <c r="S122" s="111">
        <v>38085496</v>
      </c>
      <c r="T122" s="102">
        <v>1</v>
      </c>
      <c r="U122" s="102">
        <v>1</v>
      </c>
      <c r="V122" s="102">
        <v>1</v>
      </c>
      <c r="W122" s="102">
        <v>1</v>
      </c>
      <c r="X122" s="102">
        <v>1</v>
      </c>
      <c r="Y122" s="102">
        <v>0</v>
      </c>
      <c r="Z122" s="102">
        <v>0</v>
      </c>
      <c r="AA122" s="102">
        <v>0</v>
      </c>
      <c r="AB122" s="102">
        <v>0</v>
      </c>
      <c r="AC122" s="102">
        <v>0</v>
      </c>
      <c r="AD122" s="102">
        <v>0</v>
      </c>
      <c r="AE122" s="102">
        <v>0</v>
      </c>
      <c r="AF122" s="102">
        <v>0</v>
      </c>
      <c r="AG122" s="102">
        <v>0</v>
      </c>
      <c r="AH122" s="64">
        <f>$T$6*T122+$U$6*U122+$V$6*V122+$W$6*W122+$X$6*X122+$Y$6*Y122+$Z$6*Z122+$AA$6*AA122+$AB$6*AB122+$AC$6*AC122+$AD$6*AD122+$AE$6*AE122+$AF$6*AF122+$AG$6*AG122</f>
        <v>318</v>
      </c>
      <c r="AI122" s="2">
        <v>318</v>
      </c>
      <c r="AJ122" s="3"/>
      <c r="AK122" s="65">
        <f>AH122-(AI122+AJ122)</f>
        <v>0</v>
      </c>
      <c r="AL122" s="135" t="str">
        <f>T122&amp;U122&amp;V122&amp;W122&amp;X122&amp;Y122&amp;Z122&amp;AA122&amp;AB122&amp;AC122&amp;AD122&amp;AE122&amp;AF122&amp;AG122</f>
        <v>11111000000000</v>
      </c>
      <c r="AN122" s="1" t="str">
        <f>IF(OR($R122={"BE";"LU";"CH";"MC"}),"Francophone",IF(OR($R122={"DE";"DK";"AT"}),"Germanophones","Anglophones"))</f>
        <v>Anglophones</v>
      </c>
    </row>
    <row r="123" spans="1:40" ht="22.5" customHeight="1" thickBot="1" x14ac:dyDescent="0.35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111" t="s">
        <v>170</v>
      </c>
      <c r="P123" s="129" t="s">
        <v>203</v>
      </c>
      <c r="Q123" s="111" t="s">
        <v>289</v>
      </c>
      <c r="R123" s="111" t="s">
        <v>3</v>
      </c>
      <c r="S123" s="111">
        <v>38085496</v>
      </c>
      <c r="T123" s="102">
        <v>1</v>
      </c>
      <c r="U123" s="102">
        <v>1</v>
      </c>
      <c r="V123" s="102">
        <v>1</v>
      </c>
      <c r="W123" s="102">
        <v>1</v>
      </c>
      <c r="X123" s="102">
        <v>1</v>
      </c>
      <c r="Y123" s="102">
        <v>0</v>
      </c>
      <c r="Z123" s="102">
        <v>0</v>
      </c>
      <c r="AA123" s="102">
        <v>0</v>
      </c>
      <c r="AB123" s="102">
        <v>0</v>
      </c>
      <c r="AC123" s="102">
        <v>0</v>
      </c>
      <c r="AD123" s="102">
        <v>0</v>
      </c>
      <c r="AE123" s="102">
        <v>0</v>
      </c>
      <c r="AF123" s="102">
        <v>0</v>
      </c>
      <c r="AG123" s="102">
        <v>0</v>
      </c>
      <c r="AH123" s="64">
        <f>$T$6*T123+$U$6*U123+$V$6*V123+$W$6*W123+$X$6*X123+$Y$6*Y123+$Z$6*Z123+$AA$6*AA123+$AB$6*AB123+$AC$6*AC123+$AD$6*AD123+$AE$6*AE123+$AF$6*AF123+$AG$6*AG123</f>
        <v>318</v>
      </c>
      <c r="AI123" s="2">
        <v>318</v>
      </c>
      <c r="AJ123" s="3"/>
      <c r="AK123" s="65">
        <f>AH123-(AI123+AJ123)</f>
        <v>0</v>
      </c>
      <c r="AL123" s="135" t="str">
        <f>T123&amp;U123&amp;V123&amp;W123&amp;X123&amp;Y123&amp;Z123&amp;AA123&amp;AB123&amp;AC123&amp;AD123&amp;AE123&amp;AF123&amp;AG123</f>
        <v>11111000000000</v>
      </c>
      <c r="AN123" s="1" t="str">
        <f>IF(OR($R123={"BE";"LU";"CH";"MC"}),"Francophone",IF(OR($R123={"DE";"DK";"AT"}),"Germanophones","Anglophones"))</f>
        <v>Anglophones</v>
      </c>
    </row>
    <row r="124" spans="1:40" ht="22.5" customHeight="1" thickBot="1" x14ac:dyDescent="0.35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111"/>
      <c r="P124" s="111"/>
      <c r="Q124" s="111"/>
      <c r="R124" s="111"/>
      <c r="S124" s="111"/>
      <c r="T124" s="102">
        <v>0</v>
      </c>
      <c r="U124" s="102">
        <v>0</v>
      </c>
      <c r="V124" s="102">
        <v>0</v>
      </c>
      <c r="W124" s="102">
        <v>0</v>
      </c>
      <c r="X124" s="102">
        <v>0</v>
      </c>
      <c r="Y124" s="102">
        <v>0</v>
      </c>
      <c r="Z124" s="102">
        <v>0</v>
      </c>
      <c r="AA124" s="102">
        <v>0</v>
      </c>
      <c r="AB124" s="102">
        <v>0</v>
      </c>
      <c r="AC124" s="102">
        <v>0</v>
      </c>
      <c r="AD124" s="102">
        <v>0</v>
      </c>
      <c r="AE124" s="102">
        <v>0</v>
      </c>
      <c r="AF124" s="102">
        <v>0</v>
      </c>
      <c r="AG124" s="102">
        <v>0</v>
      </c>
      <c r="AH124" s="64">
        <f>$T$6*T124+$U$6*U124+$V$6*V124+$W$6*W124+$X$6*X124+$Y$6*Y124+$Z$6*Z124+$AA$6*AA124+$AB$6*AB124+$AC$6*AC124+$AD$6*AD124+$AE$6*AE124+$AF$6*AF124+$AG$6*AG124</f>
        <v>0</v>
      </c>
      <c r="AI124" s="2"/>
      <c r="AJ124" s="3"/>
      <c r="AK124" s="65">
        <f>AH124-(AI124+AJ124)</f>
        <v>0</v>
      </c>
      <c r="AL124" s="135" t="str">
        <f>T124&amp;U124&amp;V124&amp;W124&amp;X124&amp;Y124&amp;Z124&amp;AA124&amp;AB124&amp;AC124&amp;AD124&amp;AE124&amp;AF124&amp;AG124</f>
        <v>00000000000000</v>
      </c>
      <c r="AN124" s="1" t="str">
        <f>IF(OR($R124={"BE";"LU";"CH";"MC"}),"Francophone",IF(OR($R124={"DE";"DK";"AT"}),"Germanophones","Anglophones"))</f>
        <v>Anglophones</v>
      </c>
    </row>
    <row r="125" spans="1:40" ht="22.5" customHeight="1" thickBot="1" x14ac:dyDescent="0.35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111"/>
      <c r="P125" s="111"/>
      <c r="Q125" s="111"/>
      <c r="R125" s="111"/>
      <c r="S125" s="111"/>
      <c r="T125" s="102">
        <v>0</v>
      </c>
      <c r="U125" s="102">
        <v>0</v>
      </c>
      <c r="V125" s="102">
        <v>0</v>
      </c>
      <c r="W125" s="102">
        <v>0</v>
      </c>
      <c r="X125" s="102">
        <v>0</v>
      </c>
      <c r="Y125" s="102">
        <v>0</v>
      </c>
      <c r="Z125" s="102">
        <v>0</v>
      </c>
      <c r="AA125" s="102">
        <v>0</v>
      </c>
      <c r="AB125" s="102">
        <v>0</v>
      </c>
      <c r="AC125" s="102">
        <v>0</v>
      </c>
      <c r="AD125" s="102">
        <v>0</v>
      </c>
      <c r="AE125" s="102">
        <v>0</v>
      </c>
      <c r="AF125" s="102">
        <v>0</v>
      </c>
      <c r="AG125" s="102">
        <v>0</v>
      </c>
      <c r="AH125" s="64">
        <f>$T$6*T125+$U$6*U125+$V$6*V125+$W$6*W125+$X$6*X125+$Y$6*Y125+$Z$6*Z125+$AA$6*AA125+$AB$6*AB125+$AC$6*AC125+$AD$6*AD125+$AE$6*AE125+$AF$6*AF125+$AG$6*AG125</f>
        <v>0</v>
      </c>
      <c r="AI125" s="2"/>
      <c r="AJ125" s="3"/>
      <c r="AK125" s="65">
        <f>AH125-(AI125+AJ125)</f>
        <v>0</v>
      </c>
      <c r="AL125" s="135" t="str">
        <f>T125&amp;U125&amp;V125&amp;W125&amp;X125&amp;Y125&amp;Z125&amp;AA125&amp;AB125&amp;AC125&amp;AD125&amp;AE125&amp;AF125&amp;AG125</f>
        <v>00000000000000</v>
      </c>
      <c r="AN125" s="1" t="str">
        <f>IF(OR($R125={"BE";"LU";"CH";"MC"}),"Francophone",IF(OR($R125={"DE";"DK";"AT"}),"Germanophones","Anglophones"))</f>
        <v>Anglophones</v>
      </c>
    </row>
    <row r="126" spans="1:40" ht="22.5" customHeight="1" thickBot="1" x14ac:dyDescent="0.35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111"/>
      <c r="P126" s="111"/>
      <c r="Q126" s="111"/>
      <c r="R126" s="111"/>
      <c r="S126" s="111"/>
      <c r="T126" s="102">
        <v>0</v>
      </c>
      <c r="U126" s="102">
        <v>0</v>
      </c>
      <c r="V126" s="102">
        <v>0</v>
      </c>
      <c r="W126" s="102">
        <v>0</v>
      </c>
      <c r="X126" s="102">
        <v>0</v>
      </c>
      <c r="Y126" s="102">
        <v>0</v>
      </c>
      <c r="Z126" s="102">
        <v>0</v>
      </c>
      <c r="AA126" s="102">
        <v>0</v>
      </c>
      <c r="AB126" s="102">
        <v>0</v>
      </c>
      <c r="AC126" s="102">
        <v>0</v>
      </c>
      <c r="AD126" s="102">
        <v>0</v>
      </c>
      <c r="AE126" s="102">
        <v>0</v>
      </c>
      <c r="AF126" s="102">
        <v>0</v>
      </c>
      <c r="AG126" s="102">
        <v>0</v>
      </c>
      <c r="AH126" s="64">
        <f>$T$6*T126+$U$6*U126+$V$6*V126+$W$6*W126+$X$6*X126+$Y$6*Y126+$Z$6*Z126+$AA$6*AA126+$AB$6*AB126+$AC$6*AC126+$AD$6*AD126+$AE$6*AE126+$AF$6*AF126+$AG$6*AG126</f>
        <v>0</v>
      </c>
      <c r="AI126" s="2"/>
      <c r="AJ126" s="3"/>
      <c r="AK126" s="65">
        <f>AH126-(AI126+AJ126)</f>
        <v>0</v>
      </c>
      <c r="AL126" s="135" t="str">
        <f>T126&amp;U126&amp;V126&amp;W126&amp;X126&amp;Y126&amp;Z126&amp;AA126&amp;AB126&amp;AC126&amp;AD126&amp;AE126&amp;AF126&amp;AG126</f>
        <v>00000000000000</v>
      </c>
      <c r="AN126" s="1" t="str">
        <f>IF(OR($R126={"BE";"LU";"CH";"MC"}),"Francophone",IF(OR($R126={"DE";"DK";"AT"}),"Germanophones","Anglophones"))</f>
        <v>Anglophones</v>
      </c>
    </row>
    <row r="127" spans="1:40" ht="22.5" customHeight="1" thickBot="1" x14ac:dyDescent="0.3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111"/>
      <c r="P127" s="111"/>
      <c r="Q127" s="111"/>
      <c r="R127" s="111"/>
      <c r="S127" s="111"/>
      <c r="T127" s="102">
        <v>0</v>
      </c>
      <c r="U127" s="102">
        <v>0</v>
      </c>
      <c r="V127" s="102">
        <v>0</v>
      </c>
      <c r="W127" s="102">
        <v>0</v>
      </c>
      <c r="X127" s="102">
        <v>0</v>
      </c>
      <c r="Y127" s="102">
        <v>0</v>
      </c>
      <c r="Z127" s="102">
        <v>0</v>
      </c>
      <c r="AA127" s="102">
        <v>0</v>
      </c>
      <c r="AB127" s="102">
        <v>0</v>
      </c>
      <c r="AC127" s="102">
        <v>0</v>
      </c>
      <c r="AD127" s="102">
        <v>0</v>
      </c>
      <c r="AE127" s="102">
        <v>0</v>
      </c>
      <c r="AF127" s="102">
        <v>0</v>
      </c>
      <c r="AG127" s="102">
        <v>0</v>
      </c>
      <c r="AH127" s="64">
        <f>$T$6*T127+$U$6*U127+$V$6*V127+$W$6*W127+$X$6*X127+$Y$6*Y127+$Z$6*Z127+$AA$6*AA127+$AB$6*AB127+$AC$6*AC127+$AD$6*AD127+$AE$6*AE127+$AF$6*AF127+$AG$6*AG127</f>
        <v>0</v>
      </c>
      <c r="AI127" s="2"/>
      <c r="AJ127" s="3"/>
      <c r="AK127" s="65">
        <f>AH127-(AI127+AJ127)</f>
        <v>0</v>
      </c>
      <c r="AL127" s="135" t="str">
        <f>T127&amp;U127&amp;V127&amp;W127&amp;X127&amp;Y127&amp;Z127&amp;AA127&amp;AB127&amp;AC127&amp;AD127&amp;AE127&amp;AF127&amp;AG127</f>
        <v>00000000000000</v>
      </c>
      <c r="AN127" s="1" t="str">
        <f>IF(OR($R127={"BE";"LU";"CH";"MC"}),"Francophone",IF(OR($R127={"DE";"DK";"AT"}),"Germanophones","Anglophones"))</f>
        <v>Anglophones</v>
      </c>
    </row>
    <row r="128" spans="1:40" ht="22.5" customHeight="1" thickBot="1" x14ac:dyDescent="0.35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111"/>
      <c r="P128" s="111"/>
      <c r="Q128" s="111"/>
      <c r="R128" s="111"/>
      <c r="S128" s="111"/>
      <c r="T128" s="102">
        <v>0</v>
      </c>
      <c r="U128" s="102">
        <v>0</v>
      </c>
      <c r="V128" s="102">
        <v>0</v>
      </c>
      <c r="W128" s="102">
        <v>0</v>
      </c>
      <c r="X128" s="102">
        <v>0</v>
      </c>
      <c r="Y128" s="102">
        <v>0</v>
      </c>
      <c r="Z128" s="102">
        <v>0</v>
      </c>
      <c r="AA128" s="102">
        <v>0</v>
      </c>
      <c r="AB128" s="102">
        <v>0</v>
      </c>
      <c r="AC128" s="102">
        <v>0</v>
      </c>
      <c r="AD128" s="102">
        <v>0</v>
      </c>
      <c r="AE128" s="102">
        <v>0</v>
      </c>
      <c r="AF128" s="102">
        <v>0</v>
      </c>
      <c r="AG128" s="102">
        <v>0</v>
      </c>
      <c r="AH128" s="64">
        <f>$T$6*T128+$U$6*U128+$V$6*V128+$W$6*W128+$X$6*X128+$Y$6*Y128+$Z$6*Z128+$AA$6*AA128+$AB$6*AB128+$AC$6*AC128+$AD$6*AD128+$AE$6*AE128+$AF$6*AF128+$AG$6*AG128</f>
        <v>0</v>
      </c>
      <c r="AI128" s="2"/>
      <c r="AJ128" s="3"/>
      <c r="AK128" s="65">
        <f>AH128-(AI128+AJ128)</f>
        <v>0</v>
      </c>
      <c r="AL128" s="135" t="str">
        <f>T128&amp;U128&amp;V128&amp;W128&amp;X128&amp;Y128&amp;Z128&amp;AA128&amp;AB128&amp;AC128&amp;AD128&amp;AE128&amp;AF128&amp;AG128</f>
        <v>00000000000000</v>
      </c>
      <c r="AN128" s="1" t="str">
        <f>IF(OR($R128={"BE";"LU";"CH";"MC"}),"Francophone",IF(OR($R128={"DE";"DK";"AT"}),"Germanophones","Anglophones"))</f>
        <v>Anglophones</v>
      </c>
    </row>
    <row r="129" spans="1:40" ht="22.5" customHeight="1" thickBot="1" x14ac:dyDescent="0.35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111"/>
      <c r="P129" s="111"/>
      <c r="Q129" s="111"/>
      <c r="R129" s="111"/>
      <c r="S129" s="111"/>
      <c r="T129" s="102">
        <v>0</v>
      </c>
      <c r="U129" s="102">
        <v>0</v>
      </c>
      <c r="V129" s="102">
        <v>0</v>
      </c>
      <c r="W129" s="102">
        <v>0</v>
      </c>
      <c r="X129" s="102">
        <v>0</v>
      </c>
      <c r="Y129" s="102">
        <v>0</v>
      </c>
      <c r="Z129" s="102">
        <v>0</v>
      </c>
      <c r="AA129" s="102">
        <v>0</v>
      </c>
      <c r="AB129" s="102">
        <v>0</v>
      </c>
      <c r="AC129" s="102">
        <v>0</v>
      </c>
      <c r="AD129" s="102">
        <v>0</v>
      </c>
      <c r="AE129" s="102">
        <v>0</v>
      </c>
      <c r="AF129" s="102">
        <v>0</v>
      </c>
      <c r="AG129" s="102">
        <v>0</v>
      </c>
      <c r="AH129" s="64">
        <f>$T$6*T129+$U$6*U129+$V$6*V129+$W$6*W129+$X$6*X129+$Y$6*Y129+$Z$6*Z129+$AA$6*AA129+$AB$6*AB129+$AC$6*AC129+$AD$6*AD129+$AE$6*AE129+$AF$6*AF129+$AG$6*AG129</f>
        <v>0</v>
      </c>
      <c r="AI129" s="2"/>
      <c r="AJ129" s="3"/>
      <c r="AK129" s="65">
        <f>AH129-(AI129+AJ129)</f>
        <v>0</v>
      </c>
      <c r="AL129" s="135" t="str">
        <f>T129&amp;U129&amp;V129&amp;W129&amp;X129&amp;Y129&amp;Z129&amp;AA129&amp;AB129&amp;AC129&amp;AD129&amp;AE129&amp;AF129&amp;AG129</f>
        <v>00000000000000</v>
      </c>
      <c r="AN129" s="1" t="str">
        <f>IF(OR($R129={"BE";"LU";"CH";"MC"}),"Francophone",IF(OR($R129={"DE";"DK";"AT"}),"Germanophones","Anglophones"))</f>
        <v>Anglophones</v>
      </c>
    </row>
    <row r="130" spans="1:40" ht="22.5" customHeight="1" thickBot="1" x14ac:dyDescent="0.35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111"/>
      <c r="P130" s="111"/>
      <c r="Q130" s="111"/>
      <c r="R130" s="111"/>
      <c r="S130" s="111"/>
      <c r="T130" s="102">
        <v>0</v>
      </c>
      <c r="U130" s="102">
        <v>0</v>
      </c>
      <c r="V130" s="102">
        <v>0</v>
      </c>
      <c r="W130" s="102">
        <v>0</v>
      </c>
      <c r="X130" s="102">
        <v>0</v>
      </c>
      <c r="Y130" s="102">
        <v>0</v>
      </c>
      <c r="Z130" s="102">
        <v>0</v>
      </c>
      <c r="AA130" s="102">
        <v>0</v>
      </c>
      <c r="AB130" s="102">
        <v>0</v>
      </c>
      <c r="AC130" s="102">
        <v>0</v>
      </c>
      <c r="AD130" s="102">
        <v>0</v>
      </c>
      <c r="AE130" s="102">
        <v>0</v>
      </c>
      <c r="AF130" s="102">
        <v>0</v>
      </c>
      <c r="AG130" s="102">
        <v>0</v>
      </c>
      <c r="AH130" s="64">
        <f>$T$6*T130+$U$6*U130+$V$6*V130+$W$6*W130+$X$6*X130+$Y$6*Y130+$Z$6*Z130+$AA$6*AA130+$AB$6*AB130+$AC$6*AC130+$AD$6*AD130+$AE$6*AE130+$AF$6*AF130+$AG$6*AG130</f>
        <v>0</v>
      </c>
      <c r="AI130" s="2"/>
      <c r="AJ130" s="3"/>
      <c r="AK130" s="65">
        <f>AH130-(AI130+AJ130)</f>
        <v>0</v>
      </c>
      <c r="AL130" s="135" t="str">
        <f>T130&amp;U130&amp;V130&amp;W130&amp;X130&amp;Y130&amp;Z130&amp;AA130&amp;AB130&amp;AC130&amp;AD130&amp;AE130&amp;AF130&amp;AG130</f>
        <v>00000000000000</v>
      </c>
      <c r="AN130" s="1" t="str">
        <f>IF(OR($R130={"BE";"LU";"CH";"MC"}),"Francophone",IF(OR($R130={"DE";"DK";"AT"}),"Germanophones","Anglophones"))</f>
        <v>Anglophones</v>
      </c>
    </row>
    <row r="131" spans="1:40" ht="22.5" customHeight="1" thickBot="1" x14ac:dyDescent="0.35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111"/>
      <c r="P131" s="111"/>
      <c r="Q131" s="111"/>
      <c r="R131" s="111"/>
      <c r="S131" s="111"/>
      <c r="T131" s="102">
        <v>0</v>
      </c>
      <c r="U131" s="102">
        <v>0</v>
      </c>
      <c r="V131" s="102">
        <v>0</v>
      </c>
      <c r="W131" s="102">
        <v>0</v>
      </c>
      <c r="X131" s="102">
        <v>0</v>
      </c>
      <c r="Y131" s="102">
        <v>0</v>
      </c>
      <c r="Z131" s="102">
        <v>0</v>
      </c>
      <c r="AA131" s="102">
        <v>0</v>
      </c>
      <c r="AB131" s="102">
        <v>0</v>
      </c>
      <c r="AC131" s="102">
        <v>0</v>
      </c>
      <c r="AD131" s="102">
        <v>0</v>
      </c>
      <c r="AE131" s="102">
        <v>0</v>
      </c>
      <c r="AF131" s="102">
        <v>0</v>
      </c>
      <c r="AG131" s="102">
        <v>0</v>
      </c>
      <c r="AH131" s="64">
        <f>$T$6*T131+$U$6*U131+$V$6*V131+$W$6*W131+$X$6*X131+$Y$6*Y131+$Z$6*Z131+$AA$6*AA131+$AB$6*AB131+$AC$6*AC131+$AD$6*AD131+$AE$6*AE131+$AF$6*AF131+$AG$6*AG131</f>
        <v>0</v>
      </c>
      <c r="AI131" s="2"/>
      <c r="AJ131" s="3"/>
      <c r="AK131" s="65">
        <f>AH131-(AI131+AJ131)</f>
        <v>0</v>
      </c>
      <c r="AL131" s="135" t="str">
        <f>T131&amp;U131&amp;V131&amp;W131&amp;X131&amp;Y131&amp;Z131&amp;AA131&amp;AB131&amp;AC131&amp;AD131&amp;AE131&amp;AF131&amp;AG131</f>
        <v>00000000000000</v>
      </c>
      <c r="AN131" s="1" t="str">
        <f>IF(OR($R131={"BE";"LU";"CH";"MC"}),"Francophone",IF(OR($R131={"DE";"DK";"AT"}),"Germanophones","Anglophones"))</f>
        <v>Anglophones</v>
      </c>
    </row>
    <row r="132" spans="1:40" ht="22.5" customHeight="1" thickBot="1" x14ac:dyDescent="0.35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111"/>
      <c r="P132" s="111"/>
      <c r="Q132" s="111"/>
      <c r="R132" s="111"/>
      <c r="S132" s="111"/>
      <c r="T132" s="102">
        <v>0</v>
      </c>
      <c r="U132" s="102">
        <v>0</v>
      </c>
      <c r="V132" s="102">
        <v>0</v>
      </c>
      <c r="W132" s="102">
        <v>0</v>
      </c>
      <c r="X132" s="102">
        <v>0</v>
      </c>
      <c r="Y132" s="102">
        <v>0</v>
      </c>
      <c r="Z132" s="102">
        <v>0</v>
      </c>
      <c r="AA132" s="102">
        <v>0</v>
      </c>
      <c r="AB132" s="102">
        <v>0</v>
      </c>
      <c r="AC132" s="102">
        <v>0</v>
      </c>
      <c r="AD132" s="102">
        <v>0</v>
      </c>
      <c r="AE132" s="102">
        <v>0</v>
      </c>
      <c r="AF132" s="102">
        <v>0</v>
      </c>
      <c r="AG132" s="102">
        <v>0</v>
      </c>
      <c r="AH132" s="64">
        <f>$T$6*T132+$U$6*U132+$V$6*V132+$W$6*W132+$X$6*X132+$Y$6*Y132+$Z$6*Z132+$AA$6*AA132+$AB$6*AB132+$AC$6*AC132+$AD$6*AD132+$AE$6*AE132+$AF$6*AF132+$AG$6*AG132</f>
        <v>0</v>
      </c>
      <c r="AI132" s="2"/>
      <c r="AJ132" s="3"/>
      <c r="AK132" s="65">
        <f>AH132-(AI132+AJ132)</f>
        <v>0</v>
      </c>
      <c r="AL132" s="135" t="str">
        <f>T132&amp;U132&amp;V132&amp;W132&amp;X132&amp;Y132&amp;Z132&amp;AA132&amp;AB132&amp;AC132&amp;AD132&amp;AE132&amp;AF132&amp;AG132</f>
        <v>00000000000000</v>
      </c>
      <c r="AN132" s="1" t="str">
        <f>IF(OR($R132={"BE";"LU";"CH";"MC"}),"Francophone",IF(OR($R132={"DE";"DK";"AT"}),"Germanophones","Anglophones"))</f>
        <v>Anglophones</v>
      </c>
    </row>
    <row r="133" spans="1:40" ht="22.5" customHeight="1" thickBot="1" x14ac:dyDescent="0.35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111"/>
      <c r="P133" s="111"/>
      <c r="Q133" s="111"/>
      <c r="R133" s="111"/>
      <c r="S133" s="111"/>
      <c r="T133" s="102">
        <v>0</v>
      </c>
      <c r="U133" s="102">
        <v>0</v>
      </c>
      <c r="V133" s="102">
        <v>0</v>
      </c>
      <c r="W133" s="102">
        <v>0</v>
      </c>
      <c r="X133" s="102">
        <v>0</v>
      </c>
      <c r="Y133" s="102">
        <v>0</v>
      </c>
      <c r="Z133" s="102">
        <v>0</v>
      </c>
      <c r="AA133" s="102">
        <v>0</v>
      </c>
      <c r="AB133" s="102">
        <v>0</v>
      </c>
      <c r="AC133" s="102">
        <v>0</v>
      </c>
      <c r="AD133" s="102">
        <v>0</v>
      </c>
      <c r="AE133" s="102">
        <v>0</v>
      </c>
      <c r="AF133" s="102">
        <v>0</v>
      </c>
      <c r="AG133" s="102">
        <v>0</v>
      </c>
      <c r="AH133" s="64">
        <f>$T$6*T133+$U$6*U133+$V$6*V133+$W$6*W133+$X$6*X133+$Y$6*Y133+$Z$6*Z133+$AA$6*AA133+$AB$6*AB133+$AC$6*AC133+$AD$6*AD133+$AE$6*AE133+$AF$6*AF133+$AG$6*AG133</f>
        <v>0</v>
      </c>
      <c r="AI133" s="2"/>
      <c r="AJ133" s="3"/>
      <c r="AK133" s="65">
        <f>AH133-(AI133+AJ133)</f>
        <v>0</v>
      </c>
      <c r="AL133" s="135" t="str">
        <f>T133&amp;U133&amp;V133&amp;W133&amp;X133&amp;Y133&amp;Z133&amp;AA133&amp;AB133&amp;AC133&amp;AD133&amp;AE133&amp;AF133&amp;AG133</f>
        <v>00000000000000</v>
      </c>
      <c r="AN133" s="1" t="str">
        <f>IF(OR($R133={"BE";"LU";"CH";"MC"}),"Francophone",IF(OR($R133={"DE";"DK";"AT"}),"Germanophones","Anglophones"))</f>
        <v>Anglophones</v>
      </c>
    </row>
    <row r="134" spans="1:40" ht="22.5" customHeight="1" thickBot="1" x14ac:dyDescent="0.35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111"/>
      <c r="P134" s="111"/>
      <c r="Q134" s="111"/>
      <c r="R134" s="111"/>
      <c r="S134" s="111"/>
      <c r="T134" s="102">
        <v>0</v>
      </c>
      <c r="U134" s="102">
        <v>0</v>
      </c>
      <c r="V134" s="102">
        <v>0</v>
      </c>
      <c r="W134" s="102">
        <v>0</v>
      </c>
      <c r="X134" s="102">
        <v>0</v>
      </c>
      <c r="Y134" s="102">
        <v>0</v>
      </c>
      <c r="Z134" s="102">
        <v>0</v>
      </c>
      <c r="AA134" s="102">
        <v>0</v>
      </c>
      <c r="AB134" s="102">
        <v>0</v>
      </c>
      <c r="AC134" s="102">
        <v>0</v>
      </c>
      <c r="AD134" s="102">
        <v>0</v>
      </c>
      <c r="AE134" s="102">
        <v>0</v>
      </c>
      <c r="AF134" s="102">
        <v>0</v>
      </c>
      <c r="AG134" s="102">
        <v>0</v>
      </c>
      <c r="AH134" s="64">
        <f>$T$6*T134+$U$6*U134+$V$6*V134+$W$6*W134+$X$6*X134+$Y$6*Y134+$Z$6*Z134+$AA$6*AA134+$AB$6*AB134+$AC$6*AC134+$AD$6*AD134+$AE$6*AE134+$AF$6*AF134+$AG$6*AG134</f>
        <v>0</v>
      </c>
      <c r="AI134" s="2"/>
      <c r="AJ134" s="3"/>
      <c r="AK134" s="65">
        <f>AH134-(AI134+AJ134)</f>
        <v>0</v>
      </c>
      <c r="AL134" s="135" t="str">
        <f>T134&amp;U134&amp;V134&amp;W134&amp;X134&amp;Y134&amp;Z134&amp;AA134&amp;AB134&amp;AC134&amp;AD134&amp;AE134&amp;AF134&amp;AG134</f>
        <v>00000000000000</v>
      </c>
      <c r="AN134" s="1" t="str">
        <f>IF(OR($R134={"BE";"LU";"CH";"MC"}),"Francophone",IF(OR($R134={"DE";"DK";"AT"}),"Germanophones","Anglophones"))</f>
        <v>Anglophones</v>
      </c>
    </row>
    <row r="135" spans="1:40" ht="22.5" customHeight="1" thickBot="1" x14ac:dyDescent="0.35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111"/>
      <c r="P135" s="111"/>
      <c r="Q135" s="111"/>
      <c r="R135" s="111"/>
      <c r="S135" s="111"/>
      <c r="T135" s="102">
        <v>0</v>
      </c>
      <c r="U135" s="102">
        <v>0</v>
      </c>
      <c r="V135" s="102">
        <v>0</v>
      </c>
      <c r="W135" s="102">
        <v>0</v>
      </c>
      <c r="X135" s="102">
        <v>0</v>
      </c>
      <c r="Y135" s="102">
        <v>0</v>
      </c>
      <c r="Z135" s="102">
        <v>0</v>
      </c>
      <c r="AA135" s="102">
        <v>0</v>
      </c>
      <c r="AB135" s="102">
        <v>0</v>
      </c>
      <c r="AC135" s="102">
        <v>0</v>
      </c>
      <c r="AD135" s="102">
        <v>0</v>
      </c>
      <c r="AE135" s="102">
        <v>0</v>
      </c>
      <c r="AF135" s="102">
        <v>0</v>
      </c>
      <c r="AG135" s="102">
        <v>0</v>
      </c>
      <c r="AH135" s="64">
        <f>$T$6*T135+$U$6*U135+$V$6*V135+$W$6*W135+$X$6*X135+$Y$6*Y135+$Z$6*Z135+$AA$6*AA135+$AB$6*AB135+$AC$6*AC135+$AD$6*AD135+$AE$6*AE135+$AF$6*AF135+$AG$6*AG135</f>
        <v>0</v>
      </c>
      <c r="AI135" s="2"/>
      <c r="AJ135" s="3"/>
      <c r="AK135" s="65">
        <f>AH135-(AI135+AJ135)</f>
        <v>0</v>
      </c>
      <c r="AL135" s="135" t="str">
        <f>T135&amp;U135&amp;V135&amp;W135&amp;X135&amp;Y135&amp;Z135&amp;AA135&amp;AB135&amp;AC135&amp;AD135&amp;AE135&amp;AF135&amp;AG135</f>
        <v>00000000000000</v>
      </c>
      <c r="AN135" s="1" t="str">
        <f>IF(OR($R135={"BE";"LU";"CH";"MC"}),"Francophone",IF(OR($R135={"DE";"DK";"AT"}),"Germanophones","Anglophones"))</f>
        <v>Anglophones</v>
      </c>
    </row>
    <row r="136" spans="1:40" ht="22.5" customHeight="1" thickBot="1" x14ac:dyDescent="0.35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111"/>
      <c r="P136" s="111"/>
      <c r="Q136" s="111"/>
      <c r="R136" s="111"/>
      <c r="S136" s="111"/>
      <c r="T136" s="102">
        <v>0</v>
      </c>
      <c r="U136" s="102">
        <v>0</v>
      </c>
      <c r="V136" s="102">
        <v>0</v>
      </c>
      <c r="W136" s="102">
        <v>0</v>
      </c>
      <c r="X136" s="102">
        <v>0</v>
      </c>
      <c r="Y136" s="102">
        <v>0</v>
      </c>
      <c r="Z136" s="102">
        <v>0</v>
      </c>
      <c r="AA136" s="102">
        <v>0</v>
      </c>
      <c r="AB136" s="102">
        <v>0</v>
      </c>
      <c r="AC136" s="102">
        <v>0</v>
      </c>
      <c r="AD136" s="102">
        <v>0</v>
      </c>
      <c r="AE136" s="102">
        <v>0</v>
      </c>
      <c r="AF136" s="102">
        <v>0</v>
      </c>
      <c r="AG136" s="102">
        <v>0</v>
      </c>
      <c r="AH136" s="64">
        <f>$T$6*T136+$U$6*U136+$V$6*V136+$W$6*W136+$X$6*X136+$Y$6*Y136+$Z$6*Z136+$AA$6*AA136+$AB$6*AB136+$AC$6*AC136+$AD$6*AD136+$AE$6*AE136+$AF$6*AF136+$AG$6*AG136</f>
        <v>0</v>
      </c>
      <c r="AI136" s="2"/>
      <c r="AJ136" s="3"/>
      <c r="AK136" s="65">
        <f>AH136-(AI136+AJ136)</f>
        <v>0</v>
      </c>
      <c r="AL136" s="135" t="str">
        <f>T136&amp;U136&amp;V136&amp;W136&amp;X136&amp;Y136&amp;Z136&amp;AA136&amp;AB136&amp;AC136&amp;AD136&amp;AE136&amp;AF136&amp;AG136</f>
        <v>00000000000000</v>
      </c>
      <c r="AN136" s="1" t="str">
        <f>IF(OR($R136={"BE";"LU";"CH";"MC"}),"Francophone",IF(OR($R136={"DE";"DK";"AT"}),"Germanophones","Anglophones"))</f>
        <v>Anglophones</v>
      </c>
    </row>
    <row r="137" spans="1:40" ht="22.5" customHeight="1" thickBot="1" x14ac:dyDescent="0.35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111"/>
      <c r="P137" s="111"/>
      <c r="Q137" s="111"/>
      <c r="R137" s="111"/>
      <c r="S137" s="111"/>
      <c r="T137" s="102">
        <v>0</v>
      </c>
      <c r="U137" s="102">
        <v>0</v>
      </c>
      <c r="V137" s="102">
        <v>0</v>
      </c>
      <c r="W137" s="102">
        <v>0</v>
      </c>
      <c r="X137" s="102">
        <v>0</v>
      </c>
      <c r="Y137" s="102">
        <v>0</v>
      </c>
      <c r="Z137" s="102">
        <v>0</v>
      </c>
      <c r="AA137" s="102">
        <v>0</v>
      </c>
      <c r="AB137" s="102">
        <v>0</v>
      </c>
      <c r="AC137" s="102">
        <v>0</v>
      </c>
      <c r="AD137" s="102">
        <v>0</v>
      </c>
      <c r="AE137" s="102">
        <v>0</v>
      </c>
      <c r="AF137" s="102">
        <v>0</v>
      </c>
      <c r="AG137" s="102">
        <v>0</v>
      </c>
      <c r="AH137" s="64">
        <f>$T$6*T137+$U$6*U137+$V$6*V137+$W$6*W137+$X$6*X137+$Y$6*Y137+$Z$6*Z137+$AA$6*AA137+$AB$6*AB137+$AC$6*AC137+$AD$6*AD137+$AE$6*AE137+$AF$6*AF137+$AG$6*AG137</f>
        <v>0</v>
      </c>
      <c r="AI137" s="2"/>
      <c r="AJ137" s="3"/>
      <c r="AK137" s="65">
        <f>AH137-(AI137+AJ137)</f>
        <v>0</v>
      </c>
      <c r="AL137" s="135" t="str">
        <f>T137&amp;U137&amp;V137&amp;W137&amp;X137&amp;Y137&amp;Z137&amp;AA137&amp;AB137&amp;AC137&amp;AD137&amp;AE137&amp;AF137&amp;AG137</f>
        <v>00000000000000</v>
      </c>
      <c r="AN137" s="1" t="str">
        <f>IF(OR($R137={"BE";"LU";"CH";"MC"}),"Francophone",IF(OR($R137={"DE";"DK";"AT"}),"Germanophones","Anglophones"))</f>
        <v>Anglophones</v>
      </c>
    </row>
    <row r="138" spans="1:40" ht="22.5" customHeight="1" thickBot="1" x14ac:dyDescent="0.35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111"/>
      <c r="P138" s="111"/>
      <c r="Q138" s="111"/>
      <c r="R138" s="111"/>
      <c r="S138" s="111"/>
      <c r="T138" s="102">
        <v>0</v>
      </c>
      <c r="U138" s="102">
        <v>0</v>
      </c>
      <c r="V138" s="102">
        <v>0</v>
      </c>
      <c r="W138" s="102">
        <v>0</v>
      </c>
      <c r="X138" s="102">
        <v>0</v>
      </c>
      <c r="Y138" s="102">
        <v>0</v>
      </c>
      <c r="Z138" s="102">
        <v>0</v>
      </c>
      <c r="AA138" s="102">
        <v>0</v>
      </c>
      <c r="AB138" s="102">
        <v>0</v>
      </c>
      <c r="AC138" s="102">
        <v>0</v>
      </c>
      <c r="AD138" s="102">
        <v>0</v>
      </c>
      <c r="AE138" s="102">
        <v>0</v>
      </c>
      <c r="AF138" s="102">
        <v>0</v>
      </c>
      <c r="AG138" s="102">
        <v>0</v>
      </c>
      <c r="AH138" s="64">
        <f>$T$6*T138+$U$6*U138+$V$6*V138+$W$6*W138+$X$6*X138+$Y$6*Y138+$Z$6*Z138+$AA$6*AA138+$AB$6*AB138+$AC$6*AC138+$AD$6*AD138+$AE$6*AE138+$AF$6*AF138+$AG$6*AG138</f>
        <v>0</v>
      </c>
      <c r="AI138" s="2"/>
      <c r="AJ138" s="3"/>
      <c r="AK138" s="65">
        <f>AH138-(AI138+AJ138)</f>
        <v>0</v>
      </c>
      <c r="AL138" s="135" t="str">
        <f>T138&amp;U138&amp;V138&amp;W138&amp;X138&amp;Y138&amp;Z138&amp;AA138&amp;AB138&amp;AC138&amp;AD138&amp;AE138&amp;AF138&amp;AG138</f>
        <v>00000000000000</v>
      </c>
      <c r="AN138" s="1" t="str">
        <f>IF(OR($R138={"BE";"LU";"CH";"MC"}),"Francophone",IF(OR($R138={"DE";"DK";"AT"}),"Germanophones","Anglophones"))</f>
        <v>Anglophones</v>
      </c>
    </row>
    <row r="139" spans="1:40" ht="22.5" customHeight="1" thickBot="1" x14ac:dyDescent="0.3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111"/>
      <c r="P139" s="111"/>
      <c r="Q139" s="111"/>
      <c r="R139" s="111"/>
      <c r="S139" s="111"/>
      <c r="T139" s="102">
        <v>0</v>
      </c>
      <c r="U139" s="102">
        <v>0</v>
      </c>
      <c r="V139" s="102">
        <v>0</v>
      </c>
      <c r="W139" s="102">
        <v>0</v>
      </c>
      <c r="X139" s="102">
        <v>0</v>
      </c>
      <c r="Y139" s="102">
        <v>0</v>
      </c>
      <c r="Z139" s="102">
        <v>0</v>
      </c>
      <c r="AA139" s="102">
        <v>0</v>
      </c>
      <c r="AB139" s="102">
        <v>0</v>
      </c>
      <c r="AC139" s="102">
        <v>0</v>
      </c>
      <c r="AD139" s="102">
        <v>0</v>
      </c>
      <c r="AE139" s="102">
        <v>0</v>
      </c>
      <c r="AF139" s="102">
        <v>0</v>
      </c>
      <c r="AG139" s="102">
        <v>0</v>
      </c>
      <c r="AH139" s="64">
        <f>$T$6*T139+$U$6*U139+$V$6*V139+$W$6*W139+$X$6*X139+$Y$6*Y139+$Z$6*Z139+$AA$6*AA139+$AB$6*AB139+$AC$6*AC139+$AD$6*AD139+$AE$6*AE139+$AF$6*AF139+$AG$6*AG139</f>
        <v>0</v>
      </c>
      <c r="AI139" s="2"/>
      <c r="AJ139" s="3"/>
      <c r="AK139" s="65">
        <f>AH139-(AI139+AJ139)</f>
        <v>0</v>
      </c>
      <c r="AL139" s="135" t="str">
        <f>T139&amp;U139&amp;V139&amp;W139&amp;X139&amp;Y139&amp;Z139&amp;AA139&amp;AB139&amp;AC139&amp;AD139&amp;AE139&amp;AF139&amp;AG139</f>
        <v>00000000000000</v>
      </c>
      <c r="AN139" s="1" t="str">
        <f>IF(OR($R139={"BE";"LU";"CH";"MC"}),"Francophone",IF(OR($R139={"DE";"DK";"AT"}),"Germanophones","Anglophones"))</f>
        <v>Anglophones</v>
      </c>
    </row>
    <row r="140" spans="1:40" ht="22.5" customHeight="1" thickBot="1" x14ac:dyDescent="0.35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111"/>
      <c r="P140" s="111"/>
      <c r="Q140" s="111"/>
      <c r="R140" s="111"/>
      <c r="S140" s="111"/>
      <c r="T140" s="102">
        <v>0</v>
      </c>
      <c r="U140" s="102">
        <v>0</v>
      </c>
      <c r="V140" s="102">
        <v>0</v>
      </c>
      <c r="W140" s="102">
        <v>0</v>
      </c>
      <c r="X140" s="102">
        <v>0</v>
      </c>
      <c r="Y140" s="102">
        <v>0</v>
      </c>
      <c r="Z140" s="102">
        <v>0</v>
      </c>
      <c r="AA140" s="102">
        <v>0</v>
      </c>
      <c r="AB140" s="102">
        <v>0</v>
      </c>
      <c r="AC140" s="102">
        <v>0</v>
      </c>
      <c r="AD140" s="102">
        <v>0</v>
      </c>
      <c r="AE140" s="102">
        <v>0</v>
      </c>
      <c r="AF140" s="102">
        <v>0</v>
      </c>
      <c r="AG140" s="102">
        <v>0</v>
      </c>
      <c r="AH140" s="64">
        <f>$T$6*T140+$U$6*U140+$V$6*V140+$W$6*W140+$X$6*X140+$Y$6*Y140+$Z$6*Z140+$AA$6*AA140+$AB$6*AB140+$AC$6*AC140+$AD$6*AD140+$AE$6*AE140+$AF$6*AF140+$AG$6*AG140</f>
        <v>0</v>
      </c>
      <c r="AI140" s="2"/>
      <c r="AJ140" s="3"/>
      <c r="AK140" s="65">
        <f>AH140-(AI140+AJ140)</f>
        <v>0</v>
      </c>
      <c r="AL140" s="135" t="str">
        <f>T140&amp;U140&amp;V140&amp;W140&amp;X140&amp;Y140&amp;Z140&amp;AA140&amp;AB140&amp;AC140&amp;AD140&amp;AE140&amp;AF140&amp;AG140</f>
        <v>00000000000000</v>
      </c>
      <c r="AN140" s="1" t="str">
        <f>IF(OR($R140={"BE";"LU";"CH";"MC"}),"Francophone",IF(OR($R140={"DE";"DK";"AT"}),"Germanophones","Anglophones"))</f>
        <v>Anglophones</v>
      </c>
    </row>
    <row r="141" spans="1:40" ht="22.5" customHeight="1" thickBot="1" x14ac:dyDescent="0.35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111"/>
      <c r="P141" s="111"/>
      <c r="Q141" s="111"/>
      <c r="R141" s="111"/>
      <c r="S141" s="111"/>
      <c r="T141" s="102">
        <v>0</v>
      </c>
      <c r="U141" s="102">
        <v>0</v>
      </c>
      <c r="V141" s="102">
        <v>0</v>
      </c>
      <c r="W141" s="102">
        <v>0</v>
      </c>
      <c r="X141" s="102">
        <v>0</v>
      </c>
      <c r="Y141" s="102">
        <v>0</v>
      </c>
      <c r="Z141" s="102">
        <v>0</v>
      </c>
      <c r="AA141" s="102">
        <v>0</v>
      </c>
      <c r="AB141" s="102">
        <v>0</v>
      </c>
      <c r="AC141" s="102">
        <v>0</v>
      </c>
      <c r="AD141" s="102">
        <v>0</v>
      </c>
      <c r="AE141" s="102">
        <v>0</v>
      </c>
      <c r="AF141" s="102">
        <v>0</v>
      </c>
      <c r="AG141" s="102">
        <v>0</v>
      </c>
      <c r="AH141" s="64">
        <f>$T$6*T141+$U$6*U141+$V$6*V141+$W$6*W141+$X$6*X141+$Y$6*Y141+$Z$6*Z141+$AA$6*AA141+$AB$6*AB141+$AC$6*AC141+$AD$6*AD141+$AE$6*AE141+$AF$6*AF141+$AG$6*AG141</f>
        <v>0</v>
      </c>
      <c r="AI141" s="2"/>
      <c r="AJ141" s="3"/>
      <c r="AK141" s="65">
        <f>AH141-(AI141+AJ141)</f>
        <v>0</v>
      </c>
      <c r="AL141" s="135" t="str">
        <f>T141&amp;U141&amp;V141&amp;W141&amp;X141&amp;Y141&amp;Z141&amp;AA141&amp;AB141&amp;AC141&amp;AD141&amp;AE141&amp;AF141&amp;AG141</f>
        <v>00000000000000</v>
      </c>
      <c r="AN141" s="1" t="str">
        <f>IF(OR($R141={"BE";"LU";"CH";"MC"}),"Francophone",IF(OR($R141={"DE";"DK";"AT"}),"Germanophones","Anglophones"))</f>
        <v>Anglophones</v>
      </c>
    </row>
    <row r="142" spans="1:40" ht="22.5" customHeight="1" thickBot="1" x14ac:dyDescent="0.35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111"/>
      <c r="P142" s="111"/>
      <c r="Q142" s="111"/>
      <c r="R142" s="111"/>
      <c r="S142" s="111"/>
      <c r="T142" s="102">
        <v>0</v>
      </c>
      <c r="U142" s="102">
        <v>0</v>
      </c>
      <c r="V142" s="102">
        <v>0</v>
      </c>
      <c r="W142" s="102">
        <v>0</v>
      </c>
      <c r="X142" s="102">
        <v>0</v>
      </c>
      <c r="Y142" s="102">
        <v>0</v>
      </c>
      <c r="Z142" s="102">
        <v>0</v>
      </c>
      <c r="AA142" s="102">
        <v>0</v>
      </c>
      <c r="AB142" s="102">
        <v>0</v>
      </c>
      <c r="AC142" s="102">
        <v>0</v>
      </c>
      <c r="AD142" s="102">
        <v>0</v>
      </c>
      <c r="AE142" s="102">
        <v>0</v>
      </c>
      <c r="AF142" s="102">
        <v>0</v>
      </c>
      <c r="AG142" s="102">
        <v>0</v>
      </c>
      <c r="AH142" s="64">
        <f>$T$6*T142+$U$6*U142+$V$6*V142+$W$6*W142+$X$6*X142+$Y$6*Y142+$Z$6*Z142+$AA$6*AA142+$AB$6*AB142+$AC$6*AC142+$AD$6*AD142+$AE$6*AE142+$AF$6*AF142+$AG$6*AG142</f>
        <v>0</v>
      </c>
      <c r="AI142" s="2"/>
      <c r="AJ142" s="3"/>
      <c r="AK142" s="65">
        <f>AH142-(AI142+AJ142)</f>
        <v>0</v>
      </c>
      <c r="AL142" s="135" t="str">
        <f>T142&amp;U142&amp;V142&amp;W142&amp;X142&amp;Y142&amp;Z142&amp;AA142&amp;AB142&amp;AC142&amp;AD142&amp;AE142&amp;AF142&amp;AG142</f>
        <v>00000000000000</v>
      </c>
      <c r="AN142" s="1" t="str">
        <f>IF(OR($R142={"BE";"LU";"CH";"MC"}),"Francophone",IF(OR($R142={"DE";"DK";"AT"}),"Germanophones","Anglophones"))</f>
        <v>Anglophones</v>
      </c>
    </row>
    <row r="143" spans="1:40" ht="22.5" customHeight="1" thickBot="1" x14ac:dyDescent="0.35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111"/>
      <c r="P143" s="111"/>
      <c r="Q143" s="111"/>
      <c r="R143" s="111"/>
      <c r="S143" s="111"/>
      <c r="T143" s="102">
        <v>0</v>
      </c>
      <c r="U143" s="102">
        <v>0</v>
      </c>
      <c r="V143" s="102">
        <v>0</v>
      </c>
      <c r="W143" s="102">
        <v>0</v>
      </c>
      <c r="X143" s="102">
        <v>0</v>
      </c>
      <c r="Y143" s="102">
        <v>0</v>
      </c>
      <c r="Z143" s="102">
        <v>0</v>
      </c>
      <c r="AA143" s="102">
        <v>0</v>
      </c>
      <c r="AB143" s="102">
        <v>0</v>
      </c>
      <c r="AC143" s="102">
        <v>0</v>
      </c>
      <c r="AD143" s="102">
        <v>0</v>
      </c>
      <c r="AE143" s="102">
        <v>0</v>
      </c>
      <c r="AF143" s="102">
        <v>0</v>
      </c>
      <c r="AG143" s="102">
        <v>0</v>
      </c>
      <c r="AH143" s="64">
        <f>$T$6*T143+$U$6*U143+$V$6*V143+$W$6*W143+$X$6*X143+$Y$6*Y143+$Z$6*Z143+$AA$6*AA143+$AB$6*AB143+$AC$6*AC143+$AD$6*AD143+$AE$6*AE143+$AF$6*AF143+$AG$6*AG143</f>
        <v>0</v>
      </c>
      <c r="AI143" s="2"/>
      <c r="AJ143" s="3"/>
      <c r="AK143" s="65">
        <f>AH143-(AI143+AJ143)</f>
        <v>0</v>
      </c>
      <c r="AL143" s="135" t="str">
        <f>T143&amp;U143&amp;V143&amp;W143&amp;X143&amp;Y143&amp;Z143&amp;AA143&amp;AB143&amp;AC143&amp;AD143&amp;AE143&amp;AF143&amp;AG143</f>
        <v>00000000000000</v>
      </c>
      <c r="AN143" s="1" t="str">
        <f>IF(OR($R143={"BE";"LU";"CH";"MC"}),"Francophone",IF(OR($R143={"DE";"DK";"AT"}),"Germanophones","Anglophones"))</f>
        <v>Anglophones</v>
      </c>
    </row>
    <row r="144" spans="1:40" ht="22.5" customHeight="1" thickBot="1" x14ac:dyDescent="0.35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111"/>
      <c r="P144" s="111"/>
      <c r="Q144" s="111"/>
      <c r="R144" s="111"/>
      <c r="S144" s="111"/>
      <c r="T144" s="102">
        <v>0</v>
      </c>
      <c r="U144" s="102">
        <v>0</v>
      </c>
      <c r="V144" s="102">
        <v>0</v>
      </c>
      <c r="W144" s="102">
        <v>0</v>
      </c>
      <c r="X144" s="102">
        <v>0</v>
      </c>
      <c r="Y144" s="102">
        <v>0</v>
      </c>
      <c r="Z144" s="102">
        <v>0</v>
      </c>
      <c r="AA144" s="102">
        <v>0</v>
      </c>
      <c r="AB144" s="102">
        <v>0</v>
      </c>
      <c r="AC144" s="102">
        <v>0</v>
      </c>
      <c r="AD144" s="102">
        <v>0</v>
      </c>
      <c r="AE144" s="102">
        <v>0</v>
      </c>
      <c r="AF144" s="102">
        <v>0</v>
      </c>
      <c r="AG144" s="102">
        <v>0</v>
      </c>
      <c r="AH144" s="64">
        <f>$T$6*T144+$U$6*U144+$V$6*V144+$W$6*W144+$X$6*X144+$Y$6*Y144+$Z$6*Z144+$AA$6*AA144+$AB$6*AB144+$AC$6*AC144+$AD$6*AD144+$AE$6*AE144+$AF$6*AF144+$AG$6*AG144</f>
        <v>0</v>
      </c>
      <c r="AI144" s="2"/>
      <c r="AJ144" s="3"/>
      <c r="AK144" s="65">
        <f>AH144-(AI144+AJ144)</f>
        <v>0</v>
      </c>
      <c r="AL144" s="135" t="str">
        <f>T144&amp;U144&amp;V144&amp;W144&amp;X144&amp;Y144&amp;Z144&amp;AA144&amp;AB144&amp;AC144&amp;AD144&amp;AE144&amp;AF144&amp;AG144</f>
        <v>00000000000000</v>
      </c>
      <c r="AN144" s="1" t="str">
        <f>IF(OR($R144={"BE";"LU";"CH";"MC"}),"Francophone",IF(OR($R144={"DE";"DK";"AT"}),"Germanophones","Anglophones"))</f>
        <v>Anglophones</v>
      </c>
    </row>
    <row r="145" spans="1:40" ht="22.5" customHeight="1" thickBot="1" x14ac:dyDescent="0.35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111"/>
      <c r="P145" s="111"/>
      <c r="Q145" s="111"/>
      <c r="R145" s="111"/>
      <c r="S145" s="111"/>
      <c r="T145" s="102">
        <v>0</v>
      </c>
      <c r="U145" s="102">
        <v>0</v>
      </c>
      <c r="V145" s="102">
        <v>0</v>
      </c>
      <c r="W145" s="102">
        <v>0</v>
      </c>
      <c r="X145" s="102">
        <v>0</v>
      </c>
      <c r="Y145" s="102">
        <v>0</v>
      </c>
      <c r="Z145" s="102">
        <v>0</v>
      </c>
      <c r="AA145" s="102">
        <v>0</v>
      </c>
      <c r="AB145" s="102">
        <v>0</v>
      </c>
      <c r="AC145" s="102">
        <v>0</v>
      </c>
      <c r="AD145" s="102">
        <v>0</v>
      </c>
      <c r="AE145" s="102">
        <v>0</v>
      </c>
      <c r="AF145" s="102">
        <v>0</v>
      </c>
      <c r="AG145" s="102">
        <v>0</v>
      </c>
      <c r="AH145" s="64">
        <f>$T$6*T145+$U$6*U145+$V$6*V145+$W$6*W145+$X$6*X145+$Y$6*Y145+$Z$6*Z145+$AA$6*AA145+$AB$6*AB145+$AC$6*AC145+$AD$6*AD145+$AE$6*AE145+$AF$6*AF145+$AG$6*AG145</f>
        <v>0</v>
      </c>
      <c r="AI145" s="2"/>
      <c r="AJ145" s="3"/>
      <c r="AK145" s="65">
        <f>AH145-(AI145+AJ145)</f>
        <v>0</v>
      </c>
      <c r="AL145" s="135" t="str">
        <f>T145&amp;U145&amp;V145&amp;W145&amp;X145&amp;Y145&amp;Z145&amp;AA145&amp;AB145&amp;AC145&amp;AD145&amp;AE145&amp;AF145&amp;AG145</f>
        <v>00000000000000</v>
      </c>
      <c r="AN145" s="1" t="str">
        <f>IF(OR($R145={"BE";"LU";"CH";"MC"}),"Francophone",IF(OR($R145={"DE";"DK";"AT"}),"Germanophones","Anglophones"))</f>
        <v>Anglophones</v>
      </c>
    </row>
    <row r="146" spans="1:40" ht="22.5" customHeight="1" thickBot="1" x14ac:dyDescent="0.35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111"/>
      <c r="P146" s="111"/>
      <c r="Q146" s="111"/>
      <c r="R146" s="111"/>
      <c r="S146" s="111"/>
      <c r="T146" s="102">
        <v>0</v>
      </c>
      <c r="U146" s="102">
        <v>0</v>
      </c>
      <c r="V146" s="102">
        <v>0</v>
      </c>
      <c r="W146" s="102">
        <v>0</v>
      </c>
      <c r="X146" s="102">
        <v>0</v>
      </c>
      <c r="Y146" s="102">
        <v>0</v>
      </c>
      <c r="Z146" s="102">
        <v>0</v>
      </c>
      <c r="AA146" s="102">
        <v>0</v>
      </c>
      <c r="AB146" s="102">
        <v>0</v>
      </c>
      <c r="AC146" s="102">
        <v>0</v>
      </c>
      <c r="AD146" s="102">
        <v>0</v>
      </c>
      <c r="AE146" s="102">
        <v>0</v>
      </c>
      <c r="AF146" s="102">
        <v>0</v>
      </c>
      <c r="AG146" s="102">
        <v>0</v>
      </c>
      <c r="AH146" s="64">
        <f>$T$6*T146+$U$6*U146+$V$6*V146+$W$6*W146+$X$6*X146+$Y$6*Y146+$Z$6*Z146+$AA$6*AA146+$AB$6*AB146+$AC$6*AC146+$AD$6*AD146+$AE$6*AE146+$AF$6*AF146+$AG$6*AG146</f>
        <v>0</v>
      </c>
      <c r="AI146" s="2"/>
      <c r="AJ146" s="3"/>
      <c r="AK146" s="65">
        <f>AH146-(AI146+AJ146)</f>
        <v>0</v>
      </c>
      <c r="AL146" s="135" t="str">
        <f>T146&amp;U146&amp;V146&amp;W146&amp;X146&amp;Y146&amp;Z146&amp;AA146&amp;AB146&amp;AC146&amp;AD146&amp;AE146&amp;AF146&amp;AG146</f>
        <v>00000000000000</v>
      </c>
      <c r="AN146" s="1" t="str">
        <f>IF(OR($R146={"BE";"LU";"CH";"MC"}),"Francophone",IF(OR($R146={"DE";"DK";"AT"}),"Germanophones","Anglophones"))</f>
        <v>Anglophones</v>
      </c>
    </row>
    <row r="147" spans="1:40" ht="22.5" customHeight="1" thickBot="1" x14ac:dyDescent="0.35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111"/>
      <c r="P147" s="111"/>
      <c r="Q147" s="111"/>
      <c r="R147" s="111"/>
      <c r="S147" s="111"/>
      <c r="T147" s="102">
        <v>0</v>
      </c>
      <c r="U147" s="102">
        <v>0</v>
      </c>
      <c r="V147" s="102">
        <v>0</v>
      </c>
      <c r="W147" s="102">
        <v>0</v>
      </c>
      <c r="X147" s="102">
        <v>0</v>
      </c>
      <c r="Y147" s="102">
        <v>0</v>
      </c>
      <c r="Z147" s="102">
        <v>0</v>
      </c>
      <c r="AA147" s="102">
        <v>0</v>
      </c>
      <c r="AB147" s="102">
        <v>0</v>
      </c>
      <c r="AC147" s="102">
        <v>0</v>
      </c>
      <c r="AD147" s="102">
        <v>0</v>
      </c>
      <c r="AE147" s="102">
        <v>0</v>
      </c>
      <c r="AF147" s="102">
        <v>0</v>
      </c>
      <c r="AG147" s="102">
        <v>0</v>
      </c>
      <c r="AH147" s="64">
        <f>$T$6*T147+$U$6*U147+$V$6*V147+$W$6*W147+$X$6*X147+$Y$6*Y147+$Z$6*Z147+$AA$6*AA147+$AB$6*AB147+$AC$6*AC147+$AD$6*AD147+$AE$6*AE147+$AF$6*AF147+$AG$6*AG147</f>
        <v>0</v>
      </c>
      <c r="AI147" s="2"/>
      <c r="AJ147" s="3"/>
      <c r="AK147" s="65">
        <f>AH147-(AI147+AJ147)</f>
        <v>0</v>
      </c>
      <c r="AL147" s="135" t="str">
        <f>T147&amp;U147&amp;V147&amp;W147&amp;X147&amp;Y147&amp;Z147&amp;AA147&amp;AB147&amp;AC147&amp;AD147&amp;AE147&amp;AF147&amp;AG147</f>
        <v>00000000000000</v>
      </c>
      <c r="AN147" s="1" t="str">
        <f>IF(OR($R147={"BE";"LU";"CH";"MC"}),"Francophone",IF(OR($R147={"DE";"DK";"AT"}),"Germanophones","Anglophones"))</f>
        <v>Anglophones</v>
      </c>
    </row>
    <row r="148" spans="1:40" ht="22.5" customHeight="1" thickBot="1" x14ac:dyDescent="0.35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111"/>
      <c r="P148" s="111"/>
      <c r="Q148" s="111"/>
      <c r="R148" s="111"/>
      <c r="S148" s="111"/>
      <c r="T148" s="102">
        <v>0</v>
      </c>
      <c r="U148" s="102">
        <v>0</v>
      </c>
      <c r="V148" s="102">
        <v>0</v>
      </c>
      <c r="W148" s="102">
        <v>0</v>
      </c>
      <c r="X148" s="102">
        <v>0</v>
      </c>
      <c r="Y148" s="102">
        <v>0</v>
      </c>
      <c r="Z148" s="102">
        <v>0</v>
      </c>
      <c r="AA148" s="102">
        <v>0</v>
      </c>
      <c r="AB148" s="102">
        <v>0</v>
      </c>
      <c r="AC148" s="102">
        <v>0</v>
      </c>
      <c r="AD148" s="102">
        <v>0</v>
      </c>
      <c r="AE148" s="102">
        <v>0</v>
      </c>
      <c r="AF148" s="102">
        <v>0</v>
      </c>
      <c r="AG148" s="102">
        <v>0</v>
      </c>
      <c r="AH148" s="64">
        <f>$T$6*T148+$U$6*U148+$V$6*V148+$W$6*W148+$X$6*X148+$Y$6*Y148+$Z$6*Z148+$AA$6*AA148+$AB$6*AB148+$AC$6*AC148+$AD$6*AD148+$AE$6*AE148+$AF$6*AF148+$AG$6*AG148</f>
        <v>0</v>
      </c>
      <c r="AI148" s="2"/>
      <c r="AJ148" s="3"/>
      <c r="AK148" s="65">
        <f>AH148-(AI148+AJ148)</f>
        <v>0</v>
      </c>
      <c r="AL148" s="135" t="str">
        <f>T148&amp;U148&amp;V148&amp;W148&amp;X148&amp;Y148&amp;Z148&amp;AA148&amp;AB148&amp;AC148&amp;AD148&amp;AE148&amp;AF148&amp;AG148</f>
        <v>00000000000000</v>
      </c>
      <c r="AN148" s="1" t="str">
        <f>IF(OR($R148={"BE";"LU";"CH";"MC"}),"Francophone",IF(OR($R148={"DE";"DK";"AT"}),"Germanophones","Anglophones"))</f>
        <v>Anglophones</v>
      </c>
    </row>
    <row r="149" spans="1:40" ht="22.5" customHeight="1" thickBot="1" x14ac:dyDescent="0.35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111"/>
      <c r="P149" s="111"/>
      <c r="Q149" s="111"/>
      <c r="R149" s="111"/>
      <c r="S149" s="111"/>
      <c r="T149" s="102">
        <v>0</v>
      </c>
      <c r="U149" s="102">
        <v>0</v>
      </c>
      <c r="V149" s="102">
        <v>0</v>
      </c>
      <c r="W149" s="102">
        <v>0</v>
      </c>
      <c r="X149" s="102">
        <v>0</v>
      </c>
      <c r="Y149" s="102">
        <v>0</v>
      </c>
      <c r="Z149" s="102">
        <v>0</v>
      </c>
      <c r="AA149" s="102">
        <v>0</v>
      </c>
      <c r="AB149" s="102">
        <v>0</v>
      </c>
      <c r="AC149" s="102">
        <v>0</v>
      </c>
      <c r="AD149" s="102">
        <v>0</v>
      </c>
      <c r="AE149" s="102">
        <v>0</v>
      </c>
      <c r="AF149" s="102">
        <v>0</v>
      </c>
      <c r="AG149" s="102">
        <v>0</v>
      </c>
      <c r="AH149" s="64">
        <f>$T$6*T149+$U$6*U149+$V$6*V149+$W$6*W149+$X$6*X149+$Y$6*Y149+$Z$6*Z149+$AA$6*AA149+$AB$6*AB149+$AC$6*AC149+$AD$6*AD149+$AE$6*AE149+$AF$6*AF149+$AG$6*AG149</f>
        <v>0</v>
      </c>
      <c r="AI149" s="2"/>
      <c r="AJ149" s="3"/>
      <c r="AK149" s="65">
        <f>AH149-(AI149+AJ149)</f>
        <v>0</v>
      </c>
      <c r="AL149" s="135" t="str">
        <f>T149&amp;U149&amp;V149&amp;W149&amp;X149&amp;Y149&amp;Z149&amp;AA149&amp;AB149&amp;AC149&amp;AD149&amp;AE149&amp;AF149&amp;AG149</f>
        <v>00000000000000</v>
      </c>
      <c r="AN149" s="1" t="str">
        <f>IF(OR($R149={"BE";"LU";"CH";"MC"}),"Francophone",IF(OR($R149={"DE";"DK";"AT"}),"Germanophones","Anglophones"))</f>
        <v>Anglophones</v>
      </c>
    </row>
    <row r="150" spans="1:40" ht="22.5" customHeight="1" thickBot="1" x14ac:dyDescent="0.35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111"/>
      <c r="P150" s="111"/>
      <c r="Q150" s="111"/>
      <c r="R150" s="111"/>
      <c r="S150" s="111"/>
      <c r="T150" s="102">
        <v>0</v>
      </c>
      <c r="U150" s="102">
        <v>0</v>
      </c>
      <c r="V150" s="102">
        <v>0</v>
      </c>
      <c r="W150" s="102">
        <v>0</v>
      </c>
      <c r="X150" s="102">
        <v>0</v>
      </c>
      <c r="Y150" s="102">
        <v>0</v>
      </c>
      <c r="Z150" s="102">
        <v>0</v>
      </c>
      <c r="AA150" s="102">
        <v>0</v>
      </c>
      <c r="AB150" s="102">
        <v>0</v>
      </c>
      <c r="AC150" s="102">
        <v>0</v>
      </c>
      <c r="AD150" s="102">
        <v>0</v>
      </c>
      <c r="AE150" s="102">
        <v>0</v>
      </c>
      <c r="AF150" s="102">
        <v>0</v>
      </c>
      <c r="AG150" s="102">
        <v>0</v>
      </c>
      <c r="AH150" s="64">
        <f>$T$6*T150+$U$6*U150+$V$6*V150+$W$6*W150+$X$6*X150+$Y$6*Y150+$Z$6*Z150+$AA$6*AA150+$AB$6*AB150+$AC$6*AC150+$AD$6*AD150+$AE$6*AE150+$AF$6*AF150+$AG$6*AG150</f>
        <v>0</v>
      </c>
      <c r="AI150" s="2"/>
      <c r="AJ150" s="3"/>
      <c r="AK150" s="65">
        <f>AH150-(AI150+AJ150)</f>
        <v>0</v>
      </c>
      <c r="AL150" s="135" t="str">
        <f>T150&amp;U150&amp;V150&amp;W150&amp;X150&amp;Y150&amp;Z150&amp;AA150&amp;AB150&amp;AC150&amp;AD150&amp;AE150&amp;AF150&amp;AG150</f>
        <v>00000000000000</v>
      </c>
      <c r="AN150" s="1" t="str">
        <f>IF(OR($R150={"BE";"LU";"CH";"MC"}),"Francophone",IF(OR($R150={"DE";"DK";"AT"}),"Germanophones","Anglophones"))</f>
        <v>Anglophones</v>
      </c>
    </row>
    <row r="151" spans="1:40" ht="22.5" customHeight="1" thickBot="1" x14ac:dyDescent="0.35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111"/>
      <c r="P151" s="111"/>
      <c r="Q151" s="111"/>
      <c r="R151" s="111"/>
      <c r="S151" s="111"/>
      <c r="T151" s="102">
        <v>0</v>
      </c>
      <c r="U151" s="102">
        <v>0</v>
      </c>
      <c r="V151" s="102">
        <v>0</v>
      </c>
      <c r="W151" s="102">
        <v>0</v>
      </c>
      <c r="X151" s="102">
        <v>0</v>
      </c>
      <c r="Y151" s="102">
        <v>0</v>
      </c>
      <c r="Z151" s="102">
        <v>0</v>
      </c>
      <c r="AA151" s="102">
        <v>0</v>
      </c>
      <c r="AB151" s="102">
        <v>0</v>
      </c>
      <c r="AC151" s="102">
        <v>0</v>
      </c>
      <c r="AD151" s="102">
        <v>0</v>
      </c>
      <c r="AE151" s="102">
        <v>0</v>
      </c>
      <c r="AF151" s="102">
        <v>0</v>
      </c>
      <c r="AG151" s="102">
        <v>0</v>
      </c>
      <c r="AH151" s="64">
        <f>$T$6*T151+$U$6*U151+$V$6*V151+$W$6*W151+$X$6*X151+$Y$6*Y151+$Z$6*Z151+$AA$6*AA151+$AB$6*AB151+$AC$6*AC151+$AD$6*AD151+$AE$6*AE151+$AF$6*AF151+$AG$6*AG151</f>
        <v>0</v>
      </c>
      <c r="AI151" s="2"/>
      <c r="AJ151" s="3"/>
      <c r="AK151" s="65">
        <f>AH151-(AI151+AJ151)</f>
        <v>0</v>
      </c>
      <c r="AL151" s="135" t="str">
        <f>T151&amp;U151&amp;V151&amp;W151&amp;X151&amp;Y151&amp;Z151&amp;AA151&amp;AB151&amp;AC151&amp;AD151&amp;AE151&amp;AF151&amp;AG151</f>
        <v>00000000000000</v>
      </c>
      <c r="AN151" s="1" t="str">
        <f>IF(OR($R151={"BE";"LU";"CH";"MC"}),"Francophone",IF(OR($R151={"DE";"DK";"AT"}),"Germanophones","Anglophones"))</f>
        <v>Anglophones</v>
      </c>
    </row>
    <row r="152" spans="1:40" ht="22.5" customHeight="1" thickBot="1" x14ac:dyDescent="0.35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111"/>
      <c r="P152" s="111"/>
      <c r="Q152" s="111"/>
      <c r="R152" s="111"/>
      <c r="S152" s="111"/>
      <c r="T152" s="102">
        <v>0</v>
      </c>
      <c r="U152" s="102">
        <v>0</v>
      </c>
      <c r="V152" s="102">
        <v>0</v>
      </c>
      <c r="W152" s="102">
        <v>0</v>
      </c>
      <c r="X152" s="102">
        <v>0</v>
      </c>
      <c r="Y152" s="102">
        <v>0</v>
      </c>
      <c r="Z152" s="102">
        <v>0</v>
      </c>
      <c r="AA152" s="102">
        <v>0</v>
      </c>
      <c r="AB152" s="102">
        <v>0</v>
      </c>
      <c r="AC152" s="102">
        <v>0</v>
      </c>
      <c r="AD152" s="102">
        <v>0</v>
      </c>
      <c r="AE152" s="102">
        <v>0</v>
      </c>
      <c r="AF152" s="102">
        <v>0</v>
      </c>
      <c r="AG152" s="102">
        <v>0</v>
      </c>
      <c r="AH152" s="64">
        <f>$T$6*T152+$U$6*U152+$V$6*V152+$W$6*W152+$X$6*X152+$Y$6*Y152+$Z$6*Z152+$AA$6*AA152+$AB$6*AB152+$AC$6*AC152+$AD$6*AD152+$AE$6*AE152+$AF$6*AF152+$AG$6*AG152</f>
        <v>0</v>
      </c>
      <c r="AI152" s="2"/>
      <c r="AJ152" s="3"/>
      <c r="AK152" s="65">
        <f>AH152-(AI152+AJ152)</f>
        <v>0</v>
      </c>
      <c r="AL152" s="135" t="str">
        <f>T152&amp;U152&amp;V152&amp;W152&amp;X152&amp;Y152&amp;Z152&amp;AA152&amp;AB152&amp;AC152&amp;AD152&amp;AE152&amp;AF152&amp;AG152</f>
        <v>00000000000000</v>
      </c>
      <c r="AN152" s="1" t="str">
        <f>IF(OR($R152={"BE";"LU";"CH";"MC"}),"Francophone",IF(OR($R152={"DE";"DK";"AT"}),"Germanophones","Anglophones"))</f>
        <v>Anglophones</v>
      </c>
    </row>
    <row r="153" spans="1:40" ht="22.5" customHeight="1" thickBot="1" x14ac:dyDescent="0.35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111"/>
      <c r="P153" s="111"/>
      <c r="Q153" s="111"/>
      <c r="R153" s="111"/>
      <c r="S153" s="111"/>
      <c r="T153" s="102">
        <v>0</v>
      </c>
      <c r="U153" s="102">
        <v>0</v>
      </c>
      <c r="V153" s="102">
        <v>0</v>
      </c>
      <c r="W153" s="102">
        <v>0</v>
      </c>
      <c r="X153" s="102">
        <v>0</v>
      </c>
      <c r="Y153" s="102">
        <v>0</v>
      </c>
      <c r="Z153" s="102">
        <v>0</v>
      </c>
      <c r="AA153" s="102">
        <v>0</v>
      </c>
      <c r="AB153" s="102">
        <v>0</v>
      </c>
      <c r="AC153" s="102">
        <v>0</v>
      </c>
      <c r="AD153" s="102">
        <v>0</v>
      </c>
      <c r="AE153" s="102">
        <v>0</v>
      </c>
      <c r="AF153" s="102">
        <v>0</v>
      </c>
      <c r="AG153" s="102">
        <v>0</v>
      </c>
      <c r="AH153" s="64">
        <f>$T$6*T153+$U$6*U153+$V$6*V153+$W$6*W153+$X$6*X153+$Y$6*Y153+$Z$6*Z153+$AA$6*AA153+$AB$6*AB153+$AC$6*AC153+$AD$6*AD153+$AE$6*AE153+$AF$6*AF153+$AG$6*AG153</f>
        <v>0</v>
      </c>
      <c r="AI153" s="2"/>
      <c r="AJ153" s="3"/>
      <c r="AK153" s="65">
        <f>AH153-(AI153+AJ153)</f>
        <v>0</v>
      </c>
      <c r="AL153" s="135" t="str">
        <f>T153&amp;U153&amp;V153&amp;W153&amp;X153&amp;Y153&amp;Z153&amp;AA153&amp;AB153&amp;AC153&amp;AD153&amp;AE153&amp;AF153&amp;AG153</f>
        <v>00000000000000</v>
      </c>
      <c r="AN153" s="1" t="str">
        <f>IF(OR($R153={"BE";"LU";"CH";"MC"}),"Francophone",IF(OR($R153={"DE";"DK";"AT"}),"Germanophones","Anglophones"))</f>
        <v>Anglophones</v>
      </c>
    </row>
    <row r="154" spans="1:40" ht="22.5" customHeight="1" thickBot="1" x14ac:dyDescent="0.35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111"/>
      <c r="P154" s="111"/>
      <c r="Q154" s="111"/>
      <c r="R154" s="111"/>
      <c r="S154" s="111"/>
      <c r="T154" s="102">
        <v>0</v>
      </c>
      <c r="U154" s="102">
        <v>0</v>
      </c>
      <c r="V154" s="102">
        <v>0</v>
      </c>
      <c r="W154" s="102">
        <v>0</v>
      </c>
      <c r="X154" s="102">
        <v>0</v>
      </c>
      <c r="Y154" s="102">
        <v>0</v>
      </c>
      <c r="Z154" s="102">
        <v>0</v>
      </c>
      <c r="AA154" s="102">
        <v>0</v>
      </c>
      <c r="AB154" s="102">
        <v>0</v>
      </c>
      <c r="AC154" s="102">
        <v>0</v>
      </c>
      <c r="AD154" s="102">
        <v>0</v>
      </c>
      <c r="AE154" s="102">
        <v>0</v>
      </c>
      <c r="AF154" s="102">
        <v>0</v>
      </c>
      <c r="AG154" s="102">
        <v>0</v>
      </c>
      <c r="AH154" s="64">
        <f>$T$6*T154+$U$6*U154+$V$6*V154+$W$6*W154+$X$6*X154+$Y$6*Y154+$Z$6*Z154+$AA$6*AA154+$AB$6*AB154+$AC$6*AC154+$AD$6*AD154+$AE$6*AE154+$AF$6*AF154+$AG$6*AG154</f>
        <v>0</v>
      </c>
      <c r="AI154" s="2"/>
      <c r="AJ154" s="3"/>
      <c r="AK154" s="65">
        <f>AH154-(AI154+AJ154)</f>
        <v>0</v>
      </c>
      <c r="AL154" s="135" t="str">
        <f>T154&amp;U154&amp;V154&amp;W154&amp;X154&amp;Y154&amp;Z154&amp;AA154&amp;AB154&amp;AC154&amp;AD154&amp;AE154&amp;AF154&amp;AG154</f>
        <v>00000000000000</v>
      </c>
      <c r="AN154" s="1" t="str">
        <f>IF(OR($R154={"BE";"LU";"CH";"MC"}),"Francophone",IF(OR($R154={"DE";"DK";"AT"}),"Germanophones","Anglophones"))</f>
        <v>Anglophones</v>
      </c>
    </row>
    <row r="155" spans="1:40" ht="22.5" customHeight="1" thickBot="1" x14ac:dyDescent="0.35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111"/>
      <c r="P155" s="111"/>
      <c r="Q155" s="111"/>
      <c r="R155" s="111"/>
      <c r="S155" s="111"/>
      <c r="T155" s="102">
        <v>0</v>
      </c>
      <c r="U155" s="102">
        <v>0</v>
      </c>
      <c r="V155" s="102">
        <v>0</v>
      </c>
      <c r="W155" s="102">
        <v>0</v>
      </c>
      <c r="X155" s="102">
        <v>0</v>
      </c>
      <c r="Y155" s="102">
        <v>0</v>
      </c>
      <c r="Z155" s="102">
        <v>0</v>
      </c>
      <c r="AA155" s="102">
        <v>0</v>
      </c>
      <c r="AB155" s="102">
        <v>0</v>
      </c>
      <c r="AC155" s="102">
        <v>0</v>
      </c>
      <c r="AD155" s="102">
        <v>0</v>
      </c>
      <c r="AE155" s="102">
        <v>0</v>
      </c>
      <c r="AF155" s="102">
        <v>0</v>
      </c>
      <c r="AG155" s="102">
        <v>0</v>
      </c>
      <c r="AH155" s="64">
        <f>$T$6*T155+$U$6*U155+$V$6*V155+$W$6*W155+$X$6*X155+$Y$6*Y155+$Z$6*Z155+$AA$6*AA155+$AB$6*AB155+$AC$6*AC155+$AD$6*AD155+$AE$6*AE155+$AF$6*AF155+$AG$6*AG155</f>
        <v>0</v>
      </c>
      <c r="AI155" s="2"/>
      <c r="AJ155" s="3"/>
      <c r="AK155" s="65">
        <f>AH155-(AI155+AJ155)</f>
        <v>0</v>
      </c>
      <c r="AL155" s="135" t="str">
        <f>T155&amp;U155&amp;V155&amp;W155&amp;X155&amp;Y155&amp;Z155&amp;AA155&amp;AB155&amp;AC155&amp;AD155&amp;AE155&amp;AF155&amp;AG155</f>
        <v>00000000000000</v>
      </c>
      <c r="AN155" s="1" t="str">
        <f>IF(OR($R155={"BE";"LU";"CH";"MC"}),"Francophone",IF(OR($R155={"DE";"DK";"AT"}),"Germanophones","Anglophones"))</f>
        <v>Anglophones</v>
      </c>
    </row>
    <row r="156" spans="1:40" ht="22.5" customHeight="1" thickBot="1" x14ac:dyDescent="0.35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111"/>
      <c r="P156" s="111"/>
      <c r="Q156" s="111"/>
      <c r="R156" s="111"/>
      <c r="S156" s="111"/>
      <c r="T156" s="102">
        <v>0</v>
      </c>
      <c r="U156" s="102">
        <v>0</v>
      </c>
      <c r="V156" s="102">
        <v>0</v>
      </c>
      <c r="W156" s="102">
        <v>0</v>
      </c>
      <c r="X156" s="102">
        <v>0</v>
      </c>
      <c r="Y156" s="102">
        <v>0</v>
      </c>
      <c r="Z156" s="102">
        <v>0</v>
      </c>
      <c r="AA156" s="102">
        <v>0</v>
      </c>
      <c r="AB156" s="102">
        <v>0</v>
      </c>
      <c r="AC156" s="102">
        <v>0</v>
      </c>
      <c r="AD156" s="102">
        <v>0</v>
      </c>
      <c r="AE156" s="102">
        <v>0</v>
      </c>
      <c r="AF156" s="102">
        <v>0</v>
      </c>
      <c r="AG156" s="102">
        <v>0</v>
      </c>
      <c r="AH156" s="64">
        <f>$T$6*T156+$U$6*U156+$V$6*V156+$W$6*W156+$X$6*X156+$Y$6*Y156+$Z$6*Z156+$AA$6*AA156+$AB$6*AB156+$AC$6*AC156+$AD$6*AD156+$AE$6*AE156+$AF$6*AF156+$AG$6*AG156</f>
        <v>0</v>
      </c>
      <c r="AI156" s="2"/>
      <c r="AJ156" s="3"/>
      <c r="AK156" s="65">
        <f>AH156-(AI156+AJ156)</f>
        <v>0</v>
      </c>
      <c r="AL156" s="135" t="str">
        <f>T156&amp;U156&amp;V156&amp;W156&amp;X156&amp;Y156&amp;Z156&amp;AA156&amp;AB156&amp;AC156&amp;AD156&amp;AE156&amp;AF156&amp;AG156</f>
        <v>00000000000000</v>
      </c>
      <c r="AN156" s="1" t="str">
        <f>IF(OR($R156={"BE";"LU";"CH";"MC"}),"Francophone",IF(OR($R156={"DE";"DK";"AT"}),"Germanophones","Anglophones"))</f>
        <v>Anglophones</v>
      </c>
    </row>
    <row r="157" spans="1:40" ht="22.5" customHeight="1" thickBot="1" x14ac:dyDescent="0.35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111"/>
      <c r="P157" s="111"/>
      <c r="Q157" s="111"/>
      <c r="R157" s="111"/>
      <c r="S157" s="111"/>
      <c r="T157" s="102">
        <v>0</v>
      </c>
      <c r="U157" s="102">
        <v>0</v>
      </c>
      <c r="V157" s="102">
        <v>0</v>
      </c>
      <c r="W157" s="102">
        <v>0</v>
      </c>
      <c r="X157" s="102">
        <v>0</v>
      </c>
      <c r="Y157" s="102">
        <v>0</v>
      </c>
      <c r="Z157" s="102">
        <v>0</v>
      </c>
      <c r="AA157" s="102">
        <v>0</v>
      </c>
      <c r="AB157" s="102">
        <v>0</v>
      </c>
      <c r="AC157" s="102">
        <v>0</v>
      </c>
      <c r="AD157" s="102">
        <v>0</v>
      </c>
      <c r="AE157" s="102">
        <v>0</v>
      </c>
      <c r="AF157" s="102">
        <v>0</v>
      </c>
      <c r="AG157" s="102">
        <v>0</v>
      </c>
      <c r="AH157" s="64">
        <f>$T$6*T157+$U$6*U157+$V$6*V157+$W$6*W157+$X$6*X157+$Y$6*Y157+$Z$6*Z157+$AA$6*AA157+$AB$6*AB157+$AC$6*AC157+$AD$6*AD157+$AE$6*AE157+$AF$6*AF157+$AG$6*AG157</f>
        <v>0</v>
      </c>
      <c r="AI157" s="2"/>
      <c r="AJ157" s="3"/>
      <c r="AK157" s="65">
        <f>AH157-(AI157+AJ157)</f>
        <v>0</v>
      </c>
      <c r="AL157" s="135" t="str">
        <f>T157&amp;U157&amp;V157&amp;W157&amp;X157&amp;Y157&amp;Z157&amp;AA157&amp;AB157&amp;AC157&amp;AD157&amp;AE157&amp;AF157&amp;AG157</f>
        <v>00000000000000</v>
      </c>
      <c r="AN157" s="1" t="str">
        <f>IF(OR($R157={"BE";"LU";"CH";"MC"}),"Francophone",IF(OR($R157={"DE";"DK";"AT"}),"Germanophones","Anglophones"))</f>
        <v>Anglophones</v>
      </c>
    </row>
    <row r="158" spans="1:40" ht="22.5" customHeight="1" thickBot="1" x14ac:dyDescent="0.35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111"/>
      <c r="P158" s="111"/>
      <c r="Q158" s="111"/>
      <c r="R158" s="111"/>
      <c r="S158" s="111"/>
      <c r="T158" s="102">
        <v>0</v>
      </c>
      <c r="U158" s="102">
        <v>0</v>
      </c>
      <c r="V158" s="102">
        <v>0</v>
      </c>
      <c r="W158" s="102">
        <v>0</v>
      </c>
      <c r="X158" s="102">
        <v>0</v>
      </c>
      <c r="Y158" s="102">
        <v>0</v>
      </c>
      <c r="Z158" s="102">
        <v>0</v>
      </c>
      <c r="AA158" s="102">
        <v>0</v>
      </c>
      <c r="AB158" s="102">
        <v>0</v>
      </c>
      <c r="AC158" s="102">
        <v>0</v>
      </c>
      <c r="AD158" s="102">
        <v>0</v>
      </c>
      <c r="AE158" s="102">
        <v>0</v>
      </c>
      <c r="AF158" s="102">
        <v>0</v>
      </c>
      <c r="AG158" s="102">
        <v>0</v>
      </c>
      <c r="AH158" s="64">
        <f>$T$6*T158+$U$6*U158+$V$6*V158+$W$6*W158+$X$6*X158+$Y$6*Y158+$Z$6*Z158+$AA$6*AA158+$AB$6*AB158+$AC$6*AC158+$AD$6*AD158+$AE$6*AE158+$AF$6*AF158+$AG$6*AG158</f>
        <v>0</v>
      </c>
      <c r="AI158" s="2"/>
      <c r="AJ158" s="3"/>
      <c r="AK158" s="65">
        <f>AH158-(AI158+AJ158)</f>
        <v>0</v>
      </c>
      <c r="AL158" s="135" t="str">
        <f>T158&amp;U158&amp;V158&amp;W158&amp;X158&amp;Y158&amp;Z158&amp;AA158&amp;AB158&amp;AC158&amp;AD158&amp;AE158&amp;AF158&amp;AG158</f>
        <v>00000000000000</v>
      </c>
      <c r="AN158" s="1" t="str">
        <f>IF(OR($R158={"BE";"LU";"CH";"MC"}),"Francophone",IF(OR($R158={"DE";"DK";"AT"}),"Germanophones","Anglophones"))</f>
        <v>Anglophones</v>
      </c>
    </row>
    <row r="159" spans="1:40" ht="23.25" x14ac:dyDescent="0.3">
      <c r="X159" s="5"/>
      <c r="AC159" s="5"/>
      <c r="AH159" s="8"/>
      <c r="AI159" s="9"/>
      <c r="AJ159" s="8"/>
    </row>
    <row r="160" spans="1:40" ht="21" thickBot="1" x14ac:dyDescent="0.35">
      <c r="P160" s="85" t="s">
        <v>205</v>
      </c>
    </row>
    <row r="161" spans="16:33" ht="24" thickBot="1" x14ac:dyDescent="0.35">
      <c r="P161" s="118">
        <v>1</v>
      </c>
      <c r="Q161" s="87" t="s">
        <v>9</v>
      </c>
      <c r="R161" s="66" t="s">
        <v>3</v>
      </c>
      <c r="S161" s="40"/>
      <c r="T161" s="11">
        <f t="shared" ref="T161:AB165" si="5">SUMIF($R$8:$R$158,$R161,T$8:T$158)</f>
        <v>38</v>
      </c>
      <c r="U161" s="11">
        <f t="shared" si="5"/>
        <v>40</v>
      </c>
      <c r="V161" s="11">
        <f t="shared" si="5"/>
        <v>42</v>
      </c>
      <c r="W161" s="11">
        <f t="shared" si="5"/>
        <v>44</v>
      </c>
      <c r="X161" s="11">
        <f t="shared" si="5"/>
        <v>42</v>
      </c>
      <c r="Y161" s="11">
        <f t="shared" si="5"/>
        <v>0</v>
      </c>
      <c r="Z161" s="11">
        <f t="shared" si="5"/>
        <v>0</v>
      </c>
      <c r="AA161" s="11">
        <f t="shared" si="5"/>
        <v>0</v>
      </c>
      <c r="AB161" s="11">
        <f t="shared" si="5"/>
        <v>0</v>
      </c>
      <c r="AC161" s="56">
        <f t="shared" ref="AC161:AG165" si="6">SUMIF($R$8:$R$148,$R161,AC$8:AC$148)</f>
        <v>0</v>
      </c>
      <c r="AD161" s="56">
        <f t="shared" si="6"/>
        <v>0</v>
      </c>
      <c r="AE161" s="56">
        <f t="shared" si="6"/>
        <v>0</v>
      </c>
      <c r="AF161" s="56">
        <f t="shared" si="6"/>
        <v>0</v>
      </c>
      <c r="AG161" s="56">
        <f t="shared" si="6"/>
        <v>0</v>
      </c>
    </row>
    <row r="162" spans="16:33" ht="24" thickBot="1" x14ac:dyDescent="0.35">
      <c r="P162" s="118">
        <v>1</v>
      </c>
      <c r="Q162" s="87" t="s">
        <v>19</v>
      </c>
      <c r="R162" s="66" t="s">
        <v>0</v>
      </c>
      <c r="S162" s="40"/>
      <c r="T162" s="11">
        <f t="shared" si="5"/>
        <v>8</v>
      </c>
      <c r="U162" s="11">
        <f t="shared" si="5"/>
        <v>8</v>
      </c>
      <c r="V162" s="11">
        <f t="shared" si="5"/>
        <v>8</v>
      </c>
      <c r="W162" s="11">
        <f t="shared" si="5"/>
        <v>8</v>
      </c>
      <c r="X162" s="11">
        <f t="shared" si="5"/>
        <v>8</v>
      </c>
      <c r="Y162" s="11">
        <f t="shared" si="5"/>
        <v>0</v>
      </c>
      <c r="Z162" s="11">
        <f t="shared" si="5"/>
        <v>0</v>
      </c>
      <c r="AA162" s="11">
        <f t="shared" si="5"/>
        <v>0</v>
      </c>
      <c r="AB162" s="11">
        <f t="shared" si="5"/>
        <v>0</v>
      </c>
      <c r="AC162" s="56">
        <f t="shared" si="6"/>
        <v>0</v>
      </c>
      <c r="AD162" s="56">
        <f t="shared" si="6"/>
        <v>0</v>
      </c>
      <c r="AE162" s="56">
        <f t="shared" si="6"/>
        <v>0</v>
      </c>
      <c r="AF162" s="56">
        <f t="shared" si="6"/>
        <v>0</v>
      </c>
      <c r="AG162" s="56">
        <f t="shared" si="6"/>
        <v>0</v>
      </c>
    </row>
    <row r="163" spans="16:33" ht="24" thickBot="1" x14ac:dyDescent="0.35">
      <c r="P163" s="118">
        <v>1</v>
      </c>
      <c r="Q163" s="87" t="s">
        <v>20</v>
      </c>
      <c r="R163" s="66" t="s">
        <v>14</v>
      </c>
      <c r="S163" s="40"/>
      <c r="T163" s="11">
        <f t="shared" si="5"/>
        <v>0</v>
      </c>
      <c r="U163" s="11">
        <f t="shared" si="5"/>
        <v>0</v>
      </c>
      <c r="V163" s="11">
        <f t="shared" si="5"/>
        <v>0</v>
      </c>
      <c r="W163" s="11">
        <f t="shared" si="5"/>
        <v>0</v>
      </c>
      <c r="X163" s="11">
        <f t="shared" si="5"/>
        <v>0</v>
      </c>
      <c r="Y163" s="11">
        <f t="shared" si="5"/>
        <v>0</v>
      </c>
      <c r="Z163" s="11">
        <f t="shared" si="5"/>
        <v>0</v>
      </c>
      <c r="AA163" s="11">
        <f t="shared" si="5"/>
        <v>0</v>
      </c>
      <c r="AB163" s="11">
        <f t="shared" si="5"/>
        <v>0</v>
      </c>
      <c r="AC163" s="56">
        <f t="shared" si="6"/>
        <v>0</v>
      </c>
      <c r="AD163" s="56">
        <f t="shared" si="6"/>
        <v>0</v>
      </c>
      <c r="AE163" s="56">
        <f t="shared" si="6"/>
        <v>0</v>
      </c>
      <c r="AF163" s="56">
        <f t="shared" si="6"/>
        <v>0</v>
      </c>
      <c r="AG163" s="56">
        <f t="shared" si="6"/>
        <v>0</v>
      </c>
    </row>
    <row r="164" spans="16:33" ht="24" thickBot="1" x14ac:dyDescent="0.35">
      <c r="P164" s="118">
        <v>1</v>
      </c>
      <c r="Q164" s="87" t="s">
        <v>206</v>
      </c>
      <c r="R164" s="66" t="s">
        <v>1</v>
      </c>
      <c r="S164" s="40"/>
      <c r="T164" s="11">
        <f t="shared" si="5"/>
        <v>7</v>
      </c>
      <c r="U164" s="11">
        <f t="shared" si="5"/>
        <v>7</v>
      </c>
      <c r="V164" s="11">
        <f t="shared" si="5"/>
        <v>7</v>
      </c>
      <c r="W164" s="11">
        <f t="shared" si="5"/>
        <v>7</v>
      </c>
      <c r="X164" s="11">
        <f t="shared" si="5"/>
        <v>7</v>
      </c>
      <c r="Y164" s="11">
        <f t="shared" si="5"/>
        <v>0</v>
      </c>
      <c r="Z164" s="11">
        <f t="shared" si="5"/>
        <v>0</v>
      </c>
      <c r="AA164" s="11">
        <f t="shared" si="5"/>
        <v>0</v>
      </c>
      <c r="AB164" s="11">
        <f t="shared" si="5"/>
        <v>0</v>
      </c>
      <c r="AC164" s="56">
        <f t="shared" si="6"/>
        <v>0</v>
      </c>
      <c r="AD164" s="56">
        <f t="shared" si="6"/>
        <v>0</v>
      </c>
      <c r="AE164" s="56">
        <f t="shared" si="6"/>
        <v>0</v>
      </c>
      <c r="AF164" s="56">
        <f t="shared" si="6"/>
        <v>0</v>
      </c>
      <c r="AG164" s="56">
        <f t="shared" si="6"/>
        <v>0</v>
      </c>
    </row>
    <row r="165" spans="16:33" ht="24" thickBot="1" x14ac:dyDescent="0.35">
      <c r="P165" s="118">
        <v>1</v>
      </c>
      <c r="Q165" s="87" t="s">
        <v>59</v>
      </c>
      <c r="R165" s="66" t="s">
        <v>60</v>
      </c>
      <c r="S165" s="40"/>
      <c r="T165" s="11">
        <f t="shared" si="5"/>
        <v>0</v>
      </c>
      <c r="U165" s="11">
        <f t="shared" si="5"/>
        <v>0</v>
      </c>
      <c r="V165" s="11">
        <f t="shared" si="5"/>
        <v>0</v>
      </c>
      <c r="W165" s="11">
        <f t="shared" si="5"/>
        <v>0</v>
      </c>
      <c r="X165" s="11">
        <f t="shared" si="5"/>
        <v>0</v>
      </c>
      <c r="Y165" s="11">
        <f t="shared" si="5"/>
        <v>0</v>
      </c>
      <c r="Z165" s="11">
        <f t="shared" si="5"/>
        <v>0</v>
      </c>
      <c r="AA165" s="11">
        <f t="shared" si="5"/>
        <v>0</v>
      </c>
      <c r="AB165" s="11">
        <f t="shared" si="5"/>
        <v>0</v>
      </c>
      <c r="AC165" s="56">
        <f t="shared" si="6"/>
        <v>0</v>
      </c>
      <c r="AD165" s="56">
        <f t="shared" si="6"/>
        <v>0</v>
      </c>
      <c r="AE165" s="56">
        <f t="shared" si="6"/>
        <v>0</v>
      </c>
      <c r="AF165" s="56">
        <f t="shared" si="6"/>
        <v>0</v>
      </c>
      <c r="AG165" s="56">
        <f t="shared" si="6"/>
        <v>0</v>
      </c>
    </row>
    <row r="166" spans="16:33" ht="24.75" thickTop="1" thickBot="1" x14ac:dyDescent="0.35">
      <c r="Q166" s="88" t="s">
        <v>31</v>
      </c>
      <c r="R166" s="67"/>
      <c r="S166" s="40"/>
      <c r="T166" s="12">
        <f>SUM(T161:T165)</f>
        <v>53</v>
      </c>
      <c r="U166" s="12">
        <f t="shared" ref="U166:AB166" si="7">SUM(U161:U165)</f>
        <v>55</v>
      </c>
      <c r="V166" s="12">
        <f t="shared" si="7"/>
        <v>57</v>
      </c>
      <c r="W166" s="12">
        <f t="shared" si="7"/>
        <v>59</v>
      </c>
      <c r="X166" s="12">
        <f t="shared" si="7"/>
        <v>57</v>
      </c>
      <c r="Y166" s="12">
        <f t="shared" si="7"/>
        <v>0</v>
      </c>
      <c r="Z166" s="12">
        <f t="shared" si="7"/>
        <v>0</v>
      </c>
      <c r="AA166" s="12">
        <f t="shared" si="7"/>
        <v>0</v>
      </c>
      <c r="AB166" s="12">
        <f t="shared" si="7"/>
        <v>0</v>
      </c>
      <c r="AC166" s="57">
        <f>SUM(AC161:AC165)</f>
        <v>0</v>
      </c>
      <c r="AD166" s="57">
        <f>SUM(AD161:AD165)</f>
        <v>0</v>
      </c>
      <c r="AE166" s="57">
        <f t="shared" ref="AE166:AG166" si="8">SUM(AE161:AE165)</f>
        <v>0</v>
      </c>
      <c r="AF166" s="57">
        <f t="shared" si="8"/>
        <v>0</v>
      </c>
      <c r="AG166" s="57">
        <f t="shared" si="8"/>
        <v>0</v>
      </c>
    </row>
    <row r="167" spans="16:33" ht="24.75" thickTop="1" thickBot="1" x14ac:dyDescent="0.35">
      <c r="Q167" s="68"/>
      <c r="R167" s="67"/>
      <c r="S167" s="40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</row>
    <row r="168" spans="16:33" ht="24" thickBot="1" x14ac:dyDescent="0.35">
      <c r="P168" s="118">
        <v>2</v>
      </c>
      <c r="Q168" s="86" t="s">
        <v>13</v>
      </c>
      <c r="R168" s="66" t="s">
        <v>2</v>
      </c>
      <c r="S168" s="40"/>
      <c r="T168" s="11">
        <f t="shared" ref="T168:AB181" si="9">SUMIF($R$8:$R$158,$R168,T$8:T$158)</f>
        <v>0</v>
      </c>
      <c r="U168" s="11">
        <f t="shared" si="9"/>
        <v>0</v>
      </c>
      <c r="V168" s="11">
        <f t="shared" si="9"/>
        <v>0</v>
      </c>
      <c r="W168" s="11">
        <f t="shared" si="9"/>
        <v>0</v>
      </c>
      <c r="X168" s="11">
        <f t="shared" si="9"/>
        <v>0</v>
      </c>
      <c r="Y168" s="11">
        <f t="shared" si="9"/>
        <v>0</v>
      </c>
      <c r="Z168" s="11">
        <f t="shared" si="9"/>
        <v>0</v>
      </c>
      <c r="AA168" s="11">
        <f t="shared" si="9"/>
        <v>0</v>
      </c>
      <c r="AB168" s="11">
        <f t="shared" si="9"/>
        <v>0</v>
      </c>
      <c r="AC168" s="56">
        <f t="shared" ref="AC168:AG181" si="10">SUMIF($R$8:$R$148,$R168,AC$8:AC$148)</f>
        <v>0</v>
      </c>
      <c r="AD168" s="56">
        <f t="shared" si="10"/>
        <v>0</v>
      </c>
      <c r="AE168" s="56">
        <f t="shared" si="10"/>
        <v>0</v>
      </c>
      <c r="AF168" s="56">
        <f t="shared" si="10"/>
        <v>0</v>
      </c>
      <c r="AG168" s="56">
        <f t="shared" si="10"/>
        <v>0</v>
      </c>
    </row>
    <row r="169" spans="16:33" ht="24" thickBot="1" x14ac:dyDescent="0.35">
      <c r="P169" s="118">
        <v>2</v>
      </c>
      <c r="Q169" s="86" t="s">
        <v>10</v>
      </c>
      <c r="R169" s="66" t="s">
        <v>4</v>
      </c>
      <c r="S169" s="40"/>
      <c r="T169" s="11">
        <f t="shared" si="9"/>
        <v>0</v>
      </c>
      <c r="U169" s="11">
        <f t="shared" si="9"/>
        <v>0</v>
      </c>
      <c r="V169" s="11">
        <f t="shared" si="9"/>
        <v>0</v>
      </c>
      <c r="W169" s="11">
        <f t="shared" si="9"/>
        <v>0</v>
      </c>
      <c r="X169" s="11">
        <f t="shared" si="9"/>
        <v>0</v>
      </c>
      <c r="Y169" s="11">
        <f t="shared" si="9"/>
        <v>0</v>
      </c>
      <c r="Z169" s="11">
        <f t="shared" si="9"/>
        <v>0</v>
      </c>
      <c r="AA169" s="11">
        <f t="shared" si="9"/>
        <v>0</v>
      </c>
      <c r="AB169" s="11">
        <f t="shared" si="9"/>
        <v>0</v>
      </c>
      <c r="AC169" s="56">
        <f t="shared" si="10"/>
        <v>0</v>
      </c>
      <c r="AD169" s="56">
        <f t="shared" si="10"/>
        <v>0</v>
      </c>
      <c r="AE169" s="56">
        <f t="shared" si="10"/>
        <v>0</v>
      </c>
      <c r="AF169" s="56">
        <f t="shared" si="10"/>
        <v>0</v>
      </c>
      <c r="AG169" s="56">
        <f t="shared" si="10"/>
        <v>0</v>
      </c>
    </row>
    <row r="170" spans="16:33" ht="24" thickBot="1" x14ac:dyDescent="0.35">
      <c r="P170" s="118">
        <v>2</v>
      </c>
      <c r="Q170" s="86" t="s">
        <v>22</v>
      </c>
      <c r="R170" s="66" t="s">
        <v>23</v>
      </c>
      <c r="S170" s="40"/>
      <c r="T170" s="11">
        <f t="shared" si="9"/>
        <v>0</v>
      </c>
      <c r="U170" s="11">
        <f t="shared" si="9"/>
        <v>0</v>
      </c>
      <c r="V170" s="11">
        <f t="shared" si="9"/>
        <v>0</v>
      </c>
      <c r="W170" s="11">
        <f t="shared" si="9"/>
        <v>0</v>
      </c>
      <c r="X170" s="11">
        <f t="shared" si="9"/>
        <v>0</v>
      </c>
      <c r="Y170" s="11">
        <f t="shared" si="9"/>
        <v>0</v>
      </c>
      <c r="Z170" s="11">
        <f t="shared" si="9"/>
        <v>0</v>
      </c>
      <c r="AA170" s="11">
        <f t="shared" si="9"/>
        <v>0</v>
      </c>
      <c r="AB170" s="11">
        <f t="shared" si="9"/>
        <v>0</v>
      </c>
      <c r="AC170" s="56">
        <f t="shared" si="10"/>
        <v>0</v>
      </c>
      <c r="AD170" s="56">
        <f t="shared" si="10"/>
        <v>0</v>
      </c>
      <c r="AE170" s="56">
        <f t="shared" si="10"/>
        <v>0</v>
      </c>
      <c r="AF170" s="56">
        <f t="shared" si="10"/>
        <v>0</v>
      </c>
      <c r="AG170" s="56">
        <f t="shared" si="10"/>
        <v>0</v>
      </c>
    </row>
    <row r="171" spans="16:33" ht="24" thickBot="1" x14ac:dyDescent="0.35">
      <c r="P171" s="118">
        <v>2</v>
      </c>
      <c r="Q171" s="86" t="s">
        <v>12</v>
      </c>
      <c r="R171" s="66" t="s">
        <v>15</v>
      </c>
      <c r="S171" s="40"/>
      <c r="T171" s="11">
        <f t="shared" si="9"/>
        <v>0</v>
      </c>
      <c r="U171" s="11">
        <f t="shared" si="9"/>
        <v>0</v>
      </c>
      <c r="V171" s="11">
        <f t="shared" si="9"/>
        <v>0</v>
      </c>
      <c r="W171" s="11">
        <f t="shared" si="9"/>
        <v>0</v>
      </c>
      <c r="X171" s="11">
        <f t="shared" si="9"/>
        <v>0</v>
      </c>
      <c r="Y171" s="11">
        <f t="shared" si="9"/>
        <v>0</v>
      </c>
      <c r="Z171" s="11">
        <f t="shared" si="9"/>
        <v>0</v>
      </c>
      <c r="AA171" s="11">
        <f t="shared" si="9"/>
        <v>0</v>
      </c>
      <c r="AB171" s="11">
        <f t="shared" si="9"/>
        <v>0</v>
      </c>
      <c r="AC171" s="56">
        <f t="shared" si="10"/>
        <v>0</v>
      </c>
      <c r="AD171" s="56">
        <f t="shared" si="10"/>
        <v>0</v>
      </c>
      <c r="AE171" s="56">
        <f t="shared" si="10"/>
        <v>0</v>
      </c>
      <c r="AF171" s="56">
        <f t="shared" si="10"/>
        <v>0</v>
      </c>
      <c r="AG171" s="56">
        <f t="shared" si="10"/>
        <v>0</v>
      </c>
    </row>
    <row r="172" spans="16:33" ht="24" thickBot="1" x14ac:dyDescent="0.35">
      <c r="P172" s="118">
        <v>2</v>
      </c>
      <c r="Q172" s="86" t="s">
        <v>35</v>
      </c>
      <c r="R172" s="66" t="s">
        <v>36</v>
      </c>
      <c r="S172" s="40"/>
      <c r="T172" s="11">
        <f t="shared" si="9"/>
        <v>0</v>
      </c>
      <c r="U172" s="11">
        <f t="shared" si="9"/>
        <v>0</v>
      </c>
      <c r="V172" s="11">
        <f t="shared" si="9"/>
        <v>0</v>
      </c>
      <c r="W172" s="11">
        <f t="shared" si="9"/>
        <v>0</v>
      </c>
      <c r="X172" s="11">
        <f t="shared" si="9"/>
        <v>0</v>
      </c>
      <c r="Y172" s="11">
        <f t="shared" si="9"/>
        <v>0</v>
      </c>
      <c r="Z172" s="11">
        <f t="shared" si="9"/>
        <v>0</v>
      </c>
      <c r="AA172" s="11">
        <f t="shared" si="9"/>
        <v>0</v>
      </c>
      <c r="AB172" s="11">
        <f t="shared" si="9"/>
        <v>0</v>
      </c>
      <c r="AC172" s="56">
        <f t="shared" si="10"/>
        <v>0</v>
      </c>
      <c r="AD172" s="56">
        <f t="shared" si="10"/>
        <v>0</v>
      </c>
      <c r="AE172" s="56">
        <f t="shared" si="10"/>
        <v>0</v>
      </c>
      <c r="AF172" s="56">
        <f t="shared" si="10"/>
        <v>0</v>
      </c>
      <c r="AG172" s="56">
        <f t="shared" si="10"/>
        <v>0</v>
      </c>
    </row>
    <row r="173" spans="16:33" ht="24" thickBot="1" x14ac:dyDescent="0.35">
      <c r="P173" s="118">
        <v>2</v>
      </c>
      <c r="Q173" s="86" t="s">
        <v>38</v>
      </c>
      <c r="R173" s="66" t="s">
        <v>37</v>
      </c>
      <c r="S173" s="40"/>
      <c r="T173" s="11">
        <f t="shared" si="9"/>
        <v>0</v>
      </c>
      <c r="U173" s="11">
        <f t="shared" si="9"/>
        <v>0</v>
      </c>
      <c r="V173" s="11">
        <f t="shared" si="9"/>
        <v>0</v>
      </c>
      <c r="W173" s="11">
        <f t="shared" si="9"/>
        <v>0</v>
      </c>
      <c r="X173" s="11">
        <f t="shared" si="9"/>
        <v>0</v>
      </c>
      <c r="Y173" s="11">
        <f t="shared" si="9"/>
        <v>0</v>
      </c>
      <c r="Z173" s="11">
        <f t="shared" si="9"/>
        <v>0</v>
      </c>
      <c r="AA173" s="11">
        <f t="shared" si="9"/>
        <v>0</v>
      </c>
      <c r="AB173" s="11">
        <f t="shared" si="9"/>
        <v>0</v>
      </c>
      <c r="AC173" s="56">
        <f t="shared" si="10"/>
        <v>0</v>
      </c>
      <c r="AD173" s="56">
        <f t="shared" si="10"/>
        <v>0</v>
      </c>
      <c r="AE173" s="56">
        <f t="shared" si="10"/>
        <v>0</v>
      </c>
      <c r="AF173" s="56">
        <f t="shared" si="10"/>
        <v>0</v>
      </c>
      <c r="AG173" s="56">
        <f t="shared" si="10"/>
        <v>0</v>
      </c>
    </row>
    <row r="174" spans="16:33" ht="24" thickBot="1" x14ac:dyDescent="0.35">
      <c r="P174" s="118">
        <v>2</v>
      </c>
      <c r="Q174" s="90" t="s">
        <v>207</v>
      </c>
      <c r="R174" s="66" t="s">
        <v>21</v>
      </c>
      <c r="S174" s="40"/>
      <c r="T174" s="11">
        <f t="shared" si="9"/>
        <v>0</v>
      </c>
      <c r="U174" s="11">
        <f t="shared" si="9"/>
        <v>0</v>
      </c>
      <c r="V174" s="11">
        <f t="shared" si="9"/>
        <v>0</v>
      </c>
      <c r="W174" s="11">
        <f t="shared" si="9"/>
        <v>0</v>
      </c>
      <c r="X174" s="11">
        <f t="shared" si="9"/>
        <v>0</v>
      </c>
      <c r="Y174" s="11">
        <f t="shared" si="9"/>
        <v>0</v>
      </c>
      <c r="Z174" s="11">
        <f t="shared" si="9"/>
        <v>0</v>
      </c>
      <c r="AA174" s="11">
        <f t="shared" si="9"/>
        <v>0</v>
      </c>
      <c r="AB174" s="11">
        <f t="shared" si="9"/>
        <v>0</v>
      </c>
      <c r="AC174" s="56">
        <f t="shared" si="10"/>
        <v>0</v>
      </c>
      <c r="AD174" s="56">
        <f t="shared" si="10"/>
        <v>0</v>
      </c>
      <c r="AE174" s="56">
        <f t="shared" si="10"/>
        <v>0</v>
      </c>
      <c r="AF174" s="56">
        <f t="shared" si="10"/>
        <v>0</v>
      </c>
      <c r="AG174" s="56">
        <f t="shared" si="10"/>
        <v>0</v>
      </c>
    </row>
    <row r="175" spans="16:33" ht="24" thickBot="1" x14ac:dyDescent="0.35">
      <c r="P175" s="118">
        <v>2</v>
      </c>
      <c r="Q175" s="86" t="s">
        <v>40</v>
      </c>
      <c r="R175" s="66" t="s">
        <v>39</v>
      </c>
      <c r="S175" s="40"/>
      <c r="T175" s="11">
        <f t="shared" si="9"/>
        <v>0</v>
      </c>
      <c r="U175" s="11">
        <f t="shared" si="9"/>
        <v>0</v>
      </c>
      <c r="V175" s="11">
        <f t="shared" si="9"/>
        <v>0</v>
      </c>
      <c r="W175" s="11">
        <f t="shared" si="9"/>
        <v>0</v>
      </c>
      <c r="X175" s="11">
        <f t="shared" si="9"/>
        <v>0</v>
      </c>
      <c r="Y175" s="11">
        <f t="shared" si="9"/>
        <v>0</v>
      </c>
      <c r="Z175" s="11">
        <f t="shared" si="9"/>
        <v>0</v>
      </c>
      <c r="AA175" s="11">
        <f t="shared" si="9"/>
        <v>0</v>
      </c>
      <c r="AB175" s="11">
        <f t="shared" si="9"/>
        <v>0</v>
      </c>
      <c r="AC175" s="56">
        <f t="shared" si="10"/>
        <v>0</v>
      </c>
      <c r="AD175" s="56">
        <f t="shared" si="10"/>
        <v>0</v>
      </c>
      <c r="AE175" s="56">
        <f t="shared" si="10"/>
        <v>0</v>
      </c>
      <c r="AF175" s="56">
        <f t="shared" si="10"/>
        <v>0</v>
      </c>
      <c r="AG175" s="56">
        <f t="shared" si="10"/>
        <v>0</v>
      </c>
    </row>
    <row r="176" spans="16:33" ht="24" thickBot="1" x14ac:dyDescent="0.35">
      <c r="P176" s="118">
        <v>2</v>
      </c>
      <c r="Q176" s="86" t="s">
        <v>41</v>
      </c>
      <c r="R176" s="66" t="s">
        <v>42</v>
      </c>
      <c r="S176" s="40"/>
      <c r="T176" s="11">
        <f t="shared" si="9"/>
        <v>0</v>
      </c>
      <c r="U176" s="11">
        <f t="shared" si="9"/>
        <v>0</v>
      </c>
      <c r="V176" s="11">
        <f t="shared" si="9"/>
        <v>0</v>
      </c>
      <c r="W176" s="11">
        <f t="shared" si="9"/>
        <v>0</v>
      </c>
      <c r="X176" s="11">
        <f t="shared" si="9"/>
        <v>0</v>
      </c>
      <c r="Y176" s="11">
        <f t="shared" si="9"/>
        <v>0</v>
      </c>
      <c r="Z176" s="11">
        <f t="shared" si="9"/>
        <v>0</v>
      </c>
      <c r="AA176" s="11">
        <f t="shared" si="9"/>
        <v>0</v>
      </c>
      <c r="AB176" s="11">
        <f t="shared" si="9"/>
        <v>0</v>
      </c>
      <c r="AC176" s="56">
        <f t="shared" si="10"/>
        <v>0</v>
      </c>
      <c r="AD176" s="56">
        <f t="shared" si="10"/>
        <v>0</v>
      </c>
      <c r="AE176" s="56">
        <f t="shared" si="10"/>
        <v>0</v>
      </c>
      <c r="AF176" s="56">
        <f t="shared" si="10"/>
        <v>0</v>
      </c>
      <c r="AG176" s="56">
        <f t="shared" si="10"/>
        <v>0</v>
      </c>
    </row>
    <row r="177" spans="16:33" ht="24" thickBot="1" x14ac:dyDescent="0.35">
      <c r="P177" s="118">
        <v>2</v>
      </c>
      <c r="Q177" s="90" t="s">
        <v>48</v>
      </c>
      <c r="R177" s="66" t="s">
        <v>51</v>
      </c>
      <c r="S177" s="40"/>
      <c r="T177" s="11">
        <f t="shared" si="9"/>
        <v>0</v>
      </c>
      <c r="U177" s="11">
        <f t="shared" si="9"/>
        <v>0</v>
      </c>
      <c r="V177" s="11">
        <f t="shared" si="9"/>
        <v>0</v>
      </c>
      <c r="W177" s="11">
        <f t="shared" si="9"/>
        <v>0</v>
      </c>
      <c r="X177" s="11">
        <f t="shared" si="9"/>
        <v>0</v>
      </c>
      <c r="Y177" s="11">
        <f t="shared" si="9"/>
        <v>0</v>
      </c>
      <c r="Z177" s="11">
        <f t="shared" si="9"/>
        <v>0</v>
      </c>
      <c r="AA177" s="11">
        <f t="shared" si="9"/>
        <v>0</v>
      </c>
      <c r="AB177" s="11">
        <f t="shared" si="9"/>
        <v>0</v>
      </c>
      <c r="AC177" s="56">
        <f t="shared" si="10"/>
        <v>0</v>
      </c>
      <c r="AD177" s="56">
        <f t="shared" si="10"/>
        <v>0</v>
      </c>
      <c r="AE177" s="56">
        <f t="shared" si="10"/>
        <v>0</v>
      </c>
      <c r="AF177" s="56">
        <f t="shared" si="10"/>
        <v>0</v>
      </c>
      <c r="AG177" s="56">
        <f t="shared" si="10"/>
        <v>0</v>
      </c>
    </row>
    <row r="178" spans="16:33" ht="24" thickBot="1" x14ac:dyDescent="0.35">
      <c r="P178" s="118">
        <v>2</v>
      </c>
      <c r="Q178" s="86" t="s">
        <v>49</v>
      </c>
      <c r="R178" s="66" t="s">
        <v>52</v>
      </c>
      <c r="S178" s="40"/>
      <c r="T178" s="11">
        <f t="shared" si="9"/>
        <v>0</v>
      </c>
      <c r="U178" s="11">
        <f t="shared" si="9"/>
        <v>0</v>
      </c>
      <c r="V178" s="11">
        <f t="shared" si="9"/>
        <v>0</v>
      </c>
      <c r="W178" s="11">
        <f t="shared" si="9"/>
        <v>0</v>
      </c>
      <c r="X178" s="11">
        <f t="shared" si="9"/>
        <v>0</v>
      </c>
      <c r="Y178" s="11">
        <f t="shared" si="9"/>
        <v>0</v>
      </c>
      <c r="Z178" s="11">
        <f t="shared" si="9"/>
        <v>0</v>
      </c>
      <c r="AA178" s="11">
        <f t="shared" si="9"/>
        <v>0</v>
      </c>
      <c r="AB178" s="11">
        <f t="shared" si="9"/>
        <v>0</v>
      </c>
      <c r="AC178" s="56">
        <f t="shared" si="10"/>
        <v>0</v>
      </c>
      <c r="AD178" s="56">
        <f t="shared" si="10"/>
        <v>0</v>
      </c>
      <c r="AE178" s="56">
        <f t="shared" si="10"/>
        <v>0</v>
      </c>
      <c r="AF178" s="56">
        <f t="shared" si="10"/>
        <v>0</v>
      </c>
      <c r="AG178" s="56">
        <f t="shared" si="10"/>
        <v>0</v>
      </c>
    </row>
    <row r="179" spans="16:33" ht="24" thickBot="1" x14ac:dyDescent="0.35">
      <c r="P179" s="118">
        <v>2</v>
      </c>
      <c r="Q179" s="86" t="s">
        <v>50</v>
      </c>
      <c r="R179" s="66" t="s">
        <v>58</v>
      </c>
      <c r="S179" s="40"/>
      <c r="T179" s="11">
        <f t="shared" si="9"/>
        <v>0</v>
      </c>
      <c r="U179" s="11">
        <f t="shared" si="9"/>
        <v>0</v>
      </c>
      <c r="V179" s="11">
        <f t="shared" si="9"/>
        <v>0</v>
      </c>
      <c r="W179" s="11">
        <f t="shared" si="9"/>
        <v>0</v>
      </c>
      <c r="X179" s="11">
        <f t="shared" si="9"/>
        <v>0</v>
      </c>
      <c r="Y179" s="11">
        <f t="shared" si="9"/>
        <v>0</v>
      </c>
      <c r="Z179" s="11">
        <f t="shared" si="9"/>
        <v>0</v>
      </c>
      <c r="AA179" s="11">
        <f t="shared" si="9"/>
        <v>0</v>
      </c>
      <c r="AB179" s="11">
        <f t="shared" si="9"/>
        <v>0</v>
      </c>
      <c r="AC179" s="56">
        <f t="shared" si="10"/>
        <v>0</v>
      </c>
      <c r="AD179" s="56">
        <f t="shared" si="10"/>
        <v>0</v>
      </c>
      <c r="AE179" s="56">
        <f t="shared" si="10"/>
        <v>0</v>
      </c>
      <c r="AF179" s="56">
        <f t="shared" si="10"/>
        <v>0</v>
      </c>
      <c r="AG179" s="56">
        <f t="shared" si="10"/>
        <v>0</v>
      </c>
    </row>
    <row r="180" spans="16:33" ht="24" thickBot="1" x14ac:dyDescent="0.35">
      <c r="P180" s="118">
        <v>2</v>
      </c>
      <c r="Q180" s="86" t="s">
        <v>55</v>
      </c>
      <c r="R180" s="66" t="s">
        <v>54</v>
      </c>
      <c r="S180" s="40"/>
      <c r="T180" s="11">
        <f t="shared" si="9"/>
        <v>0</v>
      </c>
      <c r="U180" s="11">
        <f t="shared" si="9"/>
        <v>0</v>
      </c>
      <c r="V180" s="11">
        <f t="shared" si="9"/>
        <v>0</v>
      </c>
      <c r="W180" s="11">
        <f t="shared" si="9"/>
        <v>0</v>
      </c>
      <c r="X180" s="11">
        <f t="shared" si="9"/>
        <v>0</v>
      </c>
      <c r="Y180" s="11">
        <f t="shared" si="9"/>
        <v>0</v>
      </c>
      <c r="Z180" s="11">
        <f t="shared" si="9"/>
        <v>0</v>
      </c>
      <c r="AA180" s="11">
        <f t="shared" si="9"/>
        <v>0</v>
      </c>
      <c r="AB180" s="11">
        <f t="shared" si="9"/>
        <v>0</v>
      </c>
      <c r="AC180" s="56">
        <f t="shared" si="10"/>
        <v>0</v>
      </c>
      <c r="AD180" s="56">
        <f t="shared" si="10"/>
        <v>0</v>
      </c>
      <c r="AE180" s="56">
        <f t="shared" si="10"/>
        <v>0</v>
      </c>
      <c r="AF180" s="56">
        <f t="shared" si="10"/>
        <v>0</v>
      </c>
      <c r="AG180" s="56">
        <f t="shared" si="10"/>
        <v>0</v>
      </c>
    </row>
    <row r="181" spans="16:33" ht="24" thickBot="1" x14ac:dyDescent="0.35">
      <c r="P181" s="118">
        <v>2</v>
      </c>
      <c r="Q181" s="86" t="s">
        <v>56</v>
      </c>
      <c r="R181" s="66" t="s">
        <v>57</v>
      </c>
      <c r="S181" s="40"/>
      <c r="T181" s="11">
        <f t="shared" si="9"/>
        <v>0</v>
      </c>
      <c r="U181" s="11">
        <f t="shared" si="9"/>
        <v>0</v>
      </c>
      <c r="V181" s="11">
        <f t="shared" si="9"/>
        <v>0</v>
      </c>
      <c r="W181" s="11">
        <f t="shared" si="9"/>
        <v>0</v>
      </c>
      <c r="X181" s="11">
        <f t="shared" si="9"/>
        <v>0</v>
      </c>
      <c r="Y181" s="11">
        <f t="shared" si="9"/>
        <v>0</v>
      </c>
      <c r="Z181" s="11">
        <f t="shared" si="9"/>
        <v>0</v>
      </c>
      <c r="AA181" s="11">
        <f t="shared" si="9"/>
        <v>0</v>
      </c>
      <c r="AB181" s="11">
        <f t="shared" si="9"/>
        <v>0</v>
      </c>
      <c r="AC181" s="56">
        <f t="shared" si="10"/>
        <v>0</v>
      </c>
      <c r="AD181" s="56">
        <f t="shared" si="10"/>
        <v>0</v>
      </c>
      <c r="AE181" s="56">
        <f t="shared" si="10"/>
        <v>0</v>
      </c>
      <c r="AF181" s="56">
        <f t="shared" si="10"/>
        <v>0</v>
      </c>
      <c r="AG181" s="56">
        <f t="shared" si="10"/>
        <v>0</v>
      </c>
    </row>
    <row r="182" spans="16:33" ht="24" thickBot="1" x14ac:dyDescent="0.35">
      <c r="P182" s="118"/>
      <c r="Q182" s="88" t="s">
        <v>33</v>
      </c>
      <c r="R182" s="67"/>
      <c r="T182" s="13">
        <f>SUM(T168:T181)</f>
        <v>0</v>
      </c>
      <c r="U182" s="13">
        <f t="shared" ref="U182:AB182" si="11">SUM(U168:U181)</f>
        <v>0</v>
      </c>
      <c r="V182" s="13">
        <f t="shared" si="11"/>
        <v>0</v>
      </c>
      <c r="W182" s="13">
        <f t="shared" si="11"/>
        <v>0</v>
      </c>
      <c r="X182" s="13">
        <f t="shared" si="11"/>
        <v>0</v>
      </c>
      <c r="Y182" s="13">
        <f t="shared" si="11"/>
        <v>0</v>
      </c>
      <c r="Z182" s="13">
        <f t="shared" si="11"/>
        <v>0</v>
      </c>
      <c r="AA182" s="13">
        <f t="shared" si="11"/>
        <v>0</v>
      </c>
      <c r="AB182" s="13">
        <f t="shared" si="11"/>
        <v>0</v>
      </c>
      <c r="AC182" s="58">
        <f>SUM(AC168:AC181)</f>
        <v>0</v>
      </c>
      <c r="AD182" s="58">
        <f>SUM(AD168:AD181)</f>
        <v>0</v>
      </c>
      <c r="AE182" s="58">
        <f t="shared" ref="AE182:AG182" si="12">SUM(AE168:AE181)</f>
        <v>0</v>
      </c>
      <c r="AF182" s="58">
        <f t="shared" si="12"/>
        <v>0</v>
      </c>
      <c r="AG182" s="58">
        <f t="shared" si="12"/>
        <v>0</v>
      </c>
    </row>
    <row r="183" spans="16:33" ht="24.75" thickTop="1" thickBot="1" x14ac:dyDescent="0.35">
      <c r="P183" s="118"/>
      <c r="Q183" s="68"/>
      <c r="R183" s="67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6:33" ht="24" thickBot="1" x14ac:dyDescent="0.35">
      <c r="P184" s="118">
        <v>3</v>
      </c>
      <c r="Q184" s="91" t="s">
        <v>11</v>
      </c>
      <c r="R184" s="66" t="s">
        <v>16</v>
      </c>
      <c r="S184" s="40"/>
      <c r="T184" s="11">
        <f t="shared" ref="T184:AB186" si="13">SUMIF($R$8:$R$158,$R184,T$8:T$158)</f>
        <v>37</v>
      </c>
      <c r="U184" s="11">
        <f t="shared" si="13"/>
        <v>37</v>
      </c>
      <c r="V184" s="11">
        <f t="shared" si="13"/>
        <v>37</v>
      </c>
      <c r="W184" s="11">
        <f t="shared" si="13"/>
        <v>0</v>
      </c>
      <c r="X184" s="11">
        <f t="shared" si="13"/>
        <v>0</v>
      </c>
      <c r="Y184" s="11">
        <f t="shared" si="13"/>
        <v>0</v>
      </c>
      <c r="Z184" s="11">
        <f t="shared" si="13"/>
        <v>0</v>
      </c>
      <c r="AA184" s="11">
        <f t="shared" si="13"/>
        <v>0</v>
      </c>
      <c r="AB184" s="11">
        <f t="shared" si="13"/>
        <v>0</v>
      </c>
      <c r="AC184" s="56">
        <f t="shared" ref="AC184:AG186" si="14">SUMIF($R$8:$R$148,$R184,AC$8:AC$148)</f>
        <v>0</v>
      </c>
      <c r="AD184" s="56">
        <f t="shared" si="14"/>
        <v>0</v>
      </c>
      <c r="AE184" s="56">
        <f t="shared" si="14"/>
        <v>0</v>
      </c>
      <c r="AF184" s="56">
        <f t="shared" si="14"/>
        <v>0</v>
      </c>
      <c r="AG184" s="56">
        <f t="shared" si="14"/>
        <v>0</v>
      </c>
    </row>
    <row r="185" spans="16:33" ht="24" thickBot="1" x14ac:dyDescent="0.35">
      <c r="P185" s="118">
        <v>3</v>
      </c>
      <c r="Q185" s="91" t="s">
        <v>62</v>
      </c>
      <c r="R185" s="66" t="s">
        <v>53</v>
      </c>
      <c r="S185" s="40"/>
      <c r="T185" s="11">
        <f t="shared" si="13"/>
        <v>0</v>
      </c>
      <c r="U185" s="11">
        <f t="shared" si="13"/>
        <v>0</v>
      </c>
      <c r="V185" s="11">
        <f t="shared" si="13"/>
        <v>0</v>
      </c>
      <c r="W185" s="11">
        <f t="shared" si="13"/>
        <v>0</v>
      </c>
      <c r="X185" s="11">
        <f t="shared" si="13"/>
        <v>0</v>
      </c>
      <c r="Y185" s="11">
        <f t="shared" si="13"/>
        <v>0</v>
      </c>
      <c r="Z185" s="11">
        <f t="shared" si="13"/>
        <v>0</v>
      </c>
      <c r="AA185" s="11">
        <f t="shared" si="13"/>
        <v>0</v>
      </c>
      <c r="AB185" s="11">
        <f t="shared" si="13"/>
        <v>0</v>
      </c>
      <c r="AC185" s="56">
        <f t="shared" si="14"/>
        <v>0</v>
      </c>
      <c r="AD185" s="56">
        <f t="shared" si="14"/>
        <v>0</v>
      </c>
      <c r="AE185" s="56">
        <f t="shared" si="14"/>
        <v>0</v>
      </c>
      <c r="AF185" s="56">
        <f t="shared" si="14"/>
        <v>0</v>
      </c>
      <c r="AG185" s="56">
        <f t="shared" si="14"/>
        <v>0</v>
      </c>
    </row>
    <row r="186" spans="16:33" ht="24" thickBot="1" x14ac:dyDescent="0.35">
      <c r="P186" s="118">
        <v>3</v>
      </c>
      <c r="Q186" s="91" t="s">
        <v>63</v>
      </c>
      <c r="R186" s="66" t="s">
        <v>61</v>
      </c>
      <c r="S186" s="40"/>
      <c r="T186" s="11">
        <f t="shared" si="13"/>
        <v>1</v>
      </c>
      <c r="U186" s="11">
        <f t="shared" si="13"/>
        <v>1</v>
      </c>
      <c r="V186" s="11">
        <f t="shared" si="13"/>
        <v>1</v>
      </c>
      <c r="W186" s="11">
        <f t="shared" si="13"/>
        <v>0</v>
      </c>
      <c r="X186" s="11">
        <f t="shared" si="13"/>
        <v>0</v>
      </c>
      <c r="Y186" s="11">
        <f t="shared" si="13"/>
        <v>0</v>
      </c>
      <c r="Z186" s="11">
        <f t="shared" si="13"/>
        <v>0</v>
      </c>
      <c r="AA186" s="11">
        <f t="shared" si="13"/>
        <v>0</v>
      </c>
      <c r="AB186" s="11">
        <f t="shared" si="13"/>
        <v>0</v>
      </c>
      <c r="AC186" s="56">
        <f t="shared" si="14"/>
        <v>0</v>
      </c>
      <c r="AD186" s="56">
        <f t="shared" si="14"/>
        <v>0</v>
      </c>
      <c r="AE186" s="56">
        <f t="shared" si="14"/>
        <v>0</v>
      </c>
      <c r="AF186" s="56">
        <f t="shared" si="14"/>
        <v>0</v>
      </c>
      <c r="AG186" s="56">
        <f t="shared" si="14"/>
        <v>0</v>
      </c>
    </row>
    <row r="187" spans="16:33" ht="24" thickBot="1" x14ac:dyDescent="0.35">
      <c r="P187" s="118"/>
      <c r="Q187" s="88" t="s">
        <v>64</v>
      </c>
      <c r="R187" s="67"/>
      <c r="S187" s="40"/>
      <c r="T187" s="14">
        <f>SUM(T184:T186)</f>
        <v>38</v>
      </c>
      <c r="U187" s="14">
        <f t="shared" ref="U187:AB187" si="15">SUM(U184:U186)</f>
        <v>38</v>
      </c>
      <c r="V187" s="14">
        <f t="shared" si="15"/>
        <v>38</v>
      </c>
      <c r="W187" s="14">
        <f t="shared" si="15"/>
        <v>0</v>
      </c>
      <c r="X187" s="14">
        <f t="shared" si="15"/>
        <v>0</v>
      </c>
      <c r="Y187" s="14">
        <f t="shared" si="15"/>
        <v>0</v>
      </c>
      <c r="Z187" s="14">
        <f t="shared" si="15"/>
        <v>0</v>
      </c>
      <c r="AA187" s="14">
        <f t="shared" si="15"/>
        <v>0</v>
      </c>
      <c r="AB187" s="14">
        <f t="shared" si="15"/>
        <v>0</v>
      </c>
      <c r="AC187" s="59">
        <f>SUM(AC184:AC186)</f>
        <v>0</v>
      </c>
      <c r="AD187" s="59">
        <f>SUM(AD184:AD186)</f>
        <v>0</v>
      </c>
      <c r="AE187" s="59">
        <f t="shared" ref="AE187:AG187" si="16">SUM(AE184:AE186)</f>
        <v>0</v>
      </c>
      <c r="AF187" s="59">
        <f t="shared" si="16"/>
        <v>0</v>
      </c>
      <c r="AG187" s="59">
        <f t="shared" si="16"/>
        <v>0</v>
      </c>
    </row>
    <row r="188" spans="16:33" ht="24.75" thickTop="1" thickBot="1" x14ac:dyDescent="0.35">
      <c r="P188" s="118"/>
      <c r="Q188" s="68"/>
      <c r="R188" s="67"/>
      <c r="S188" s="40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</row>
    <row r="189" spans="16:33" ht="24" thickBot="1" x14ac:dyDescent="0.35">
      <c r="P189" s="118">
        <v>4</v>
      </c>
      <c r="Q189" s="89" t="s">
        <v>43</v>
      </c>
      <c r="R189" s="66" t="s">
        <v>45</v>
      </c>
      <c r="S189" s="40"/>
      <c r="T189" s="11">
        <f t="shared" ref="T189:AB190" si="17">SUMIF($R$8:$R$158,$R189,T$8:T$158)</f>
        <v>0</v>
      </c>
      <c r="U189" s="11">
        <f t="shared" si="17"/>
        <v>0</v>
      </c>
      <c r="V189" s="11">
        <f t="shared" si="17"/>
        <v>0</v>
      </c>
      <c r="W189" s="11">
        <f t="shared" si="17"/>
        <v>0</v>
      </c>
      <c r="X189" s="11">
        <f t="shared" si="17"/>
        <v>0</v>
      </c>
      <c r="Y189" s="11">
        <f t="shared" si="17"/>
        <v>0</v>
      </c>
      <c r="Z189" s="11">
        <f t="shared" si="17"/>
        <v>0</v>
      </c>
      <c r="AA189" s="11">
        <f t="shared" si="17"/>
        <v>0</v>
      </c>
      <c r="AB189" s="11">
        <f t="shared" si="17"/>
        <v>0</v>
      </c>
      <c r="AC189" s="56">
        <f t="shared" ref="AC189:AG190" si="18">SUMIF($R$8:$R$148,$R189,AC$8:AC$148)</f>
        <v>0</v>
      </c>
      <c r="AD189" s="56">
        <f t="shared" si="18"/>
        <v>0</v>
      </c>
      <c r="AE189" s="56">
        <f t="shared" si="18"/>
        <v>0</v>
      </c>
      <c r="AF189" s="56">
        <f t="shared" si="18"/>
        <v>0</v>
      </c>
      <c r="AG189" s="56">
        <f t="shared" si="18"/>
        <v>0</v>
      </c>
    </row>
    <row r="190" spans="16:33" ht="24" thickBot="1" x14ac:dyDescent="0.35">
      <c r="P190" s="118">
        <v>4</v>
      </c>
      <c r="Q190" s="89" t="s">
        <v>44</v>
      </c>
      <c r="R190" s="66" t="s">
        <v>46</v>
      </c>
      <c r="S190" s="40"/>
      <c r="T190" s="11">
        <f t="shared" si="17"/>
        <v>0</v>
      </c>
      <c r="U190" s="11">
        <f t="shared" si="17"/>
        <v>0</v>
      </c>
      <c r="V190" s="11">
        <f t="shared" si="17"/>
        <v>0</v>
      </c>
      <c r="W190" s="11">
        <f t="shared" si="17"/>
        <v>0</v>
      </c>
      <c r="X190" s="11">
        <f t="shared" si="17"/>
        <v>0</v>
      </c>
      <c r="Y190" s="11">
        <f t="shared" si="17"/>
        <v>0</v>
      </c>
      <c r="Z190" s="11">
        <f t="shared" si="17"/>
        <v>0</v>
      </c>
      <c r="AA190" s="11">
        <f t="shared" si="17"/>
        <v>0</v>
      </c>
      <c r="AB190" s="11">
        <f t="shared" si="17"/>
        <v>0</v>
      </c>
      <c r="AC190" s="56">
        <f t="shared" si="18"/>
        <v>0</v>
      </c>
      <c r="AD190" s="56">
        <f t="shared" si="18"/>
        <v>0</v>
      </c>
      <c r="AE190" s="56">
        <f t="shared" si="18"/>
        <v>0</v>
      </c>
      <c r="AF190" s="56">
        <f t="shared" si="18"/>
        <v>0</v>
      </c>
      <c r="AG190" s="56">
        <f t="shared" si="18"/>
        <v>0</v>
      </c>
    </row>
    <row r="191" spans="16:33" ht="24" thickBot="1" x14ac:dyDescent="0.35">
      <c r="P191" s="118"/>
      <c r="Q191" s="88" t="s">
        <v>47</v>
      </c>
      <c r="R191" s="67"/>
      <c r="T191" s="15">
        <f>SUM(T189:T190)</f>
        <v>0</v>
      </c>
      <c r="U191" s="15">
        <f t="shared" ref="U191:AB191" si="19">SUM(U189:U190)</f>
        <v>0</v>
      </c>
      <c r="V191" s="15">
        <f t="shared" si="19"/>
        <v>0</v>
      </c>
      <c r="W191" s="15">
        <f t="shared" si="19"/>
        <v>0</v>
      </c>
      <c r="X191" s="15">
        <f t="shared" si="19"/>
        <v>0</v>
      </c>
      <c r="Y191" s="15">
        <f t="shared" si="19"/>
        <v>0</v>
      </c>
      <c r="Z191" s="15">
        <f t="shared" si="19"/>
        <v>0</v>
      </c>
      <c r="AA191" s="15">
        <f t="shared" si="19"/>
        <v>0</v>
      </c>
      <c r="AB191" s="15">
        <f t="shared" si="19"/>
        <v>0</v>
      </c>
      <c r="AC191" s="60">
        <f>SUM(AC189:AC190)</f>
        <v>0</v>
      </c>
      <c r="AD191" s="60">
        <f>SUM(AD189:AD190)</f>
        <v>0</v>
      </c>
      <c r="AE191" s="60">
        <f t="shared" ref="AE191:AG191" si="20">SUM(AE189:AE190)</f>
        <v>0</v>
      </c>
      <c r="AF191" s="60">
        <f t="shared" si="20"/>
        <v>0</v>
      </c>
      <c r="AG191" s="60">
        <f t="shared" si="20"/>
        <v>0</v>
      </c>
    </row>
    <row r="192" spans="16:33" ht="24" thickTop="1" thickBot="1" x14ac:dyDescent="0.35">
      <c r="P192" s="118"/>
      <c r="Q192" s="68"/>
      <c r="R192" s="67"/>
      <c r="S192" s="40"/>
      <c r="AB192" s="1"/>
      <c r="AG192" s="1"/>
    </row>
    <row r="193" spans="16:36" ht="24" thickBot="1" x14ac:dyDescent="0.35">
      <c r="P193" s="118">
        <v>5</v>
      </c>
      <c r="Q193" s="93" t="s">
        <v>27</v>
      </c>
      <c r="R193" s="66" t="s">
        <v>17</v>
      </c>
      <c r="S193" s="40"/>
      <c r="T193" s="11">
        <f t="shared" ref="T193:AB196" si="21">SUMIF($R$8:$R$158,$R193,T$8:T$158)</f>
        <v>0</v>
      </c>
      <c r="U193" s="11">
        <f t="shared" si="21"/>
        <v>0</v>
      </c>
      <c r="V193" s="11">
        <f t="shared" si="21"/>
        <v>0</v>
      </c>
      <c r="W193" s="11">
        <f t="shared" si="21"/>
        <v>0</v>
      </c>
      <c r="X193" s="11">
        <f t="shared" si="21"/>
        <v>0</v>
      </c>
      <c r="Y193" s="11">
        <f t="shared" si="21"/>
        <v>0</v>
      </c>
      <c r="Z193" s="11">
        <f t="shared" si="21"/>
        <v>0</v>
      </c>
      <c r="AA193" s="11">
        <f t="shared" si="21"/>
        <v>0</v>
      </c>
      <c r="AB193" s="11">
        <f t="shared" si="21"/>
        <v>0</v>
      </c>
      <c r="AC193" s="56">
        <f t="shared" ref="AC193:AG196" si="22">SUMIF($R$8:$R$148,$R193,AC$8:AC$148)</f>
        <v>0</v>
      </c>
      <c r="AD193" s="56">
        <f t="shared" si="22"/>
        <v>0</v>
      </c>
      <c r="AE193" s="56">
        <f t="shared" si="22"/>
        <v>0</v>
      </c>
      <c r="AF193" s="56">
        <f t="shared" si="22"/>
        <v>0</v>
      </c>
      <c r="AG193" s="56">
        <f t="shared" si="22"/>
        <v>0</v>
      </c>
    </row>
    <row r="194" spans="16:36" ht="24" thickBot="1" x14ac:dyDescent="0.35">
      <c r="P194" s="118">
        <v>5</v>
      </c>
      <c r="Q194" s="93" t="s">
        <v>26</v>
      </c>
      <c r="R194" s="66" t="s">
        <v>24</v>
      </c>
      <c r="S194" s="40"/>
      <c r="T194" s="11">
        <f t="shared" si="21"/>
        <v>0</v>
      </c>
      <c r="U194" s="11">
        <f t="shared" si="21"/>
        <v>0</v>
      </c>
      <c r="V194" s="11">
        <f t="shared" si="21"/>
        <v>0</v>
      </c>
      <c r="W194" s="11">
        <f t="shared" si="21"/>
        <v>0</v>
      </c>
      <c r="X194" s="11">
        <f t="shared" si="21"/>
        <v>0</v>
      </c>
      <c r="Y194" s="11">
        <f t="shared" si="21"/>
        <v>0</v>
      </c>
      <c r="Z194" s="11">
        <f t="shared" si="21"/>
        <v>0</v>
      </c>
      <c r="AA194" s="11">
        <f t="shared" si="21"/>
        <v>0</v>
      </c>
      <c r="AB194" s="11">
        <f t="shared" si="21"/>
        <v>0</v>
      </c>
      <c r="AC194" s="56">
        <f t="shared" si="22"/>
        <v>0</v>
      </c>
      <c r="AD194" s="56">
        <f t="shared" si="22"/>
        <v>0</v>
      </c>
      <c r="AE194" s="56">
        <f t="shared" si="22"/>
        <v>0</v>
      </c>
      <c r="AF194" s="56">
        <f t="shared" si="22"/>
        <v>0</v>
      </c>
      <c r="AG194" s="56">
        <f t="shared" si="22"/>
        <v>0</v>
      </c>
    </row>
    <row r="195" spans="16:36" ht="24" thickBot="1" x14ac:dyDescent="0.35">
      <c r="P195" s="118">
        <v>5</v>
      </c>
      <c r="Q195" s="93" t="s">
        <v>28</v>
      </c>
      <c r="R195" s="66" t="s">
        <v>25</v>
      </c>
      <c r="S195" s="40"/>
      <c r="T195" s="11">
        <f t="shared" si="21"/>
        <v>0</v>
      </c>
      <c r="U195" s="11">
        <f t="shared" si="21"/>
        <v>0</v>
      </c>
      <c r="V195" s="11">
        <f t="shared" si="21"/>
        <v>0</v>
      </c>
      <c r="W195" s="11">
        <f t="shared" si="21"/>
        <v>0</v>
      </c>
      <c r="X195" s="11">
        <f t="shared" si="21"/>
        <v>0</v>
      </c>
      <c r="Y195" s="11">
        <f t="shared" si="21"/>
        <v>0</v>
      </c>
      <c r="Z195" s="11">
        <f t="shared" si="21"/>
        <v>0</v>
      </c>
      <c r="AA195" s="11">
        <f t="shared" si="21"/>
        <v>0</v>
      </c>
      <c r="AB195" s="11">
        <f t="shared" si="21"/>
        <v>0</v>
      </c>
      <c r="AC195" s="56">
        <f t="shared" si="22"/>
        <v>0</v>
      </c>
      <c r="AD195" s="56">
        <f t="shared" si="22"/>
        <v>0</v>
      </c>
      <c r="AE195" s="56">
        <f t="shared" si="22"/>
        <v>0</v>
      </c>
      <c r="AF195" s="56">
        <f t="shared" si="22"/>
        <v>0</v>
      </c>
      <c r="AG195" s="56">
        <f t="shared" si="22"/>
        <v>0</v>
      </c>
    </row>
    <row r="196" spans="16:36" ht="24" thickBot="1" x14ac:dyDescent="0.35">
      <c r="P196" s="118">
        <v>5</v>
      </c>
      <c r="Q196" s="93" t="s">
        <v>29</v>
      </c>
      <c r="R196" s="66" t="s">
        <v>30</v>
      </c>
      <c r="S196" s="40"/>
      <c r="T196" s="11">
        <f t="shared" si="21"/>
        <v>0</v>
      </c>
      <c r="U196" s="11">
        <f t="shared" si="21"/>
        <v>0</v>
      </c>
      <c r="V196" s="11">
        <f t="shared" si="21"/>
        <v>0</v>
      </c>
      <c r="W196" s="11">
        <f t="shared" si="21"/>
        <v>0</v>
      </c>
      <c r="X196" s="11">
        <f t="shared" si="21"/>
        <v>0</v>
      </c>
      <c r="Y196" s="11">
        <f t="shared" si="21"/>
        <v>0</v>
      </c>
      <c r="Z196" s="11">
        <f t="shared" si="21"/>
        <v>0</v>
      </c>
      <c r="AA196" s="11">
        <f t="shared" si="21"/>
        <v>0</v>
      </c>
      <c r="AB196" s="11">
        <f t="shared" si="21"/>
        <v>0</v>
      </c>
      <c r="AC196" s="56">
        <f t="shared" si="22"/>
        <v>0</v>
      </c>
      <c r="AD196" s="56">
        <f t="shared" si="22"/>
        <v>0</v>
      </c>
      <c r="AE196" s="56">
        <f t="shared" si="22"/>
        <v>0</v>
      </c>
      <c r="AF196" s="56">
        <f t="shared" si="22"/>
        <v>0</v>
      </c>
      <c r="AG196" s="56">
        <f t="shared" si="22"/>
        <v>0</v>
      </c>
    </row>
    <row r="197" spans="16:36" ht="24.75" thickTop="1" thickBot="1" x14ac:dyDescent="0.35">
      <c r="P197" s="118"/>
      <c r="Q197" s="88" t="s">
        <v>32</v>
      </c>
      <c r="R197" s="67"/>
      <c r="T197" s="16">
        <f>SUM(T193:T196)</f>
        <v>0</v>
      </c>
      <c r="U197" s="16">
        <f t="shared" ref="U197:AB197" si="23">SUM(U193:U196)</f>
        <v>0</v>
      </c>
      <c r="V197" s="16">
        <f t="shared" si="23"/>
        <v>0</v>
      </c>
      <c r="W197" s="16">
        <f t="shared" si="23"/>
        <v>0</v>
      </c>
      <c r="X197" s="16">
        <f t="shared" si="23"/>
        <v>0</v>
      </c>
      <c r="Y197" s="16">
        <f t="shared" si="23"/>
        <v>0</v>
      </c>
      <c r="Z197" s="16">
        <f t="shared" si="23"/>
        <v>0</v>
      </c>
      <c r="AA197" s="16">
        <f t="shared" si="23"/>
        <v>0</v>
      </c>
      <c r="AB197" s="16">
        <f t="shared" si="23"/>
        <v>0</v>
      </c>
      <c r="AC197" s="61">
        <f>SUM(AC193:AC196)</f>
        <v>0</v>
      </c>
      <c r="AD197" s="61">
        <f>SUM(AD193:AD196)</f>
        <v>0</v>
      </c>
      <c r="AE197" s="61">
        <f t="shared" ref="AE197:AG197" si="24">SUM(AE193:AE196)</f>
        <v>0</v>
      </c>
      <c r="AF197" s="61">
        <f t="shared" si="24"/>
        <v>0</v>
      </c>
      <c r="AG197" s="61">
        <f t="shared" si="24"/>
        <v>0</v>
      </c>
    </row>
    <row r="198" spans="16:36" ht="24" thickTop="1" thickBot="1" x14ac:dyDescent="0.35">
      <c r="P198" s="118"/>
      <c r="Q198" s="68"/>
      <c r="R198" s="67"/>
      <c r="AB198" s="1"/>
      <c r="AG198" s="1"/>
    </row>
    <row r="199" spans="16:36" ht="24" thickBot="1" x14ac:dyDescent="0.35">
      <c r="P199" s="118">
        <v>6</v>
      </c>
      <c r="Q199" s="92" t="s">
        <v>34</v>
      </c>
      <c r="R199" s="66" t="s">
        <v>18</v>
      </c>
      <c r="S199" s="40"/>
      <c r="T199" s="11">
        <f t="shared" ref="T199:AB199" si="25">SUMIF($R$8:$R$158,$R199,T$8:T$158)</f>
        <v>0</v>
      </c>
      <c r="U199" s="11">
        <f t="shared" si="25"/>
        <v>0</v>
      </c>
      <c r="V199" s="11">
        <f t="shared" si="25"/>
        <v>0</v>
      </c>
      <c r="W199" s="11">
        <f t="shared" si="25"/>
        <v>0</v>
      </c>
      <c r="X199" s="11">
        <f t="shared" si="25"/>
        <v>0</v>
      </c>
      <c r="Y199" s="11">
        <f t="shared" si="25"/>
        <v>0</v>
      </c>
      <c r="Z199" s="11">
        <f t="shared" si="25"/>
        <v>0</v>
      </c>
      <c r="AA199" s="11">
        <f t="shared" si="25"/>
        <v>0</v>
      </c>
      <c r="AB199" s="11">
        <f t="shared" si="25"/>
        <v>0</v>
      </c>
      <c r="AC199" s="56">
        <f>SUMIF($R$8:$R$148,$R199,AC$8:AC$148)</f>
        <v>0</v>
      </c>
      <c r="AD199" s="56">
        <f>SUMIF($R$8:$R$148,$R199,AD$8:AD$148)</f>
        <v>0</v>
      </c>
      <c r="AE199" s="56">
        <f>SUMIF($R$8:$R$148,$R199,AE$8:AE$148)</f>
        <v>0</v>
      </c>
      <c r="AF199" s="56">
        <f>SUMIF($R$8:$R$148,$R199,AF$8:AF$148)</f>
        <v>0</v>
      </c>
      <c r="AG199" s="56">
        <f>SUMIF($R$8:$R$148,$R199,AG$8:AG$148)</f>
        <v>0</v>
      </c>
    </row>
    <row r="200" spans="16:36" x14ac:dyDescent="0.3">
      <c r="T200" s="6"/>
      <c r="V200" s="6"/>
      <c r="W200" s="6"/>
      <c r="X200" s="6"/>
      <c r="Y200" s="6"/>
      <c r="AB200" s="1"/>
      <c r="AC200" s="6"/>
      <c r="AD200" s="6"/>
      <c r="AG200" s="1"/>
      <c r="AH200" s="1"/>
      <c r="AI200" s="1"/>
      <c r="AJ200" s="1"/>
    </row>
    <row r="202" spans="16:36" ht="21" thickBot="1" x14ac:dyDescent="0.35"/>
    <row r="203" spans="16:36" ht="21.75" customHeight="1" thickTop="1" x14ac:dyDescent="0.3">
      <c r="Q203" s="145" t="s">
        <v>65</v>
      </c>
      <c r="T203" s="169">
        <f>SUM(T166,T182,T187,T191,T197,T199)</f>
        <v>91</v>
      </c>
      <c r="U203" s="169">
        <f>SUM(U166,U182,U187,U191,U197,U199)</f>
        <v>93</v>
      </c>
      <c r="V203" s="169">
        <f>SUM(V166,V182,V187,V191,V197,V199)</f>
        <v>95</v>
      </c>
      <c r="W203" s="169">
        <f t="shared" ref="W203:AA203" si="26">SUM(W166,W182,W187,W191,W197,W199)</f>
        <v>59</v>
      </c>
      <c r="X203" s="169">
        <f>SUM($X$166,$X$182,$X$187,$X$191,$X$197,$X$199)</f>
        <v>57</v>
      </c>
      <c r="Y203" s="169">
        <f>SUM(Y166,Y182,Y187,Y191,Y197,Y199)</f>
        <v>0</v>
      </c>
      <c r="Z203" s="169">
        <f t="shared" si="26"/>
        <v>0</v>
      </c>
      <c r="AA203" s="169">
        <f t="shared" si="26"/>
        <v>0</v>
      </c>
      <c r="AB203" s="169">
        <f t="shared" ref="AB203" si="27">SUM(AB166,AB182,AB187,AB191,AB197,AB199)</f>
        <v>0</v>
      </c>
      <c r="AC203" s="167">
        <f>SUM($X$166,$X$182,$X$187,$X$191,$X$197,$X$199)</f>
        <v>57</v>
      </c>
      <c r="AD203" s="167">
        <f>SUM(AD166,AD182,AD187,AD191,AD197,AD199)</f>
        <v>0</v>
      </c>
      <c r="AE203" s="167">
        <f t="shared" ref="AE203:AG203" si="28">SUM(AE166,AE182,AE187,AE191,AE197,AE199)</f>
        <v>0</v>
      </c>
      <c r="AF203" s="167">
        <f t="shared" si="28"/>
        <v>0</v>
      </c>
      <c r="AG203" s="167">
        <f t="shared" si="28"/>
        <v>0</v>
      </c>
    </row>
    <row r="204" spans="16:36" ht="21.75" customHeight="1" thickBot="1" x14ac:dyDescent="0.35">
      <c r="Q204" s="146"/>
      <c r="T204" s="170"/>
      <c r="U204" s="170"/>
      <c r="V204" s="170"/>
      <c r="W204" s="170"/>
      <c r="X204" s="170"/>
      <c r="Y204" s="170"/>
      <c r="Z204" s="170"/>
      <c r="AA204" s="170"/>
      <c r="AB204" s="170"/>
      <c r="AC204" s="168"/>
      <c r="AD204" s="168"/>
      <c r="AE204" s="168"/>
      <c r="AF204" s="168"/>
      <c r="AG204" s="168"/>
    </row>
    <row r="205" spans="16:36" ht="21" thickTop="1" x14ac:dyDescent="0.3"/>
  </sheetData>
  <sortState xmlns:xlrd2="http://schemas.microsoft.com/office/spreadsheetml/2017/richdata2" ref="A8:AN158">
    <sortCondition ref="P8:P158"/>
    <sortCondition ref="O8:O158"/>
    <sortCondition ref="AN8:AN158"/>
    <sortCondition ref="R8:R158"/>
    <sortCondition ref="AL8:AL158"/>
  </sortState>
  <mergeCells count="28">
    <mergeCell ref="U203:U204"/>
    <mergeCell ref="T203:T204"/>
    <mergeCell ref="AC203:AC204"/>
    <mergeCell ref="AD203:AD204"/>
    <mergeCell ref="AE203:AE204"/>
    <mergeCell ref="X203:X204"/>
    <mergeCell ref="Y203:Y204"/>
    <mergeCell ref="W203:W204"/>
    <mergeCell ref="V203:V204"/>
    <mergeCell ref="AF203:AF204"/>
    <mergeCell ref="AG203:AG204"/>
    <mergeCell ref="AB203:AB204"/>
    <mergeCell ref="Z203:Z204"/>
    <mergeCell ref="AA203:AA204"/>
    <mergeCell ref="AI1:AI6"/>
    <mergeCell ref="O6:S6"/>
    <mergeCell ref="AJ1:AJ3"/>
    <mergeCell ref="AK1:AK3"/>
    <mergeCell ref="AH1:AH6"/>
    <mergeCell ref="AK4:AK6"/>
    <mergeCell ref="AJ4:AJ6"/>
    <mergeCell ref="A1:F4"/>
    <mergeCell ref="Q203:Q204"/>
    <mergeCell ref="O1:S1"/>
    <mergeCell ref="O3:S3"/>
    <mergeCell ref="O4:S4"/>
    <mergeCell ref="O5:S5"/>
    <mergeCell ref="O2:S2"/>
  </mergeCells>
  <phoneticPr fontId="21" type="noConversion"/>
  <conditionalFormatting sqref="AH159 AI135:AI141">
    <cfRule type="cellIs" dxfId="1034" priority="2354" stopIfTrue="1" operator="greaterThan">
      <formula>1</formula>
    </cfRule>
  </conditionalFormatting>
  <conditionalFormatting sqref="AJ159 AK135:AK136">
    <cfRule type="cellIs" dxfId="1033" priority="2352" stopIfTrue="1" operator="greaterThan">
      <formula>1</formula>
    </cfRule>
  </conditionalFormatting>
  <conditionalFormatting sqref="R172:R174 R182:R183 R192:R199 R187:R188 R166:R170">
    <cfRule type="cellIs" dxfId="1032" priority="2309" stopIfTrue="1" operator="equal">
      <formula>"IT"</formula>
    </cfRule>
    <cfRule type="expression" dxfId="1031" priority="2310" stopIfTrue="1">
      <formula>OR(R166="ES",R166="MX",R166="AR",R166="CL")</formula>
    </cfRule>
    <cfRule type="cellIs" dxfId="1030" priority="2311" stopIfTrue="1" operator="equal">
      <formula>"DE"</formula>
    </cfRule>
    <cfRule type="expression" dxfId="1029" priority="2312" stopIfTrue="1">
      <formula>OR(R166="US",R166="GB",R166="UK",R166="AU",R166="CA",R166="ZA")</formula>
    </cfRule>
    <cfRule type="expression" dxfId="1028" priority="2313" stopIfTrue="1">
      <formula>OR(R166="FR",R166="CH",R166="BE",R166="LU")</formula>
    </cfRule>
  </conditionalFormatting>
  <conditionalFormatting sqref="R168:R181">
    <cfRule type="cellIs" dxfId="1027" priority="2304" stopIfTrue="1" operator="equal">
      <formula>"IT"</formula>
    </cfRule>
    <cfRule type="expression" dxfId="1026" priority="2305" stopIfTrue="1">
      <formula>OR(R168="ES",R168="MX",R168="AR",R168="CL")</formula>
    </cfRule>
    <cfRule type="cellIs" dxfId="1025" priority="2306" stopIfTrue="1" operator="equal">
      <formula>"DE"</formula>
    </cfRule>
    <cfRule type="expression" dxfId="1024" priority="2307" stopIfTrue="1">
      <formula>OR(R168="US",R168="GB",R168="UK",R168="AU",R168="CA",R168="NZ")</formula>
    </cfRule>
    <cfRule type="expression" dxfId="1023" priority="2308" stopIfTrue="1">
      <formula>OR(R168="FR",R168="CH",R168="BE",R168="LU")</formula>
    </cfRule>
  </conditionalFormatting>
  <conditionalFormatting sqref="R175">
    <cfRule type="cellIs" dxfId="1022" priority="2253" stopIfTrue="1" operator="equal">
      <formula>"IT"</formula>
    </cfRule>
    <cfRule type="expression" dxfId="1021" priority="2254" stopIfTrue="1">
      <formula>OR(R175="ES",R175="MX",R175="AR",R175="CL")</formula>
    </cfRule>
    <cfRule type="cellIs" dxfId="1020" priority="2255" stopIfTrue="1" operator="equal">
      <formula>"DE"</formula>
    </cfRule>
    <cfRule type="expression" dxfId="1019" priority="2256" stopIfTrue="1">
      <formula>OR(R175="US",R175="GB",R175="UK",R175="AU",R175="CA",R175="ZA",R175="MA")</formula>
    </cfRule>
    <cfRule type="expression" dxfId="1018" priority="2257" stopIfTrue="1">
      <formula>OR(R175="FR",R175="CH",R175="BE",R175="LU")</formula>
    </cfRule>
  </conditionalFormatting>
  <conditionalFormatting sqref="R189">
    <cfRule type="expression" dxfId="1017" priority="2222" stopIfTrue="1">
      <formula>OR(R189="PT",R189="BR")</formula>
    </cfRule>
    <cfRule type="cellIs" dxfId="1016" priority="2229" stopIfTrue="1" operator="equal">
      <formula>"IT"</formula>
    </cfRule>
    <cfRule type="expression" dxfId="1015" priority="2230" stopIfTrue="1">
      <formula>OR(R189="ES",R189="MX",R189="AR",R189="CL")</formula>
    </cfRule>
    <cfRule type="cellIs" dxfId="1014" priority="2231" stopIfTrue="1" operator="equal">
      <formula>"DE"</formula>
    </cfRule>
    <cfRule type="expression" dxfId="1013" priority="2232" stopIfTrue="1">
      <formula>OR(R189="US",R189="GB",R189="UK",R189="AU",R189="CA",R189="ZA",R189="NL")</formula>
    </cfRule>
    <cfRule type="expression" dxfId="1012" priority="2233" stopIfTrue="1">
      <formula>OR(R189="FR",R189="CH",R189="BE",R189="LU")</formula>
    </cfRule>
  </conditionalFormatting>
  <conditionalFormatting sqref="R190">
    <cfRule type="expression" dxfId="1011" priority="2216" stopIfTrue="1">
      <formula>OR(R190="PT",R190="BR")</formula>
    </cfRule>
    <cfRule type="cellIs" dxfId="1010" priority="2217" stopIfTrue="1" operator="equal">
      <formula>"IT"</formula>
    </cfRule>
    <cfRule type="expression" dxfId="1009" priority="2218" stopIfTrue="1">
      <formula>OR(R190="ES",R190="MX",R190="AR",R190="CL")</formula>
    </cfRule>
    <cfRule type="cellIs" dxfId="1008" priority="2219" stopIfTrue="1" operator="equal">
      <formula>"DE"</formula>
    </cfRule>
    <cfRule type="expression" dxfId="1007" priority="2220" stopIfTrue="1">
      <formula>OR(R190="US",R190="GB",R190="UK",R190="AU",R190="CA",R190="ZA",R190="NL")</formula>
    </cfRule>
    <cfRule type="expression" dxfId="1006" priority="2221" stopIfTrue="1">
      <formula>OR(R190="FR",R190="CH",R190="BE",R190="LU")</formula>
    </cfRule>
  </conditionalFormatting>
  <conditionalFormatting sqref="R176">
    <cfRule type="expression" dxfId="1005" priority="2203" stopIfTrue="1">
      <formula>OR(R176="PT",R176="BR")</formula>
    </cfRule>
    <cfRule type="cellIs" dxfId="1004" priority="2204" stopIfTrue="1" operator="equal">
      <formula>"IT"</formula>
    </cfRule>
    <cfRule type="expression" dxfId="1003" priority="2205" stopIfTrue="1">
      <formula>OR(R176="ES",R176="MX",R176="AR",R176="CL")</formula>
    </cfRule>
    <cfRule type="cellIs" dxfId="1002" priority="2206" stopIfTrue="1" operator="equal">
      <formula>"DE"</formula>
    </cfRule>
    <cfRule type="expression" dxfId="1001" priority="2207" stopIfTrue="1">
      <formula>OR(R176="US",R176="GB",R176="UK",R176="AU",R176="CA",R176="ZA",R176="NL")</formula>
    </cfRule>
    <cfRule type="expression" dxfId="1000" priority="2208" stopIfTrue="1">
      <formula>OR(R176="FR",R176="CH",R176="BE",R176="LU")</formula>
    </cfRule>
  </conditionalFormatting>
  <conditionalFormatting sqref="R191">
    <cfRule type="cellIs" dxfId="999" priority="2196" stopIfTrue="1" operator="equal">
      <formula>"IT"</formula>
    </cfRule>
    <cfRule type="expression" dxfId="998" priority="2197" stopIfTrue="1">
      <formula>OR(R191="ES",R191="MX",R191="AR",R191="CL")</formula>
    </cfRule>
    <cfRule type="cellIs" dxfId="997" priority="2198" stopIfTrue="1" operator="equal">
      <formula>"DE"</formula>
    </cfRule>
    <cfRule type="expression" dxfId="996" priority="2199" stopIfTrue="1">
      <formula>OR(R191="US",R191="GB",R191="UK",R191="AU",R191="CA",R191="ZA")</formula>
    </cfRule>
    <cfRule type="expression" dxfId="995" priority="2200" stopIfTrue="1">
      <formula>OR(R191="FR",R191="CH",R191="BE",R191="LU")</formula>
    </cfRule>
  </conditionalFormatting>
  <conditionalFormatting sqref="R179">
    <cfRule type="expression" dxfId="994" priority="2176" stopIfTrue="1">
      <formula>OR(R179="PT",R179="BR")</formula>
    </cfRule>
    <cfRule type="cellIs" dxfId="993" priority="2177" stopIfTrue="1" operator="equal">
      <formula>"IT"</formula>
    </cfRule>
    <cfRule type="expression" dxfId="992" priority="2178" stopIfTrue="1">
      <formula>OR(R179="ES",R179="MX",R179="AR",R179="CL")</formula>
    </cfRule>
    <cfRule type="cellIs" dxfId="991" priority="2179" stopIfTrue="1" operator="equal">
      <formula>OR(R179="DE",R179="DK",R179="AT")</formula>
    </cfRule>
    <cfRule type="expression" dxfId="990" priority="2180" stopIfTrue="1">
      <formula>OR(R179="US",R179="GB",R179="UK",R179="AU",R179="CA",R179="ZA",R179="NL",R179="NO",R179="SE",R179="FI",R179="JP",R179="RU")</formula>
    </cfRule>
    <cfRule type="expression" dxfId="989" priority="2181" stopIfTrue="1">
      <formula>OR(R179="FR",R179="CH",R179="BE",R179="LU")</formula>
    </cfRule>
  </conditionalFormatting>
  <conditionalFormatting sqref="R165">
    <cfRule type="cellIs" dxfId="988" priority="2136" stopIfTrue="1" operator="equal">
      <formula>"IT"</formula>
    </cfRule>
    <cfRule type="expression" dxfId="987" priority="2137" stopIfTrue="1">
      <formula>OR(R165="ES",R165="MX",R165="AR",R165="CL")</formula>
    </cfRule>
    <cfRule type="cellIs" dxfId="986" priority="2138" stopIfTrue="1" operator="equal">
      <formula>"DE"</formula>
    </cfRule>
    <cfRule type="expression" dxfId="985" priority="2139" stopIfTrue="1">
      <formula>OR(R165="US",R165="GB",R165="UK",R165="AU",R165="CA",R165="ZA")</formula>
    </cfRule>
    <cfRule type="expression" dxfId="984" priority="2140" stopIfTrue="1">
      <formula>OR(R165="FR",R165="CH",R165="BE",R165="LU",R165="MC")</formula>
    </cfRule>
  </conditionalFormatting>
  <conditionalFormatting sqref="R161:R164">
    <cfRule type="cellIs" dxfId="983" priority="2123" stopIfTrue="1" operator="equal">
      <formula>"IT"</formula>
    </cfRule>
    <cfRule type="expression" dxfId="982" priority="2124" stopIfTrue="1">
      <formula>OR(R161="ES",R161="MX",R161="AR",R161="CL")</formula>
    </cfRule>
    <cfRule type="cellIs" dxfId="981" priority="2125" stopIfTrue="1" operator="equal">
      <formula>"DE"</formula>
    </cfRule>
    <cfRule type="expression" dxfId="980" priority="2126" stopIfTrue="1">
      <formula>OR(R161="US",R161="GB",R161="UK",R161="AU",R161="CA",R161="ZA")</formula>
    </cfRule>
    <cfRule type="expression" dxfId="979" priority="2127" stopIfTrue="1">
      <formula>OR(R161="FR",R161="CH",R161="BE",R161="LU",R161="MC")</formula>
    </cfRule>
  </conditionalFormatting>
  <conditionalFormatting sqref="R180:R181 R177:R178">
    <cfRule type="expression" dxfId="978" priority="2117" stopIfTrue="1">
      <formula>OR(R177="PT",R177="BR")</formula>
    </cfRule>
    <cfRule type="cellIs" dxfId="977" priority="2118" stopIfTrue="1" operator="equal">
      <formula>"IT"</formula>
    </cfRule>
    <cfRule type="expression" dxfId="976" priority="2119" stopIfTrue="1">
      <formula>OR(R177="ES",R177="MX",R177="AR",R177="CL")</formula>
    </cfRule>
    <cfRule type="cellIs" dxfId="975" priority="2120" stopIfTrue="1" operator="equal">
      <formula>"DE"=OR(R177="DE",R177="DK",R177="AT")</formula>
    </cfRule>
    <cfRule type="expression" dxfId="974" priority="2121" stopIfTrue="1">
      <formula>OR(R177="US",R177="GB",R177="UK",R177="AU",R177="CA",R177="ZA",R177="NL",R177="NO",R177="SE",R177="FI",R177="JP",R177="RU")</formula>
    </cfRule>
    <cfRule type="expression" dxfId="973" priority="2122" stopIfTrue="1">
      <formula>OR(R177="FR",R177="CH",R177="BE",R177="LU")</formula>
    </cfRule>
  </conditionalFormatting>
  <conditionalFormatting sqref="R184:R186">
    <cfRule type="expression" dxfId="972" priority="2100" stopIfTrue="1">
      <formula>OR(R184="PT",R184="BR")</formula>
    </cfRule>
    <cfRule type="cellIs" dxfId="971" priority="2101" stopIfTrue="1" operator="equal">
      <formula>"IT"</formula>
    </cfRule>
    <cfRule type="expression" dxfId="970" priority="2102" stopIfTrue="1">
      <formula>OR(R184="ES",R184="MX",R184="AR",R184="CL")</formula>
    </cfRule>
    <cfRule type="expression" dxfId="969" priority="2104" stopIfTrue="1">
      <formula>OR(R184="US",R184="GB",R184="UK",R184="AU",R184="CA",R184="ZA",R184="NL",R184="NO",R184="SE",R184="FI",R184="JP",R184="RU")</formula>
    </cfRule>
    <cfRule type="expression" dxfId="968" priority="2105" stopIfTrue="1">
      <formula>OR(R184="FR",R184="CH",R184="BE",R184="LU")</formula>
    </cfRule>
  </conditionalFormatting>
  <conditionalFormatting sqref="R184">
    <cfRule type="expression" dxfId="967" priority="2099" stopIfTrue="1">
      <formula>OR(R184="DE",R184="DK",R184="AT")</formula>
    </cfRule>
  </conditionalFormatting>
  <conditionalFormatting sqref="R185:R186">
    <cfRule type="expression" dxfId="966" priority="2098" stopIfTrue="1">
      <formula>OR(R185="DE",R185="DK",R185="AT")</formula>
    </cfRule>
  </conditionalFormatting>
  <conditionalFormatting sqref="R159">
    <cfRule type="cellIs" dxfId="965" priority="1814" stopIfTrue="1" operator="equal">
      <formula>"IT"</formula>
    </cfRule>
    <cfRule type="expression" dxfId="964" priority="1815" stopIfTrue="1">
      <formula>OR(R159="ES",R159="MX",R159="AR",R159="CL")</formula>
    </cfRule>
    <cfRule type="cellIs" dxfId="963" priority="1816" stopIfTrue="1" operator="equal">
      <formula>"DE"</formula>
    </cfRule>
    <cfRule type="expression" dxfId="962" priority="1817" stopIfTrue="1">
      <formula>OR(R159="US",R159="GB",R159="UK",R159="AU",R159="CA",R159="ZA", R159="NZ", R159="MA", R159="NL", R159="NO", R159="SE", R159="FI", R159="JP", R159="RU")</formula>
    </cfRule>
    <cfRule type="expression" dxfId="961" priority="1818" stopIfTrue="1">
      <formula>OR(R159="FR",R159="CH",R159="BE",R159="LU",R159="MC")</formula>
    </cfRule>
  </conditionalFormatting>
  <conditionalFormatting sqref="AC184:AG186">
    <cfRule type="cellIs" dxfId="960" priority="1692" stopIfTrue="1" operator="greaterThan">
      <formula>0</formula>
    </cfRule>
  </conditionalFormatting>
  <conditionalFormatting sqref="AC168:AG181 AC183:AF183 AC188:AG188">
    <cfRule type="cellIs" dxfId="959" priority="1695" stopIfTrue="1" operator="greaterThan">
      <formula>0</formula>
    </cfRule>
  </conditionalFormatting>
  <conditionalFormatting sqref="AC189:AG190">
    <cfRule type="cellIs" dxfId="958" priority="1694" stopIfTrue="1" operator="greaterThan">
      <formula>0</formula>
    </cfRule>
  </conditionalFormatting>
  <conditionalFormatting sqref="AC161:AG165">
    <cfRule type="cellIs" dxfId="957" priority="1693" stopIfTrue="1" operator="greaterThan">
      <formula>0</formula>
    </cfRule>
  </conditionalFormatting>
  <conditionalFormatting sqref="AC193:AG196">
    <cfRule type="cellIs" dxfId="956" priority="1691" stopIfTrue="1" operator="greaterThan">
      <formula>0</formula>
    </cfRule>
  </conditionalFormatting>
  <conditionalFormatting sqref="T184:AB186">
    <cfRule type="cellIs" dxfId="955" priority="1494" stopIfTrue="1" operator="greaterThan">
      <formula>0</formula>
    </cfRule>
  </conditionalFormatting>
  <conditionalFormatting sqref="T183:AB183 T188:AB188 T168:AB181">
    <cfRule type="cellIs" dxfId="954" priority="1497" stopIfTrue="1" operator="greaterThan">
      <formula>0</formula>
    </cfRule>
  </conditionalFormatting>
  <conditionalFormatting sqref="T189:AB190">
    <cfRule type="cellIs" dxfId="953" priority="1496" stopIfTrue="1" operator="greaterThan">
      <formula>0</formula>
    </cfRule>
  </conditionalFormatting>
  <conditionalFormatting sqref="T161:AB165">
    <cfRule type="cellIs" dxfId="952" priority="1495" stopIfTrue="1" operator="greaterThan">
      <formula>0</formula>
    </cfRule>
  </conditionalFormatting>
  <conditionalFormatting sqref="T193:AB196">
    <cfRule type="cellIs" dxfId="951" priority="1493" stopIfTrue="1" operator="greaterThan">
      <formula>0</formula>
    </cfRule>
  </conditionalFormatting>
  <conditionalFormatting sqref="AI1 AI126:AI128 AI142:AI158 AI99:AI105">
    <cfRule type="cellIs" dxfId="950" priority="1486" stopIfTrue="1" operator="greaterThan">
      <formula>1</formula>
    </cfRule>
  </conditionalFormatting>
  <conditionalFormatting sqref="AI8:AI12 AI43:AI45 AI81:AI98">
    <cfRule type="cellIs" dxfId="949" priority="1487" stopIfTrue="1" operator="greaterThan">
      <formula>1</formula>
    </cfRule>
  </conditionalFormatting>
  <conditionalFormatting sqref="AK1 AK102:AK105 AK126:AK128 AK9:AK12 AK42:AK45 AK81:AK98 AK142:AK158">
    <cfRule type="cellIs" dxfId="948" priority="1484" stopIfTrue="1" operator="greaterThan">
      <formula>1</formula>
    </cfRule>
  </conditionalFormatting>
  <conditionalFormatting sqref="AK8">
    <cfRule type="cellIs" dxfId="947" priority="1485" stopIfTrue="1" operator="greaterThan">
      <formula>1</formula>
    </cfRule>
  </conditionalFormatting>
  <conditionalFormatting sqref="AK83:AK86">
    <cfRule type="cellIs" dxfId="946" priority="1483" stopIfTrue="1" operator="greaterThan">
      <formula>1</formula>
    </cfRule>
  </conditionalFormatting>
  <conditionalFormatting sqref="O7:P7">
    <cfRule type="duplicateValues" dxfId="945" priority="1489" stopIfTrue="1"/>
  </conditionalFormatting>
  <conditionalFormatting sqref="R7">
    <cfRule type="expression" dxfId="944" priority="1478" stopIfTrue="1">
      <formula>OR(R7="PT",R7="BR")</formula>
    </cfRule>
    <cfRule type="cellIs" dxfId="943" priority="1479" stopIfTrue="1" operator="equal">
      <formula>"IT"</formula>
    </cfRule>
    <cfRule type="expression" dxfId="942" priority="1480" stopIfTrue="1">
      <formula>OR(R7="ES",R7="MX",R7="AR",R7="CL")</formula>
    </cfRule>
    <cfRule type="expression" dxfId="941" priority="1481" stopIfTrue="1">
      <formula>OR(R7="US",R7="GB",R7="UK",R7="AU",R7="CA",R7="ZA",R7="NL",R7="NO",R7="SE",R7="FI",R7="JP",R7="RU")</formula>
    </cfRule>
    <cfRule type="expression" dxfId="940" priority="1482" stopIfTrue="1">
      <formula>OR(R7="FR",R7="CH",R7="BE",R7="LU")</formula>
    </cfRule>
  </conditionalFormatting>
  <conditionalFormatting sqref="R7">
    <cfRule type="expression" dxfId="939" priority="1477" stopIfTrue="1">
      <formula>OR(R7="DE",R7="DK",R7="AT")</formula>
    </cfRule>
  </conditionalFormatting>
  <conditionalFormatting sqref="AI2">
    <cfRule type="cellIs" dxfId="938" priority="1476" stopIfTrue="1" operator="greaterThan">
      <formula>1</formula>
    </cfRule>
  </conditionalFormatting>
  <conditionalFormatting sqref="AK2">
    <cfRule type="cellIs" dxfId="937" priority="1475" stopIfTrue="1" operator="greaterThan">
      <formula>1</formula>
    </cfRule>
  </conditionalFormatting>
  <conditionalFormatting sqref="AK99:AK101">
    <cfRule type="cellIs" dxfId="936" priority="1473" stopIfTrue="1" operator="greaterThan">
      <formula>1</formula>
    </cfRule>
  </conditionalFormatting>
  <conditionalFormatting sqref="AI129:AI134">
    <cfRule type="cellIs" dxfId="935" priority="1469" stopIfTrue="1" operator="greaterThan">
      <formula>1</formula>
    </cfRule>
  </conditionalFormatting>
  <conditionalFormatting sqref="AK129:AK134">
    <cfRule type="cellIs" dxfId="934" priority="1468" stopIfTrue="1" operator="greaterThan">
      <formula>1</formula>
    </cfRule>
  </conditionalFormatting>
  <conditionalFormatting sqref="AK137:AK141">
    <cfRule type="cellIs" dxfId="933" priority="1462" stopIfTrue="1" operator="greaterThan">
      <formula>1</formula>
    </cfRule>
  </conditionalFormatting>
  <conditionalFormatting sqref="AI123:AI125">
    <cfRule type="cellIs" dxfId="932" priority="1457" stopIfTrue="1" operator="greaterThan">
      <formula>1</formula>
    </cfRule>
  </conditionalFormatting>
  <conditionalFormatting sqref="AI106:AI122">
    <cfRule type="cellIs" dxfId="931" priority="1458" stopIfTrue="1" operator="greaterThan">
      <formula>1</formula>
    </cfRule>
  </conditionalFormatting>
  <conditionalFormatting sqref="AK106:AK122">
    <cfRule type="cellIs" dxfId="930" priority="1456" stopIfTrue="1" operator="greaterThan">
      <formula>1</formula>
    </cfRule>
  </conditionalFormatting>
  <conditionalFormatting sqref="AK107:AK110">
    <cfRule type="cellIs" dxfId="929" priority="1455" stopIfTrue="1" operator="greaterThan">
      <formula>1</formula>
    </cfRule>
  </conditionalFormatting>
  <conditionalFormatting sqref="AK123:AK125">
    <cfRule type="cellIs" dxfId="928" priority="1453" stopIfTrue="1" operator="greaterThan">
      <formula>1</formula>
    </cfRule>
  </conditionalFormatting>
  <conditionalFormatting sqref="AI20:AI22 AI37:AI41">
    <cfRule type="cellIs" dxfId="927" priority="1451" stopIfTrue="1" operator="greaterThan">
      <formula>1</formula>
    </cfRule>
  </conditionalFormatting>
  <conditionalFormatting sqref="AK20:AK22 AK37:AK41">
    <cfRule type="cellIs" dxfId="926" priority="1450" stopIfTrue="1" operator="greaterThan">
      <formula>1</formula>
    </cfRule>
  </conditionalFormatting>
  <conditionalFormatting sqref="AI23:AI28">
    <cfRule type="cellIs" dxfId="925" priority="1449" stopIfTrue="1" operator="greaterThan">
      <formula>1</formula>
    </cfRule>
  </conditionalFormatting>
  <conditionalFormatting sqref="AK23:AK28">
    <cfRule type="cellIs" dxfId="924" priority="1448" stopIfTrue="1" operator="greaterThan">
      <formula>1</formula>
    </cfRule>
  </conditionalFormatting>
  <conditionalFormatting sqref="AI29:AI36">
    <cfRule type="cellIs" dxfId="923" priority="1447" stopIfTrue="1" operator="greaterThan">
      <formula>1</formula>
    </cfRule>
  </conditionalFormatting>
  <conditionalFormatting sqref="AK29:AK31">
    <cfRule type="cellIs" dxfId="922" priority="1446" stopIfTrue="1" operator="greaterThan">
      <formula>1</formula>
    </cfRule>
  </conditionalFormatting>
  <conditionalFormatting sqref="AK32:AK36">
    <cfRule type="cellIs" dxfId="921" priority="1445" stopIfTrue="1" operator="greaterThan">
      <formula>1</formula>
    </cfRule>
  </conditionalFormatting>
  <conditionalFormatting sqref="AI17:AI19">
    <cfRule type="cellIs" dxfId="920" priority="1443" stopIfTrue="1" operator="greaterThan">
      <formula>1</formula>
    </cfRule>
  </conditionalFormatting>
  <conditionalFormatting sqref="AI13:AI16">
    <cfRule type="cellIs" dxfId="919" priority="1444" stopIfTrue="1" operator="greaterThan">
      <formula>1</formula>
    </cfRule>
  </conditionalFormatting>
  <conditionalFormatting sqref="AK13:AK16">
    <cfRule type="cellIs" dxfId="918" priority="1442" stopIfTrue="1" operator="greaterThan">
      <formula>1</formula>
    </cfRule>
  </conditionalFormatting>
  <conditionalFormatting sqref="AK17:AK19">
    <cfRule type="cellIs" dxfId="917" priority="1441" stopIfTrue="1" operator="greaterThan">
      <formula>1</formula>
    </cfRule>
  </conditionalFormatting>
  <conditionalFormatting sqref="AI46:AI48 AI79:AI80">
    <cfRule type="cellIs" dxfId="916" priority="1440" stopIfTrue="1" operator="greaterThan">
      <formula>1</formula>
    </cfRule>
  </conditionalFormatting>
  <conditionalFormatting sqref="AK46:AK48 AK78:AK80">
    <cfRule type="cellIs" dxfId="915" priority="1439" stopIfTrue="1" operator="greaterThan">
      <formula>1</formula>
    </cfRule>
  </conditionalFormatting>
  <conditionalFormatting sqref="AI56:AI58 AI73:AI77">
    <cfRule type="cellIs" dxfId="914" priority="1438" stopIfTrue="1" operator="greaterThan">
      <formula>1</formula>
    </cfRule>
  </conditionalFormatting>
  <conditionalFormatting sqref="AK56:AK58 AK73:AK77">
    <cfRule type="cellIs" dxfId="913" priority="1437" stopIfTrue="1" operator="greaterThan">
      <formula>1</formula>
    </cfRule>
  </conditionalFormatting>
  <conditionalFormatting sqref="AI59:AI64">
    <cfRule type="cellIs" dxfId="912" priority="1436" stopIfTrue="1" operator="greaterThan">
      <formula>1</formula>
    </cfRule>
  </conditionalFormatting>
  <conditionalFormatting sqref="AK59:AK64">
    <cfRule type="cellIs" dxfId="911" priority="1435" stopIfTrue="1" operator="greaterThan">
      <formula>1</formula>
    </cfRule>
  </conditionalFormatting>
  <conditionalFormatting sqref="AI65:AI72">
    <cfRule type="cellIs" dxfId="910" priority="1434" stopIfTrue="1" operator="greaterThan">
      <formula>1</formula>
    </cfRule>
  </conditionalFormatting>
  <conditionalFormatting sqref="AK65:AK67">
    <cfRule type="cellIs" dxfId="909" priority="1433" stopIfTrue="1" operator="greaterThan">
      <formula>1</formula>
    </cfRule>
  </conditionalFormatting>
  <conditionalFormatting sqref="AK68:AK72">
    <cfRule type="cellIs" dxfId="908" priority="1432" stopIfTrue="1" operator="greaterThan">
      <formula>1</formula>
    </cfRule>
  </conditionalFormatting>
  <conditionalFormatting sqref="AI53:AI55">
    <cfRule type="cellIs" dxfId="907" priority="1430" stopIfTrue="1" operator="greaterThan">
      <formula>1</formula>
    </cfRule>
  </conditionalFormatting>
  <conditionalFormatting sqref="AI49:AI52">
    <cfRule type="cellIs" dxfId="906" priority="1431" stopIfTrue="1" operator="greaterThan">
      <formula>1</formula>
    </cfRule>
  </conditionalFormatting>
  <conditionalFormatting sqref="AK49:AK52">
    <cfRule type="cellIs" dxfId="905" priority="1429" stopIfTrue="1" operator="greaterThan">
      <formula>1</formula>
    </cfRule>
  </conditionalFormatting>
  <conditionalFormatting sqref="AK53:AK55">
    <cfRule type="cellIs" dxfId="904" priority="1428" stopIfTrue="1" operator="greaterThan">
      <formula>1</formula>
    </cfRule>
  </conditionalFormatting>
  <conditionalFormatting sqref="R70:R158">
    <cfRule type="expression" dxfId="903" priority="1422">
      <formula>OR(R70="DE",R70="AT",R70="DK")</formula>
    </cfRule>
  </conditionalFormatting>
  <conditionalFormatting sqref="R70:R158">
    <cfRule type="cellIs" dxfId="902" priority="1424" stopIfTrue="1" operator="equal">
      <formula>"IT"</formula>
    </cfRule>
    <cfRule type="expression" dxfId="901" priority="1425" stopIfTrue="1">
      <formula>OR(R70="ES",R70="MX",R70="AR",R70="CL")</formula>
    </cfRule>
    <cfRule type="expression" dxfId="900" priority="1426" stopIfTrue="1">
      <formula>OR(R70="US",R70="GB",R70="UK",R70="AU",R70="CA",R70="ZA", R70="NZ", R70="MA", R70="NL", R70="NO", R70="SE", R70="FI", R70="JP", R70="RU")</formula>
    </cfRule>
    <cfRule type="expression" dxfId="899" priority="1427" stopIfTrue="1">
      <formula>OR(R70="FR",R70="CH",R70="BE",R70="LU",R70="MC")</formula>
    </cfRule>
  </conditionalFormatting>
  <conditionalFormatting sqref="R70:R158">
    <cfRule type="expression" dxfId="898" priority="1423">
      <formula>OR(R70="PT",R70="BR)+$C$8")</formula>
    </cfRule>
  </conditionalFormatting>
  <conditionalFormatting sqref="G142:J147 L56:N147 E117:E118 E96:E97 H104:J141">
    <cfRule type="cellIs" dxfId="897" priority="1183" operator="equal">
      <formula>0</formula>
    </cfRule>
  </conditionalFormatting>
  <conditionalFormatting sqref="H56:I103 B103:B108 B142:E147 B127:B128 B138:B139 B141 E96:E102">
    <cfRule type="cellIs" dxfId="896" priority="1180" operator="equal">
      <formula>0</formula>
    </cfRule>
  </conditionalFormatting>
  <conditionalFormatting sqref="H56:I103 B103:B108 B142:E147 B127:B128 B138:B139 G142:J147 L56:N147 K74:K158 B141 E96:E102 F142:F158 H104:J141 G90 F107:G108 F127:G128 F140:G140 E117:G118 C96:D137 B8:D9 B11:D11 B10:F10 B17:D54 B57:D57 B55:F56 B59:D60 B58:F58 B63:D95 B61:F62 A8:A137 B12:F16">
    <cfRule type="expression" dxfId="895" priority="1173">
      <formula>AND( A8="")</formula>
    </cfRule>
    <cfRule type="expression" dxfId="894" priority="1174">
      <formula>AND( A8=6)</formula>
    </cfRule>
    <cfRule type="expression" dxfId="893" priority="1175">
      <formula>AND( A8=5)</formula>
    </cfRule>
    <cfRule type="expression" dxfId="892" priority="1176">
      <formula>AND( A8=4)</formula>
    </cfRule>
    <cfRule type="expression" dxfId="891" priority="1177">
      <formula>AND( A8=3)</formula>
    </cfRule>
    <cfRule type="expression" dxfId="890" priority="1178">
      <formula>AND( A8=2)</formula>
    </cfRule>
    <cfRule type="expression" dxfId="889" priority="1179">
      <formula>AND( A8=1)</formula>
    </cfRule>
  </conditionalFormatting>
  <conditionalFormatting sqref="A150:A158 K74:K158 F142:F158 G90 F107:G108 F127:G128 F140:G140 F117:G118 C96:D137 B8:D9 B11:D11 B10:F10 B17:D54 B57:D57 B55:F56 B59:D60 B58:F58 B63:D95 B61:F62 A8:A137 B12:F16">
    <cfRule type="cellIs" dxfId="888" priority="1164" operator="equal">
      <formula>0</formula>
    </cfRule>
    <cfRule type="cellIs" dxfId="887" priority="1172" operator="equal">
      <formula>0</formula>
    </cfRule>
  </conditionalFormatting>
  <conditionalFormatting sqref="A150:A158">
    <cfRule type="expression" dxfId="886" priority="1165">
      <formula>AND( A150="")</formula>
    </cfRule>
    <cfRule type="expression" dxfId="885" priority="1166">
      <formula>AND( A150=6)</formula>
    </cfRule>
    <cfRule type="expression" dxfId="884" priority="1167">
      <formula>AND( A150=5)</formula>
    </cfRule>
    <cfRule type="expression" dxfId="883" priority="1168">
      <formula>AND( A150=4)</formula>
    </cfRule>
    <cfRule type="expression" dxfId="882" priority="1169">
      <formula>AND( A150=3)</formula>
    </cfRule>
    <cfRule type="expression" dxfId="881" priority="1170">
      <formula>AND( A150=2)</formula>
    </cfRule>
    <cfRule type="expression" dxfId="880" priority="1171">
      <formula>AND( A150=1)</formula>
    </cfRule>
  </conditionalFormatting>
  <conditionalFormatting sqref="B148:E148 B158:E158 G148:J148 G158:J158 L148:N148 L158:N158">
    <cfRule type="cellIs" dxfId="879" priority="1155" operator="equal">
      <formula>0</formula>
    </cfRule>
    <cfRule type="cellIs" dxfId="878" priority="1163" operator="equal">
      <formula>0</formula>
    </cfRule>
  </conditionalFormatting>
  <conditionalFormatting sqref="B148:E148 B158:E158 G148:J148 G158:J158 L148:N148 L158:N158">
    <cfRule type="expression" dxfId="877" priority="1156">
      <formula>AND( B148="")</formula>
    </cfRule>
    <cfRule type="expression" dxfId="876" priority="1157">
      <formula>AND( B148=6)</formula>
    </cfRule>
    <cfRule type="expression" dxfId="875" priority="1158">
      <formula>AND( B148=5)</formula>
    </cfRule>
    <cfRule type="expression" dxfId="874" priority="1159">
      <formula>AND( B148=4)</formula>
    </cfRule>
    <cfRule type="expression" dxfId="873" priority="1160">
      <formula>AND( B148=3)</formula>
    </cfRule>
    <cfRule type="expression" dxfId="872" priority="1161">
      <formula>AND( B148=2)</formula>
    </cfRule>
    <cfRule type="expression" dxfId="871" priority="1162">
      <formula>AND( B148=1)</formula>
    </cfRule>
  </conditionalFormatting>
  <conditionalFormatting sqref="B149:E157 G149:J157 L149:N157">
    <cfRule type="cellIs" dxfId="870" priority="1154" operator="equal">
      <formula>0</formula>
    </cfRule>
  </conditionalFormatting>
  <conditionalFormatting sqref="B149:E157 G149:J157 L149:N157">
    <cfRule type="expression" dxfId="869" priority="1147">
      <formula>AND( B149="")</formula>
    </cfRule>
    <cfRule type="expression" dxfId="868" priority="1148">
      <formula>AND( B149=6)</formula>
    </cfRule>
    <cfRule type="expression" dxfId="867" priority="1149">
      <formula>AND( B149=5)</formula>
    </cfRule>
    <cfRule type="expression" dxfId="866" priority="1150">
      <formula>AND( B149=4)</formula>
    </cfRule>
    <cfRule type="expression" dxfId="865" priority="1151">
      <formula>AND( B149=3)</formula>
    </cfRule>
    <cfRule type="expression" dxfId="864" priority="1152">
      <formula>AND( B149=2)</formula>
    </cfRule>
    <cfRule type="expression" dxfId="863" priority="1153">
      <formula>AND( B149=1)</formula>
    </cfRule>
  </conditionalFormatting>
  <conditionalFormatting sqref="A140:A149">
    <cfRule type="cellIs" dxfId="862" priority="1120" operator="equal">
      <formula>0</formula>
    </cfRule>
    <cfRule type="cellIs" dxfId="861" priority="1128" operator="equal">
      <formula>0</formula>
    </cfRule>
  </conditionalFormatting>
  <conditionalFormatting sqref="A140:A149">
    <cfRule type="expression" dxfId="860" priority="1121">
      <formula>AND( A140="")</formula>
    </cfRule>
    <cfRule type="expression" dxfId="859" priority="1122">
      <formula>AND( A140=6)</formula>
    </cfRule>
    <cfRule type="expression" dxfId="858" priority="1123">
      <formula>AND( A140=5)</formula>
    </cfRule>
    <cfRule type="expression" dxfId="857" priority="1124">
      <formula>AND( A140=4)</formula>
    </cfRule>
    <cfRule type="expression" dxfId="856" priority="1125">
      <formula>AND( A140=3)</formula>
    </cfRule>
    <cfRule type="expression" dxfId="855" priority="1126">
      <formula>AND( A140=2)</formula>
    </cfRule>
    <cfRule type="expression" dxfId="854" priority="1127">
      <formula>AND( A140=1)</formula>
    </cfRule>
  </conditionalFormatting>
  <conditionalFormatting sqref="H8:I55 M8:N55">
    <cfRule type="cellIs" dxfId="853" priority="1111" operator="equal">
      <formula>0</formula>
    </cfRule>
    <cfRule type="cellIs" dxfId="852" priority="1119" operator="equal">
      <formula>0</formula>
    </cfRule>
  </conditionalFormatting>
  <conditionalFormatting sqref="H8:I55 M8:N55">
    <cfRule type="expression" dxfId="851" priority="1112">
      <formula>AND( H8="")</formula>
    </cfRule>
    <cfRule type="expression" dxfId="850" priority="1113">
      <formula>AND( H8=6)</formula>
    </cfRule>
    <cfRule type="expression" dxfId="849" priority="1114">
      <formula>AND( H8=5)</formula>
    </cfRule>
    <cfRule type="expression" dxfId="848" priority="1115">
      <formula>AND( H8=4)</formula>
    </cfRule>
    <cfRule type="expression" dxfId="847" priority="1116">
      <formula>AND( H8=3)</formula>
    </cfRule>
    <cfRule type="expression" dxfId="846" priority="1117">
      <formula>AND( H8=2)</formula>
    </cfRule>
    <cfRule type="expression" dxfId="845" priority="1118">
      <formula>AND( H8=1)</formula>
    </cfRule>
  </conditionalFormatting>
  <conditionalFormatting sqref="I56:I97">
    <cfRule type="cellIs" dxfId="844" priority="1110" operator="equal">
      <formula>0</formula>
    </cfRule>
  </conditionalFormatting>
  <conditionalFormatting sqref="H56:H97">
    <cfRule type="cellIs" dxfId="843" priority="1109" operator="equal">
      <formula>0</formula>
    </cfRule>
  </conditionalFormatting>
  <conditionalFormatting sqref="N56:N97">
    <cfRule type="cellIs" dxfId="842" priority="1072" operator="equal">
      <formula>0</formula>
    </cfRule>
  </conditionalFormatting>
  <conditionalFormatting sqref="M56:M97">
    <cfRule type="cellIs" dxfId="841" priority="1071" operator="equal">
      <formula>0</formula>
    </cfRule>
  </conditionalFormatting>
  <conditionalFormatting sqref="L8:L55">
    <cfRule type="cellIs" dxfId="840" priority="1053" operator="equal">
      <formula>0</formula>
    </cfRule>
    <cfRule type="cellIs" dxfId="839" priority="1061" operator="equal">
      <formula>0</formula>
    </cfRule>
  </conditionalFormatting>
  <conditionalFormatting sqref="L8:L55">
    <cfRule type="expression" dxfId="838" priority="1054">
      <formula>AND( L8="")</formula>
    </cfRule>
    <cfRule type="expression" dxfId="837" priority="1055">
      <formula>AND( L8=6)</formula>
    </cfRule>
    <cfRule type="expression" dxfId="836" priority="1056">
      <formula>AND( L8=5)</formula>
    </cfRule>
    <cfRule type="expression" dxfId="835" priority="1057">
      <formula>AND( L8=4)</formula>
    </cfRule>
    <cfRule type="expression" dxfId="834" priority="1058">
      <formula>AND( L8=3)</formula>
    </cfRule>
    <cfRule type="expression" dxfId="833" priority="1059">
      <formula>AND( L8=2)</formula>
    </cfRule>
    <cfRule type="expression" dxfId="832" priority="1060">
      <formula>AND( L8=1)</formula>
    </cfRule>
  </conditionalFormatting>
  <conditionalFormatting sqref="K56:K73">
    <cfRule type="cellIs" dxfId="831" priority="1044" operator="equal">
      <formula>0</formula>
    </cfRule>
    <cfRule type="cellIs" dxfId="830" priority="1052" operator="equal">
      <formula>0</formula>
    </cfRule>
  </conditionalFormatting>
  <conditionalFormatting sqref="K56:K73">
    <cfRule type="expression" dxfId="829" priority="1045">
      <formula>AND( K56="")</formula>
    </cfRule>
    <cfRule type="expression" dxfId="828" priority="1046">
      <formula>AND( K56=6)</formula>
    </cfRule>
    <cfRule type="expression" dxfId="827" priority="1047">
      <formula>AND( K56=5)</formula>
    </cfRule>
    <cfRule type="expression" dxfId="826" priority="1048">
      <formula>AND( K56=4)</formula>
    </cfRule>
    <cfRule type="expression" dxfId="825" priority="1049">
      <formula>AND( K56=3)</formula>
    </cfRule>
    <cfRule type="expression" dxfId="824" priority="1050">
      <formula>AND( K56=2)</formula>
    </cfRule>
    <cfRule type="expression" dxfId="823" priority="1051">
      <formula>AND( K56=1)</formula>
    </cfRule>
  </conditionalFormatting>
  <conditionalFormatting sqref="K8:K55">
    <cfRule type="cellIs" dxfId="822" priority="1035" operator="equal">
      <formula>0</formula>
    </cfRule>
    <cfRule type="cellIs" dxfId="821" priority="1043" operator="equal">
      <formula>0</formula>
    </cfRule>
  </conditionalFormatting>
  <conditionalFormatting sqref="K8:K55">
    <cfRule type="expression" dxfId="820" priority="1036">
      <formula>AND( K8="")</formula>
    </cfRule>
    <cfRule type="expression" dxfId="819" priority="1037">
      <formula>AND( K8=6)</formula>
    </cfRule>
    <cfRule type="expression" dxfId="818" priority="1038">
      <formula>AND( K8=5)</formula>
    </cfRule>
    <cfRule type="expression" dxfId="817" priority="1039">
      <formula>AND( K8=4)</formula>
    </cfRule>
    <cfRule type="expression" dxfId="816" priority="1040">
      <formula>AND( K8=3)</formula>
    </cfRule>
    <cfRule type="expression" dxfId="815" priority="1041">
      <formula>AND( K8=2)</formula>
    </cfRule>
    <cfRule type="expression" dxfId="814" priority="1042">
      <formula>AND( K8=1)</formula>
    </cfRule>
  </conditionalFormatting>
  <conditionalFormatting sqref="G49:G59">
    <cfRule type="cellIs" dxfId="813" priority="986" operator="equal">
      <formula>0</formula>
    </cfRule>
    <cfRule type="cellIs" dxfId="812" priority="994" operator="equal">
      <formula>0</formula>
    </cfRule>
  </conditionalFormatting>
  <conditionalFormatting sqref="G49:G59">
    <cfRule type="expression" dxfId="811" priority="987">
      <formula>AND( G49="")</formula>
    </cfRule>
    <cfRule type="expression" dxfId="810" priority="988">
      <formula>AND( G49=6)</formula>
    </cfRule>
    <cfRule type="expression" dxfId="809" priority="989">
      <formula>AND( G49=5)</formula>
    </cfRule>
    <cfRule type="expression" dxfId="808" priority="990">
      <formula>AND( G49=4)</formula>
    </cfRule>
    <cfRule type="expression" dxfId="807" priority="991">
      <formula>AND( G49=3)</formula>
    </cfRule>
    <cfRule type="expression" dxfId="806" priority="992">
      <formula>AND( G49=2)</formula>
    </cfRule>
    <cfRule type="expression" dxfId="805" priority="993">
      <formula>AND( G49=1)</formula>
    </cfRule>
  </conditionalFormatting>
  <conditionalFormatting sqref="AI42">
    <cfRule type="cellIs" dxfId="804" priority="811" stopIfTrue="1" operator="greaterThan">
      <formula>1</formula>
    </cfRule>
  </conditionalFormatting>
  <conditionalFormatting sqref="J100:J103">
    <cfRule type="cellIs" dxfId="803" priority="785" operator="equal">
      <formula>0</formula>
    </cfRule>
  </conditionalFormatting>
  <conditionalFormatting sqref="J100:J103">
    <cfRule type="expression" dxfId="802" priority="778">
      <formula>AND( J100="")</formula>
    </cfRule>
    <cfRule type="expression" dxfId="801" priority="779">
      <formula>AND( J100=6)</formula>
    </cfRule>
    <cfRule type="expression" dxfId="800" priority="780">
      <formula>AND( J100=5)</formula>
    </cfRule>
    <cfRule type="expression" dxfId="799" priority="781">
      <formula>AND( J100=4)</formula>
    </cfRule>
    <cfRule type="expression" dxfId="798" priority="782">
      <formula>AND( J100=3)</formula>
    </cfRule>
    <cfRule type="expression" dxfId="797" priority="783">
      <formula>AND( J100=2)</formula>
    </cfRule>
    <cfRule type="expression" dxfId="796" priority="784">
      <formula>AND( J100=1)</formula>
    </cfRule>
  </conditionalFormatting>
  <conditionalFormatting sqref="J8:J99">
    <cfRule type="cellIs" dxfId="795" priority="769" operator="equal">
      <formula>0</formula>
    </cfRule>
    <cfRule type="cellIs" dxfId="794" priority="777" operator="equal">
      <formula>0</formula>
    </cfRule>
  </conditionalFormatting>
  <conditionalFormatting sqref="J8:J99">
    <cfRule type="expression" dxfId="793" priority="770">
      <formula>AND( J8="")</formula>
    </cfRule>
    <cfRule type="expression" dxfId="792" priority="771">
      <formula>AND( J8=6)</formula>
    </cfRule>
    <cfRule type="expression" dxfId="791" priority="772">
      <formula>AND( J8=5)</formula>
    </cfRule>
    <cfRule type="expression" dxfId="790" priority="773">
      <formula>AND( J8=4)</formula>
    </cfRule>
    <cfRule type="expression" dxfId="789" priority="774">
      <formula>AND( J8=3)</formula>
    </cfRule>
    <cfRule type="expression" dxfId="788" priority="775">
      <formula>AND( J8=2)</formula>
    </cfRule>
    <cfRule type="expression" dxfId="787" priority="776">
      <formula>AND( J8=1)</formula>
    </cfRule>
  </conditionalFormatting>
  <conditionalFormatting sqref="AI78">
    <cfRule type="cellIs" dxfId="786" priority="743" stopIfTrue="1" operator="greaterThan">
      <formula>1</formula>
    </cfRule>
  </conditionalFormatting>
  <conditionalFormatting sqref="A138:A139">
    <cfRule type="cellIs" dxfId="785" priority="734" operator="equal">
      <formula>0</formula>
    </cfRule>
    <cfRule type="cellIs" dxfId="784" priority="742" operator="equal">
      <formula>0</formula>
    </cfRule>
  </conditionalFormatting>
  <conditionalFormatting sqref="A138:A139">
    <cfRule type="expression" dxfId="783" priority="735">
      <formula>AND( A138="")</formula>
    </cfRule>
    <cfRule type="expression" dxfId="782" priority="736">
      <formula>AND( A138=6)</formula>
    </cfRule>
    <cfRule type="expression" dxfId="781" priority="737">
      <formula>AND( A138=5)</formula>
    </cfRule>
    <cfRule type="expression" dxfId="780" priority="738">
      <formula>AND( A138=4)</formula>
    </cfRule>
    <cfRule type="expression" dxfId="779" priority="739">
      <formula>AND( A138=3)</formula>
    </cfRule>
    <cfRule type="expression" dxfId="778" priority="740">
      <formula>AND( A138=2)</formula>
    </cfRule>
    <cfRule type="expression" dxfId="777" priority="741">
      <formula>AND( A138=1)</formula>
    </cfRule>
  </conditionalFormatting>
  <conditionalFormatting sqref="B140">
    <cfRule type="cellIs" dxfId="776" priority="725" operator="equal">
      <formula>0</formula>
    </cfRule>
    <cfRule type="cellIs" dxfId="775" priority="733" operator="equal">
      <formula>0</formula>
    </cfRule>
  </conditionalFormatting>
  <conditionalFormatting sqref="B140">
    <cfRule type="expression" dxfId="774" priority="726">
      <formula>AND( B140="")</formula>
    </cfRule>
    <cfRule type="expression" dxfId="773" priority="727">
      <formula>AND( B140=6)</formula>
    </cfRule>
    <cfRule type="expression" dxfId="772" priority="728">
      <formula>AND( B140=5)</formula>
    </cfRule>
    <cfRule type="expression" dxfId="771" priority="729">
      <formula>AND( B140=4)</formula>
    </cfRule>
    <cfRule type="expression" dxfId="770" priority="730">
      <formula>AND( B140=3)</formula>
    </cfRule>
    <cfRule type="expression" dxfId="769" priority="731">
      <formula>AND( B140=2)</formula>
    </cfRule>
    <cfRule type="expression" dxfId="768" priority="732">
      <formula>AND( B140=1)</formula>
    </cfRule>
  </conditionalFormatting>
  <conditionalFormatting sqref="B129:B137 B119:B126">
    <cfRule type="cellIs" dxfId="767" priority="716" operator="equal">
      <formula>0</formula>
    </cfRule>
    <cfRule type="cellIs" dxfId="766" priority="724" operator="equal">
      <formula>0</formula>
    </cfRule>
  </conditionalFormatting>
  <conditionalFormatting sqref="B129:B137 B119:B126">
    <cfRule type="expression" dxfId="765" priority="717">
      <formula>AND( B119="")</formula>
    </cfRule>
    <cfRule type="expression" dxfId="764" priority="718">
      <formula>AND( B119=6)</formula>
    </cfRule>
    <cfRule type="expression" dxfId="763" priority="719">
      <formula>AND( B119=5)</formula>
    </cfRule>
    <cfRule type="expression" dxfId="762" priority="720">
      <formula>AND( B119=4)</formula>
    </cfRule>
    <cfRule type="expression" dxfId="761" priority="721">
      <formula>AND( B119=3)</formula>
    </cfRule>
    <cfRule type="expression" dxfId="760" priority="722">
      <formula>AND( B119=2)</formula>
    </cfRule>
    <cfRule type="expression" dxfId="759" priority="723">
      <formula>AND( B119=1)</formula>
    </cfRule>
  </conditionalFormatting>
  <conditionalFormatting sqref="B96:B102">
    <cfRule type="cellIs" dxfId="758" priority="707" operator="equal">
      <formula>0</formula>
    </cfRule>
    <cfRule type="cellIs" dxfId="757" priority="715" operator="equal">
      <formula>0</formula>
    </cfRule>
  </conditionalFormatting>
  <conditionalFormatting sqref="B96:B102">
    <cfRule type="expression" dxfId="756" priority="708">
      <formula>AND( B96="")</formula>
    </cfRule>
    <cfRule type="expression" dxfId="755" priority="709">
      <formula>AND( B96=6)</formula>
    </cfRule>
    <cfRule type="expression" dxfId="754" priority="710">
      <formula>AND( B96=5)</formula>
    </cfRule>
    <cfRule type="expression" dxfId="753" priority="711">
      <formula>AND( B96=4)</formula>
    </cfRule>
    <cfRule type="expression" dxfId="752" priority="712">
      <formula>AND( B96=3)</formula>
    </cfRule>
    <cfRule type="expression" dxfId="751" priority="713">
      <formula>AND( B96=2)</formula>
    </cfRule>
    <cfRule type="expression" dxfId="750" priority="714">
      <formula>AND( B96=1)</formula>
    </cfRule>
  </conditionalFormatting>
  <conditionalFormatting sqref="B109:B118">
    <cfRule type="cellIs" dxfId="749" priority="690" operator="equal">
      <formula>0</formula>
    </cfRule>
    <cfRule type="cellIs" dxfId="748" priority="698" operator="equal">
      <formula>0</formula>
    </cfRule>
  </conditionalFormatting>
  <conditionalFormatting sqref="B109:B118">
    <cfRule type="expression" dxfId="747" priority="691">
      <formula>AND( B109="")</formula>
    </cfRule>
    <cfRule type="expression" dxfId="746" priority="692">
      <formula>AND( B109=6)</formula>
    </cfRule>
    <cfRule type="expression" dxfId="745" priority="693">
      <formula>AND( B109=5)</formula>
    </cfRule>
    <cfRule type="expression" dxfId="744" priority="694">
      <formula>AND( B109=4)</formula>
    </cfRule>
    <cfRule type="expression" dxfId="743" priority="695">
      <formula>AND( B109=3)</formula>
    </cfRule>
    <cfRule type="expression" dxfId="742" priority="696">
      <formula>AND( B109=2)</formula>
    </cfRule>
    <cfRule type="expression" dxfId="741" priority="697">
      <formula>AND( B109=1)</formula>
    </cfRule>
  </conditionalFormatting>
  <conditionalFormatting sqref="C138:D139">
    <cfRule type="cellIs" dxfId="740" priority="654" operator="equal">
      <formula>0</formula>
    </cfRule>
    <cfRule type="cellIs" dxfId="739" priority="662" operator="equal">
      <formula>0</formula>
    </cfRule>
  </conditionalFormatting>
  <conditionalFormatting sqref="C138:D139">
    <cfRule type="expression" dxfId="738" priority="655">
      <formula>AND( C138="")</formula>
    </cfRule>
    <cfRule type="expression" dxfId="737" priority="656">
      <formula>AND( C138=6)</formula>
    </cfRule>
    <cfRule type="expression" dxfId="736" priority="657">
      <formula>AND( C138=5)</formula>
    </cfRule>
    <cfRule type="expression" dxfId="735" priority="658">
      <formula>AND( C138=4)</formula>
    </cfRule>
    <cfRule type="expression" dxfId="734" priority="659">
      <formula>AND( C138=3)</formula>
    </cfRule>
    <cfRule type="expression" dxfId="733" priority="660">
      <formula>AND( C138=2)</formula>
    </cfRule>
    <cfRule type="expression" dxfId="732" priority="661">
      <formula>AND( C138=1)</formula>
    </cfRule>
  </conditionalFormatting>
  <conditionalFormatting sqref="C140:D140">
    <cfRule type="cellIs" dxfId="731" priority="645" operator="equal">
      <formula>0</formula>
    </cfRule>
    <cfRule type="cellIs" dxfId="730" priority="653" operator="equal">
      <formula>0</formula>
    </cfRule>
  </conditionalFormatting>
  <conditionalFormatting sqref="C140:D140">
    <cfRule type="expression" dxfId="729" priority="646">
      <formula>AND( C140="")</formula>
    </cfRule>
    <cfRule type="expression" dxfId="728" priority="647">
      <formula>AND( C140=6)</formula>
    </cfRule>
    <cfRule type="expression" dxfId="727" priority="648">
      <formula>AND( C140=5)</formula>
    </cfRule>
    <cfRule type="expression" dxfId="726" priority="649">
      <formula>AND( C140=4)</formula>
    </cfRule>
    <cfRule type="expression" dxfId="725" priority="650">
      <formula>AND( C140=3)</formula>
    </cfRule>
    <cfRule type="expression" dxfId="724" priority="651">
      <formula>AND( C140=2)</formula>
    </cfRule>
    <cfRule type="expression" dxfId="723" priority="652">
      <formula>AND( C140=1)</formula>
    </cfRule>
  </conditionalFormatting>
  <conditionalFormatting sqref="O105:O106 Q105:Q106 O109 Q109 O112 Q112 O115:O120 Q115:Q120 O69:O74 Q69:Q74 O75:Q104 O107:Q108 O110:Q111 O113:Q114 P117:P118 O121:Q158">
    <cfRule type="duplicateValues" dxfId="722" priority="2388" stopIfTrue="1"/>
  </conditionalFormatting>
  <conditionalFormatting sqref="Q69:Q158">
    <cfRule type="duplicateValues" dxfId="721" priority="2478" stopIfTrue="1"/>
  </conditionalFormatting>
  <conditionalFormatting sqref="O105:O106 O109 O112 O115:O120 O69:O74 O75:P104 O107:P108 O110:P111 O113:P114 P117:P118 O121:P158">
    <cfRule type="duplicateValues" dxfId="720" priority="2530" stopIfTrue="1"/>
  </conditionalFormatting>
  <conditionalFormatting sqref="O116:O120 P117:P118 O121:P158">
    <cfRule type="duplicateValues" dxfId="719" priority="2540" stopIfTrue="1"/>
  </conditionalFormatting>
  <conditionalFormatting sqref="O105:O106 O109 O112 O115:O120 O69:O74 O75:P104 O107:P108 O110:P111 O113:P114 P117:P118 O121:P146">
    <cfRule type="duplicateValues" dxfId="718" priority="2550" stopIfTrue="1"/>
  </conditionalFormatting>
  <conditionalFormatting sqref="C141:D141">
    <cfRule type="cellIs" dxfId="717" priority="636" operator="equal">
      <formula>0</formula>
    </cfRule>
    <cfRule type="cellIs" dxfId="716" priority="644" operator="equal">
      <formula>0</formula>
    </cfRule>
  </conditionalFormatting>
  <conditionalFormatting sqref="C141:D141">
    <cfRule type="expression" dxfId="715" priority="637">
      <formula>AND( C141="")</formula>
    </cfRule>
    <cfRule type="expression" dxfId="714" priority="638">
      <formula>AND( C141=6)</formula>
    </cfRule>
    <cfRule type="expression" dxfId="713" priority="639">
      <formula>AND( C141=5)</formula>
    </cfRule>
    <cfRule type="expression" dxfId="712" priority="640">
      <formula>AND( C141=4)</formula>
    </cfRule>
    <cfRule type="expression" dxfId="711" priority="641">
      <formula>AND( C141=3)</formula>
    </cfRule>
    <cfRule type="expression" dxfId="710" priority="642">
      <formula>AND( C141=2)</formula>
    </cfRule>
    <cfRule type="expression" dxfId="709" priority="643">
      <formula>AND( C141=1)</formula>
    </cfRule>
  </conditionalFormatting>
  <conditionalFormatting sqref="E96:E102">
    <cfRule type="cellIs" dxfId="708" priority="627" operator="equal">
      <formula>0</formula>
    </cfRule>
    <cfRule type="cellIs" dxfId="707" priority="628" operator="equal">
      <formula>0</formula>
    </cfRule>
  </conditionalFormatting>
  <conditionalFormatting sqref="E119:E126">
    <cfRule type="cellIs" dxfId="706" priority="600" operator="equal">
      <formula>0</formula>
    </cfRule>
    <cfRule type="cellIs" dxfId="705" priority="608" operator="equal">
      <formula>0</formula>
    </cfRule>
  </conditionalFormatting>
  <conditionalFormatting sqref="E119:E126">
    <cfRule type="expression" dxfId="704" priority="601">
      <formula>AND( E119="")</formula>
    </cfRule>
    <cfRule type="expression" dxfId="703" priority="602">
      <formula>AND( E119=6)</formula>
    </cfRule>
    <cfRule type="expression" dxfId="702" priority="603">
      <formula>AND( E119=5)</formula>
    </cfRule>
    <cfRule type="expression" dxfId="701" priority="604">
      <formula>AND( E119=4)</formula>
    </cfRule>
    <cfRule type="expression" dxfId="700" priority="605">
      <formula>AND( E119=3)</formula>
    </cfRule>
    <cfRule type="expression" dxfId="699" priority="606">
      <formula>AND( E119=2)</formula>
    </cfRule>
    <cfRule type="expression" dxfId="698" priority="607">
      <formula>AND( E119=1)</formula>
    </cfRule>
  </conditionalFormatting>
  <conditionalFormatting sqref="E129:E137">
    <cfRule type="cellIs" dxfId="697" priority="591" operator="equal">
      <formula>0</formula>
    </cfRule>
    <cfRule type="cellIs" dxfId="696" priority="599" operator="equal">
      <formula>0</formula>
    </cfRule>
  </conditionalFormatting>
  <conditionalFormatting sqref="E129:E137">
    <cfRule type="expression" dxfId="695" priority="592">
      <formula>AND( E129="")</formula>
    </cfRule>
    <cfRule type="expression" dxfId="694" priority="593">
      <formula>AND( E129=6)</formula>
    </cfRule>
    <cfRule type="expression" dxfId="693" priority="594">
      <formula>AND( E129=5)</formula>
    </cfRule>
    <cfRule type="expression" dxfId="692" priority="595">
      <formula>AND( E129=4)</formula>
    </cfRule>
    <cfRule type="expression" dxfId="691" priority="596">
      <formula>AND( E129=3)</formula>
    </cfRule>
    <cfRule type="expression" dxfId="690" priority="597">
      <formula>AND( E129=2)</formula>
    </cfRule>
    <cfRule type="expression" dxfId="689" priority="598">
      <formula>AND( E129=1)</formula>
    </cfRule>
  </conditionalFormatting>
  <conditionalFormatting sqref="E105:E106">
    <cfRule type="cellIs" dxfId="688" priority="528" operator="equal">
      <formula>0</formula>
    </cfRule>
    <cfRule type="cellIs" dxfId="687" priority="536" operator="equal">
      <formula>0</formula>
    </cfRule>
  </conditionalFormatting>
  <conditionalFormatting sqref="E105:E106">
    <cfRule type="expression" dxfId="686" priority="529">
      <formula>AND( E105="")</formula>
    </cfRule>
    <cfRule type="expression" dxfId="685" priority="530">
      <formula>AND( E105=6)</formula>
    </cfRule>
    <cfRule type="expression" dxfId="684" priority="531">
      <formula>AND( E105=5)</formula>
    </cfRule>
    <cfRule type="expression" dxfId="683" priority="532">
      <formula>AND( E105=4)</formula>
    </cfRule>
    <cfRule type="expression" dxfId="682" priority="533">
      <formula>AND( E105=3)</formula>
    </cfRule>
    <cfRule type="expression" dxfId="681" priority="534">
      <formula>AND( E105=2)</formula>
    </cfRule>
    <cfRule type="expression" dxfId="680" priority="535">
      <formula>AND( E105=1)</formula>
    </cfRule>
  </conditionalFormatting>
  <conditionalFormatting sqref="E138:E139">
    <cfRule type="cellIs" dxfId="679" priority="519" operator="equal">
      <formula>0</formula>
    </cfRule>
    <cfRule type="cellIs" dxfId="678" priority="527" operator="equal">
      <formula>0</formula>
    </cfRule>
  </conditionalFormatting>
  <conditionalFormatting sqref="E138:E139">
    <cfRule type="expression" dxfId="677" priority="520">
      <formula>AND( E138="")</formula>
    </cfRule>
    <cfRule type="expression" dxfId="676" priority="521">
      <formula>AND( E138=6)</formula>
    </cfRule>
    <cfRule type="expression" dxfId="675" priority="522">
      <formula>AND( E138=5)</formula>
    </cfRule>
    <cfRule type="expression" dxfId="674" priority="523">
      <formula>AND( E138=4)</formula>
    </cfRule>
    <cfRule type="expression" dxfId="673" priority="524">
      <formula>AND( E138=3)</formula>
    </cfRule>
    <cfRule type="expression" dxfId="672" priority="525">
      <formula>AND( E138=2)</formula>
    </cfRule>
    <cfRule type="expression" dxfId="671" priority="526">
      <formula>AND( E138=1)</formula>
    </cfRule>
  </conditionalFormatting>
  <conditionalFormatting sqref="E141">
    <cfRule type="cellIs" dxfId="670" priority="510" operator="equal">
      <formula>0</formula>
    </cfRule>
    <cfRule type="cellIs" dxfId="669" priority="518" operator="equal">
      <formula>0</formula>
    </cfRule>
  </conditionalFormatting>
  <conditionalFormatting sqref="E141">
    <cfRule type="expression" dxfId="668" priority="511">
      <formula>AND( E141="")</formula>
    </cfRule>
    <cfRule type="expression" dxfId="667" priority="512">
      <formula>AND( E141=6)</formula>
    </cfRule>
    <cfRule type="expression" dxfId="666" priority="513">
      <formula>AND( E141=5)</formula>
    </cfRule>
    <cfRule type="expression" dxfId="665" priority="514">
      <formula>AND( E141=4)</formula>
    </cfRule>
    <cfRule type="expression" dxfId="664" priority="515">
      <formula>AND( E141=3)</formula>
    </cfRule>
    <cfRule type="expression" dxfId="663" priority="516">
      <formula>AND( E141=2)</formula>
    </cfRule>
    <cfRule type="expression" dxfId="662" priority="517">
      <formula>AND( E141=1)</formula>
    </cfRule>
  </conditionalFormatting>
  <conditionalFormatting sqref="E107:E116">
    <cfRule type="cellIs" dxfId="661" priority="501" operator="equal">
      <formula>0</formula>
    </cfRule>
    <cfRule type="cellIs" dxfId="660" priority="509" operator="equal">
      <formula>0</formula>
    </cfRule>
  </conditionalFormatting>
  <conditionalFormatting sqref="E107:E116">
    <cfRule type="expression" dxfId="659" priority="502">
      <formula>AND( E107="")</formula>
    </cfRule>
    <cfRule type="expression" dxfId="658" priority="503">
      <formula>AND( E107=6)</formula>
    </cfRule>
    <cfRule type="expression" dxfId="657" priority="504">
      <formula>AND( E107=5)</formula>
    </cfRule>
    <cfRule type="expression" dxfId="656" priority="505">
      <formula>AND( E107=4)</formula>
    </cfRule>
    <cfRule type="expression" dxfId="655" priority="506">
      <formula>AND( E107=3)</formula>
    </cfRule>
    <cfRule type="expression" dxfId="654" priority="507">
      <formula>AND( E107=2)</formula>
    </cfRule>
    <cfRule type="expression" dxfId="653" priority="508">
      <formula>AND( E107=1)</formula>
    </cfRule>
  </conditionalFormatting>
  <conditionalFormatting sqref="E127:E128">
    <cfRule type="cellIs" dxfId="652" priority="492" operator="equal">
      <formula>0</formula>
    </cfRule>
    <cfRule type="cellIs" dxfId="651" priority="500" operator="equal">
      <formula>0</formula>
    </cfRule>
  </conditionalFormatting>
  <conditionalFormatting sqref="E127:E128">
    <cfRule type="expression" dxfId="650" priority="493">
      <formula>AND( E127="")</formula>
    </cfRule>
    <cfRule type="expression" dxfId="649" priority="494">
      <formula>AND( E127=6)</formula>
    </cfRule>
    <cfRule type="expression" dxfId="648" priority="495">
      <formula>AND( E127=5)</formula>
    </cfRule>
    <cfRule type="expression" dxfId="647" priority="496">
      <formula>AND( E127=4)</formula>
    </cfRule>
    <cfRule type="expression" dxfId="646" priority="497">
      <formula>AND( E127=3)</formula>
    </cfRule>
    <cfRule type="expression" dxfId="645" priority="498">
      <formula>AND( E127=2)</formula>
    </cfRule>
    <cfRule type="expression" dxfId="644" priority="499">
      <formula>AND( E127=1)</formula>
    </cfRule>
  </conditionalFormatting>
  <conditionalFormatting sqref="E103:E104">
    <cfRule type="cellIs" dxfId="643" priority="483" operator="equal">
      <formula>0</formula>
    </cfRule>
    <cfRule type="cellIs" dxfId="642" priority="491" operator="equal">
      <formula>0</formula>
    </cfRule>
  </conditionalFormatting>
  <conditionalFormatting sqref="E103:E104">
    <cfRule type="expression" dxfId="641" priority="484">
      <formula>AND( E103="")</formula>
    </cfRule>
    <cfRule type="expression" dxfId="640" priority="485">
      <formula>AND( E103=6)</formula>
    </cfRule>
    <cfRule type="expression" dxfId="639" priority="486">
      <formula>AND( E103=5)</formula>
    </cfRule>
    <cfRule type="expression" dxfId="638" priority="487">
      <formula>AND( E103=4)</formula>
    </cfRule>
    <cfRule type="expression" dxfId="637" priority="488">
      <formula>AND( E103=3)</formula>
    </cfRule>
    <cfRule type="expression" dxfId="636" priority="489">
      <formula>AND( E103=2)</formula>
    </cfRule>
    <cfRule type="expression" dxfId="635" priority="490">
      <formula>AND( E103=1)</formula>
    </cfRule>
  </conditionalFormatting>
  <conditionalFormatting sqref="F96:G102 G88:G89 G82:G83 G74:G75 G68:G69 G10 G91:G95">
    <cfRule type="expression" dxfId="634" priority="467">
      <formula>AND( F10="")</formula>
    </cfRule>
    <cfRule type="expression" dxfId="633" priority="468">
      <formula>AND( F10=6)</formula>
    </cfRule>
    <cfRule type="expression" dxfId="632" priority="469">
      <formula>AND( F10=5)</formula>
    </cfRule>
    <cfRule type="expression" dxfId="631" priority="470">
      <formula>AND( F10=4)</formula>
    </cfRule>
    <cfRule type="expression" dxfId="630" priority="471">
      <formula>AND( F10=3)</formula>
    </cfRule>
    <cfRule type="expression" dxfId="629" priority="472">
      <formula>AND( F10=2)</formula>
    </cfRule>
    <cfRule type="expression" dxfId="628" priority="473">
      <formula>AND( F10=1)</formula>
    </cfRule>
  </conditionalFormatting>
  <conditionalFormatting sqref="F96:G102 G88:G89 G82:G83 G74:G75 G68:G69 G10 G91:G95">
    <cfRule type="cellIs" dxfId="627" priority="465" operator="equal">
      <formula>0</formula>
    </cfRule>
    <cfRule type="cellIs" dxfId="626" priority="466" operator="equal">
      <formula>0</formula>
    </cfRule>
  </conditionalFormatting>
  <conditionalFormatting sqref="G84:G87">
    <cfRule type="expression" dxfId="625" priority="458">
      <formula>AND( G84="")</formula>
    </cfRule>
    <cfRule type="expression" dxfId="624" priority="459">
      <formula>AND( G84=6)</formula>
    </cfRule>
    <cfRule type="expression" dxfId="623" priority="460">
      <formula>AND( G84=5)</formula>
    </cfRule>
    <cfRule type="expression" dxfId="622" priority="461">
      <formula>AND( G84=4)</formula>
    </cfRule>
    <cfRule type="expression" dxfId="621" priority="462">
      <formula>AND( G84=3)</formula>
    </cfRule>
    <cfRule type="expression" dxfId="620" priority="463">
      <formula>AND( G84=2)</formula>
    </cfRule>
    <cfRule type="expression" dxfId="619" priority="464">
      <formula>AND( G84=1)</formula>
    </cfRule>
  </conditionalFormatting>
  <conditionalFormatting sqref="G84:G87">
    <cfRule type="cellIs" dxfId="618" priority="456" operator="equal">
      <formula>0</formula>
    </cfRule>
    <cfRule type="cellIs" dxfId="617" priority="457" operator="equal">
      <formula>0</formula>
    </cfRule>
  </conditionalFormatting>
  <conditionalFormatting sqref="F119:G126">
    <cfRule type="expression" dxfId="616" priority="449">
      <formula>AND( F119="")</formula>
    </cfRule>
    <cfRule type="expression" dxfId="615" priority="450">
      <formula>AND( F119=6)</formula>
    </cfRule>
    <cfRule type="expression" dxfId="614" priority="451">
      <formula>AND( F119=5)</formula>
    </cfRule>
    <cfRule type="expression" dxfId="613" priority="452">
      <formula>AND( F119=4)</formula>
    </cfRule>
    <cfRule type="expression" dxfId="612" priority="453">
      <formula>AND( F119=3)</formula>
    </cfRule>
    <cfRule type="expression" dxfId="611" priority="454">
      <formula>AND( F119=2)</formula>
    </cfRule>
    <cfRule type="expression" dxfId="610" priority="455">
      <formula>AND( F119=1)</formula>
    </cfRule>
  </conditionalFormatting>
  <conditionalFormatting sqref="F119:G126">
    <cfRule type="cellIs" dxfId="609" priority="447" operator="equal">
      <formula>0</formula>
    </cfRule>
    <cfRule type="cellIs" dxfId="608" priority="448" operator="equal">
      <formula>0</formula>
    </cfRule>
  </conditionalFormatting>
  <conditionalFormatting sqref="F129:G137">
    <cfRule type="expression" dxfId="607" priority="440">
      <formula>AND( F129="")</formula>
    </cfRule>
    <cfRule type="expression" dxfId="606" priority="441">
      <formula>AND( F129=6)</formula>
    </cfRule>
    <cfRule type="expression" dxfId="605" priority="442">
      <formula>AND( F129=5)</formula>
    </cfRule>
    <cfRule type="expression" dxfId="604" priority="443">
      <formula>AND( F129=4)</formula>
    </cfRule>
    <cfRule type="expression" dxfId="603" priority="444">
      <formula>AND( F129=3)</formula>
    </cfRule>
    <cfRule type="expression" dxfId="602" priority="445">
      <formula>AND( F129=2)</formula>
    </cfRule>
    <cfRule type="expression" dxfId="601" priority="446">
      <formula>AND( F129=1)</formula>
    </cfRule>
  </conditionalFormatting>
  <conditionalFormatting sqref="F129:G137">
    <cfRule type="cellIs" dxfId="600" priority="438" operator="equal">
      <formula>0</formula>
    </cfRule>
    <cfRule type="cellIs" dxfId="599" priority="439" operator="equal">
      <formula>0</formula>
    </cfRule>
  </conditionalFormatting>
  <conditionalFormatting sqref="G8">
    <cfRule type="expression" dxfId="598" priority="431">
      <formula>AND( G8="")</formula>
    </cfRule>
    <cfRule type="expression" dxfId="597" priority="432">
      <formula>AND( G8=6)</formula>
    </cfRule>
    <cfRule type="expression" dxfId="596" priority="433">
      <formula>AND( G8=5)</formula>
    </cfRule>
    <cfRule type="expression" dxfId="595" priority="434">
      <formula>AND( G8=4)</formula>
    </cfRule>
    <cfRule type="expression" dxfId="594" priority="435">
      <formula>AND( G8=3)</formula>
    </cfRule>
    <cfRule type="expression" dxfId="593" priority="436">
      <formula>AND( G8=2)</formula>
    </cfRule>
    <cfRule type="expression" dxfId="592" priority="437">
      <formula>AND( G8=1)</formula>
    </cfRule>
  </conditionalFormatting>
  <conditionalFormatting sqref="G8">
    <cfRule type="cellIs" dxfId="591" priority="429" operator="equal">
      <formula>0</formula>
    </cfRule>
    <cfRule type="cellIs" dxfId="590" priority="430" operator="equal">
      <formula>0</formula>
    </cfRule>
  </conditionalFormatting>
  <conditionalFormatting sqref="G21">
    <cfRule type="expression" dxfId="589" priority="422">
      <formula>AND( G21="")</formula>
    </cfRule>
    <cfRule type="expression" dxfId="588" priority="423">
      <formula>AND( G21=6)</formula>
    </cfRule>
    <cfRule type="expression" dxfId="587" priority="424">
      <formula>AND( G21=5)</formula>
    </cfRule>
    <cfRule type="expression" dxfId="586" priority="425">
      <formula>AND( G21=4)</formula>
    </cfRule>
    <cfRule type="expression" dxfId="585" priority="426">
      <formula>AND( G21=3)</formula>
    </cfRule>
    <cfRule type="expression" dxfId="584" priority="427">
      <formula>AND( G21=2)</formula>
    </cfRule>
    <cfRule type="expression" dxfId="583" priority="428">
      <formula>AND( G21=1)</formula>
    </cfRule>
  </conditionalFormatting>
  <conditionalFormatting sqref="G21">
    <cfRule type="cellIs" dxfId="582" priority="420" operator="equal">
      <formula>0</formula>
    </cfRule>
    <cfRule type="cellIs" dxfId="581" priority="421" operator="equal">
      <formula>0</formula>
    </cfRule>
  </conditionalFormatting>
  <conditionalFormatting sqref="G60:G61">
    <cfRule type="expression" dxfId="580" priority="413">
      <formula>AND( G60="")</formula>
    </cfRule>
    <cfRule type="expression" dxfId="579" priority="414">
      <formula>AND( G60=6)</formula>
    </cfRule>
    <cfRule type="expression" dxfId="578" priority="415">
      <formula>AND( G60=5)</formula>
    </cfRule>
    <cfRule type="expression" dxfId="577" priority="416">
      <formula>AND( G60=4)</formula>
    </cfRule>
    <cfRule type="expression" dxfId="576" priority="417">
      <formula>AND( G60=3)</formula>
    </cfRule>
    <cfRule type="expression" dxfId="575" priority="418">
      <formula>AND( G60=2)</formula>
    </cfRule>
    <cfRule type="expression" dxfId="574" priority="419">
      <formula>AND( G60=1)</formula>
    </cfRule>
  </conditionalFormatting>
  <conditionalFormatting sqref="G60:G61">
    <cfRule type="cellIs" dxfId="573" priority="411" operator="equal">
      <formula>0</formula>
    </cfRule>
    <cfRule type="cellIs" dxfId="572" priority="412" operator="equal">
      <formula>0</formula>
    </cfRule>
  </conditionalFormatting>
  <conditionalFormatting sqref="G80:G81">
    <cfRule type="expression" dxfId="571" priority="404">
      <formula>AND( G80="")</formula>
    </cfRule>
    <cfRule type="expression" dxfId="570" priority="405">
      <formula>AND( G80=6)</formula>
    </cfRule>
    <cfRule type="expression" dxfId="569" priority="406">
      <formula>AND( G80=5)</formula>
    </cfRule>
    <cfRule type="expression" dxfId="568" priority="407">
      <formula>AND( G80=4)</formula>
    </cfRule>
    <cfRule type="expression" dxfId="567" priority="408">
      <formula>AND( G80=3)</formula>
    </cfRule>
    <cfRule type="expression" dxfId="566" priority="409">
      <formula>AND( G80=2)</formula>
    </cfRule>
    <cfRule type="expression" dxfId="565" priority="410">
      <formula>AND( G80=1)</formula>
    </cfRule>
  </conditionalFormatting>
  <conditionalFormatting sqref="G80:G81">
    <cfRule type="cellIs" dxfId="564" priority="402" operator="equal">
      <formula>0</formula>
    </cfRule>
    <cfRule type="cellIs" dxfId="563" priority="403" operator="equal">
      <formula>0</formula>
    </cfRule>
  </conditionalFormatting>
  <conditionalFormatting sqref="F103:G106">
    <cfRule type="expression" dxfId="562" priority="395">
      <formula>AND( F103="")</formula>
    </cfRule>
    <cfRule type="expression" dxfId="561" priority="396">
      <formula>AND( F103=6)</formula>
    </cfRule>
    <cfRule type="expression" dxfId="560" priority="397">
      <formula>AND( F103=5)</formula>
    </cfRule>
    <cfRule type="expression" dxfId="559" priority="398">
      <formula>AND( F103=4)</formula>
    </cfRule>
    <cfRule type="expression" dxfId="558" priority="399">
      <formula>AND( F103=3)</formula>
    </cfRule>
    <cfRule type="expression" dxfId="557" priority="400">
      <formula>AND( F103=2)</formula>
    </cfRule>
    <cfRule type="expression" dxfId="556" priority="401">
      <formula>AND( F103=1)</formula>
    </cfRule>
  </conditionalFormatting>
  <conditionalFormatting sqref="F103:G106">
    <cfRule type="cellIs" dxfId="555" priority="393" operator="equal">
      <formula>0</formula>
    </cfRule>
    <cfRule type="cellIs" dxfId="554" priority="394" operator="equal">
      <formula>0</formula>
    </cfRule>
  </conditionalFormatting>
  <conditionalFormatting sqref="F138:G139">
    <cfRule type="expression" dxfId="553" priority="386">
      <formula>AND( F138="")</formula>
    </cfRule>
    <cfRule type="expression" dxfId="552" priority="387">
      <formula>AND( F138=6)</formula>
    </cfRule>
    <cfRule type="expression" dxfId="551" priority="388">
      <formula>AND( F138=5)</formula>
    </cfRule>
    <cfRule type="expression" dxfId="550" priority="389">
      <formula>AND( F138=4)</formula>
    </cfRule>
    <cfRule type="expression" dxfId="549" priority="390">
      <formula>AND( F138=3)</formula>
    </cfRule>
    <cfRule type="expression" dxfId="548" priority="391">
      <formula>AND( F138=2)</formula>
    </cfRule>
    <cfRule type="expression" dxfId="547" priority="392">
      <formula>AND( F138=1)</formula>
    </cfRule>
  </conditionalFormatting>
  <conditionalFormatting sqref="F138:G139">
    <cfRule type="cellIs" dxfId="546" priority="384" operator="equal">
      <formula>0</formula>
    </cfRule>
    <cfRule type="cellIs" dxfId="545" priority="385" operator="equal">
      <formula>0</formula>
    </cfRule>
  </conditionalFormatting>
  <conditionalFormatting sqref="F141:G141">
    <cfRule type="expression" dxfId="544" priority="377">
      <formula>AND( F141="")</formula>
    </cfRule>
    <cfRule type="expression" dxfId="543" priority="378">
      <formula>AND( F141=6)</formula>
    </cfRule>
    <cfRule type="expression" dxfId="542" priority="379">
      <formula>AND( F141=5)</formula>
    </cfRule>
    <cfRule type="expression" dxfId="541" priority="380">
      <formula>AND( F141=4)</formula>
    </cfRule>
    <cfRule type="expression" dxfId="540" priority="381">
      <formula>AND( F141=3)</formula>
    </cfRule>
    <cfRule type="expression" dxfId="539" priority="382">
      <formula>AND( F141=2)</formula>
    </cfRule>
    <cfRule type="expression" dxfId="538" priority="383">
      <formula>AND( F141=1)</formula>
    </cfRule>
  </conditionalFormatting>
  <conditionalFormatting sqref="F141:G141">
    <cfRule type="cellIs" dxfId="537" priority="375" operator="equal">
      <formula>0</formula>
    </cfRule>
    <cfRule type="cellIs" dxfId="536" priority="376" operator="equal">
      <formula>0</formula>
    </cfRule>
  </conditionalFormatting>
  <conditionalFormatting sqref="G22:G48 G11:G20 G9">
    <cfRule type="expression" dxfId="535" priority="368">
      <formula>AND( G9="")</formula>
    </cfRule>
    <cfRule type="expression" dxfId="534" priority="369">
      <formula>AND( G9=6)</formula>
    </cfRule>
    <cfRule type="expression" dxfId="533" priority="370">
      <formula>AND( G9=5)</formula>
    </cfRule>
    <cfRule type="expression" dxfId="532" priority="371">
      <formula>AND( G9=4)</formula>
    </cfRule>
    <cfRule type="expression" dxfId="531" priority="372">
      <formula>AND( G9=3)</formula>
    </cfRule>
    <cfRule type="expression" dxfId="530" priority="373">
      <formula>AND( G9=2)</formula>
    </cfRule>
    <cfRule type="expression" dxfId="529" priority="374">
      <formula>AND( G9=1)</formula>
    </cfRule>
  </conditionalFormatting>
  <conditionalFormatting sqref="G22:G48 G11:G20 G9">
    <cfRule type="cellIs" dxfId="528" priority="366" operator="equal">
      <formula>0</formula>
    </cfRule>
    <cfRule type="cellIs" dxfId="527" priority="367" operator="equal">
      <formula>0</formula>
    </cfRule>
  </conditionalFormatting>
  <conditionalFormatting sqref="G62:G67">
    <cfRule type="cellIs" dxfId="526" priority="357" operator="equal">
      <formula>0</formula>
    </cfRule>
    <cfRule type="cellIs" dxfId="525" priority="365" operator="equal">
      <formula>0</formula>
    </cfRule>
  </conditionalFormatting>
  <conditionalFormatting sqref="G62:G67">
    <cfRule type="expression" dxfId="524" priority="358">
      <formula>AND( G62="")</formula>
    </cfRule>
    <cfRule type="expression" dxfId="523" priority="359">
      <formula>AND( G62=6)</formula>
    </cfRule>
    <cfRule type="expression" dxfId="522" priority="360">
      <formula>AND( G62=5)</formula>
    </cfRule>
    <cfRule type="expression" dxfId="521" priority="361">
      <formula>AND( G62=4)</formula>
    </cfRule>
    <cfRule type="expression" dxfId="520" priority="362">
      <formula>AND( G62=3)</formula>
    </cfRule>
    <cfRule type="expression" dxfId="519" priority="363">
      <formula>AND( G62=2)</formula>
    </cfRule>
    <cfRule type="expression" dxfId="518" priority="364">
      <formula>AND( G62=1)</formula>
    </cfRule>
  </conditionalFormatting>
  <conditionalFormatting sqref="G76:G79 G70:G73">
    <cfRule type="cellIs" dxfId="517" priority="348" operator="equal">
      <formula>0</formula>
    </cfRule>
    <cfRule type="cellIs" dxfId="516" priority="356" operator="equal">
      <formula>0</formula>
    </cfRule>
  </conditionalFormatting>
  <conditionalFormatting sqref="G76:G79 G70:G73">
    <cfRule type="expression" dxfId="515" priority="349">
      <formula>AND( G70="")</formula>
    </cfRule>
    <cfRule type="expression" dxfId="514" priority="350">
      <formula>AND( G70=6)</formula>
    </cfRule>
    <cfRule type="expression" dxfId="513" priority="351">
      <formula>AND( G70=5)</formula>
    </cfRule>
    <cfRule type="expression" dxfId="512" priority="352">
      <formula>AND( G70=4)</formula>
    </cfRule>
    <cfRule type="expression" dxfId="511" priority="353">
      <formula>AND( G70=3)</formula>
    </cfRule>
    <cfRule type="expression" dxfId="510" priority="354">
      <formula>AND( G70=2)</formula>
    </cfRule>
    <cfRule type="expression" dxfId="509" priority="355">
      <formula>AND( G70=1)</formula>
    </cfRule>
  </conditionalFormatting>
  <conditionalFormatting sqref="F109:G116">
    <cfRule type="cellIs" dxfId="508" priority="339" operator="equal">
      <formula>0</formula>
    </cfRule>
    <cfRule type="cellIs" dxfId="507" priority="347" operator="equal">
      <formula>0</formula>
    </cfRule>
  </conditionalFormatting>
  <conditionalFormatting sqref="F109:G116">
    <cfRule type="expression" dxfId="506" priority="340">
      <formula>AND( F109="")</formula>
    </cfRule>
    <cfRule type="expression" dxfId="505" priority="341">
      <formula>AND( F109=6)</formula>
    </cfRule>
    <cfRule type="expression" dxfId="504" priority="342">
      <formula>AND( F109=5)</formula>
    </cfRule>
    <cfRule type="expression" dxfId="503" priority="343">
      <formula>AND( F109=4)</formula>
    </cfRule>
    <cfRule type="expression" dxfId="502" priority="344">
      <formula>AND( F109=3)</formula>
    </cfRule>
    <cfRule type="expression" dxfId="501" priority="345">
      <formula>AND( F109=2)</formula>
    </cfRule>
    <cfRule type="expression" dxfId="500" priority="346">
      <formula>AND( F109=1)</formula>
    </cfRule>
  </conditionalFormatting>
  <conditionalFormatting sqref="E140">
    <cfRule type="cellIs" dxfId="499" priority="283" operator="equal">
      <formula>0</formula>
    </cfRule>
    <cfRule type="cellIs" dxfId="498" priority="291" operator="equal">
      <formula>0</formula>
    </cfRule>
  </conditionalFormatting>
  <conditionalFormatting sqref="E140">
    <cfRule type="expression" dxfId="497" priority="284">
      <formula>AND( E140="")</formula>
    </cfRule>
    <cfRule type="expression" dxfId="496" priority="285">
      <formula>AND( E140=6)</formula>
    </cfRule>
    <cfRule type="expression" dxfId="495" priority="286">
      <formula>AND( E140=5)</formula>
    </cfRule>
    <cfRule type="expression" dxfId="494" priority="287">
      <formula>AND( E140=4)</formula>
    </cfRule>
    <cfRule type="expression" dxfId="493" priority="288">
      <formula>AND( E140=3)</formula>
    </cfRule>
    <cfRule type="expression" dxfId="492" priority="289">
      <formula>AND( E140=2)</formula>
    </cfRule>
    <cfRule type="expression" dxfId="491" priority="290">
      <formula>AND( E140=1)</formula>
    </cfRule>
  </conditionalFormatting>
  <conditionalFormatting sqref="R8:R58">
    <cfRule type="expression" dxfId="490" priority="258">
      <formula>OR(R8="DE",R8="AT",R8="DK")</formula>
    </cfRule>
  </conditionalFormatting>
  <conditionalFormatting sqref="R8:R58">
    <cfRule type="cellIs" dxfId="489" priority="260" stopIfTrue="1" operator="equal">
      <formula>"IT"</formula>
    </cfRule>
    <cfRule type="expression" dxfId="488" priority="261" stopIfTrue="1">
      <formula>OR(R8="ES",R8="MX",R8="AR",R8="CL")</formula>
    </cfRule>
    <cfRule type="expression" dxfId="487" priority="262" stopIfTrue="1">
      <formula>OR(R8="US",R8="GB",R8="UK",R8="AU",R8="CA",R8="ZA", R8="NZ", R8="MA", R8="NL", R8="NO", R8="SE", R8="FI", R8="JP", R8="RU")</formula>
    </cfRule>
    <cfRule type="expression" dxfId="486" priority="263" stopIfTrue="1">
      <formula>OR(R8="FR",R8="CH",R8="BE",R8="LU",R8="MC")</formula>
    </cfRule>
  </conditionalFormatting>
  <conditionalFormatting sqref="R8:R58">
    <cfRule type="expression" dxfId="485" priority="259">
      <formula>OR(R8="PT",R8="BR)+$C$8")</formula>
    </cfRule>
  </conditionalFormatting>
  <conditionalFormatting sqref="O8:O68 Q8:Q68">
    <cfRule type="duplicateValues" dxfId="484" priority="269" stopIfTrue="1"/>
  </conditionalFormatting>
  <conditionalFormatting sqref="Q8:Q68">
    <cfRule type="duplicateValues" dxfId="483" priority="270" stopIfTrue="1"/>
  </conditionalFormatting>
  <conditionalFormatting sqref="O8:O68">
    <cfRule type="duplicateValues" dxfId="482" priority="271" stopIfTrue="1"/>
  </conditionalFormatting>
  <conditionalFormatting sqref="O8:O68">
    <cfRule type="duplicateValues" dxfId="481" priority="272" stopIfTrue="1"/>
  </conditionalFormatting>
  <conditionalFormatting sqref="T8:AG158">
    <cfRule type="cellIs" dxfId="480" priority="234" operator="equal">
      <formula>0</formula>
    </cfRule>
  </conditionalFormatting>
  <conditionalFormatting sqref="R59:R60 R63:R69">
    <cfRule type="expression" dxfId="479" priority="195">
      <formula>OR(R59="DE",R59="AT",R59="DK")</formula>
    </cfRule>
  </conditionalFormatting>
  <conditionalFormatting sqref="R59:R60 R63:R69">
    <cfRule type="cellIs" dxfId="478" priority="197" stopIfTrue="1" operator="equal">
      <formula>"IT"</formula>
    </cfRule>
    <cfRule type="expression" dxfId="477" priority="198" stopIfTrue="1">
      <formula>OR(R59="ES",R59="MX",R59="AR",R59="CL")</formula>
    </cfRule>
    <cfRule type="expression" dxfId="476" priority="199" stopIfTrue="1">
      <formula>OR(R59="US",R59="GB",R59="UK",R59="AU",R59="CA",R59="ZA", R59="NZ", R59="MA", R59="NL", R59="NO", R59="SE", R59="FI", R59="JP", R59="RU")</formula>
    </cfRule>
    <cfRule type="expression" dxfId="475" priority="200" stopIfTrue="1">
      <formula>OR(R59="FR",R59="CH",R59="BE",R59="LU",R59="MC")</formula>
    </cfRule>
  </conditionalFormatting>
  <conditionalFormatting sqref="R59:R60 R63:R69">
    <cfRule type="expression" dxfId="474" priority="196">
      <formula>OR(R59="PT",R59="BR)+$C$8")</formula>
    </cfRule>
  </conditionalFormatting>
  <conditionalFormatting sqref="E8:E9 E11 E17:E54 E57 E59:E60 E63:E95">
    <cfRule type="expression" dxfId="473" priority="81">
      <formula>AND( E8="")</formula>
    </cfRule>
    <cfRule type="expression" dxfId="472" priority="82">
      <formula>AND( E8=6)</formula>
    </cfRule>
    <cfRule type="expression" dxfId="471" priority="83">
      <formula>AND( E8=5)</formula>
    </cfRule>
    <cfRule type="expression" dxfId="470" priority="84">
      <formula>AND( E8=4)</formula>
    </cfRule>
    <cfRule type="expression" dxfId="469" priority="85">
      <formula>AND( E8=3)</formula>
    </cfRule>
    <cfRule type="expression" dxfId="468" priority="86">
      <formula>AND( E8=2)</formula>
    </cfRule>
    <cfRule type="expression" dxfId="467" priority="87">
      <formula>AND( E8=1)</formula>
    </cfRule>
  </conditionalFormatting>
  <conditionalFormatting sqref="E8:E9 E11 E17:E54 E57 E59:E60 E63:E95">
    <cfRule type="cellIs" dxfId="466" priority="79" operator="equal">
      <formula>0</formula>
    </cfRule>
    <cfRule type="cellIs" dxfId="465" priority="80" operator="equal">
      <formula>0</formula>
    </cfRule>
  </conditionalFormatting>
  <conditionalFormatting sqref="F8:F9 F11 F17:F54 F57 F59:F60 F63:F95">
    <cfRule type="expression" dxfId="464" priority="72">
      <formula>AND( F8="")</formula>
    </cfRule>
    <cfRule type="expression" dxfId="463" priority="73">
      <formula>AND( F8=6)</formula>
    </cfRule>
    <cfRule type="expression" dxfId="462" priority="74">
      <formula>AND( F8=5)</formula>
    </cfRule>
    <cfRule type="expression" dxfId="461" priority="75">
      <formula>AND( F8=4)</formula>
    </cfRule>
    <cfRule type="expression" dxfId="460" priority="76">
      <formula>AND( F8=3)</formula>
    </cfRule>
    <cfRule type="expression" dxfId="459" priority="77">
      <formula>AND( F8=2)</formula>
    </cfRule>
    <cfRule type="expression" dxfId="458" priority="78">
      <formula>AND( F8=1)</formula>
    </cfRule>
  </conditionalFormatting>
  <conditionalFormatting sqref="F8:F9 F11 F17:F54 F57 F59:F60 F63:F95">
    <cfRule type="cellIs" dxfId="457" priority="70" operator="equal">
      <formula>0</formula>
    </cfRule>
    <cfRule type="cellIs" dxfId="456" priority="71" operator="equal">
      <formula>0</formula>
    </cfRule>
  </conditionalFormatting>
  <conditionalFormatting sqref="R61:R62">
    <cfRule type="expression" dxfId="455" priority="45">
      <formula>OR(R61="DE",R61="AT",R61="DK")</formula>
    </cfRule>
  </conditionalFormatting>
  <conditionalFormatting sqref="R61:R62">
    <cfRule type="cellIs" dxfId="454" priority="47" stopIfTrue="1" operator="equal">
      <formula>"IT"</formula>
    </cfRule>
    <cfRule type="expression" dxfId="453" priority="48" stopIfTrue="1">
      <formula>OR(R61="ES",R61="MX",R61="AR",R61="CL")</formula>
    </cfRule>
    <cfRule type="expression" dxfId="452" priority="49" stopIfTrue="1">
      <formula>OR(R61="US",R61="GB",R61="UK",R61="AU",R61="CA",R61="ZA", R61="NZ", R61="MA", R61="NL", R61="NO", R61="SE", R61="FI", R61="JP", R61="RU")</formula>
    </cfRule>
    <cfRule type="expression" dxfId="451" priority="50" stopIfTrue="1">
      <formula>OR(R61="FR",R61="CH",R61="BE",R61="LU",R61="MC")</formula>
    </cfRule>
  </conditionalFormatting>
  <conditionalFormatting sqref="R61:R62">
    <cfRule type="expression" dxfId="450" priority="46">
      <formula>OR(R61="PT",R61="BR)+$C$8")</formula>
    </cfRule>
  </conditionalFormatting>
  <conditionalFormatting sqref="AP9:AP14 O105:O106 Q105:S106 O109 Q109:S109 O112 Q112:S112 O119:O120 Q119:S120 O107:S108 O110:S111 O113:S114 O115:O117 Q115:S117 O118:S118 O121:S158 O8:O74 Q8:S74 O75:S104 P117">
    <cfRule type="cellIs" dxfId="449" priority="29" operator="equal">
      <formula>""</formula>
    </cfRule>
    <cfRule type="cellIs" dxfId="448" priority="35" operator="equal">
      <formula>$AP$9</formula>
    </cfRule>
  </conditionalFormatting>
  <conditionalFormatting sqref="AP9:AP14 O105:O106 Q105:S106 O109 Q109:S109 O112 Q112:S112 O119:O120 Q119:S120 O107:S108 O110:S111 O113:S114 O115:O117 Q115:S117 O118:S118 O121:S158 O8:O74 Q8:S74 O75:S104 P117">
    <cfRule type="cellIs" dxfId="447" priority="30" operator="equal">
      <formula>$AP$14</formula>
    </cfRule>
    <cfRule type="cellIs" dxfId="446" priority="31" operator="equal">
      <formula>$AP$13</formula>
    </cfRule>
    <cfRule type="cellIs" dxfId="445" priority="32" operator="equal">
      <formula>$AP$12</formula>
    </cfRule>
    <cfRule type="cellIs" dxfId="444" priority="33" operator="equal">
      <formula>$AP$11</formula>
    </cfRule>
    <cfRule type="cellIs" dxfId="443" priority="34" operator="equal">
      <formula>$AP$10</formula>
    </cfRule>
  </conditionalFormatting>
  <conditionalFormatting sqref="O105:O106 Q105:S106 O109 Q109:S109 O112 Q112:S112 O119:O120 Q119:S120 O107:S108 O110:S111 O113:S114 O115:O117 Q115:S117 O118:S118 O121:S158 O8:O74 Q8:S74 O75:S104 P117">
    <cfRule type="cellIs" dxfId="442" priority="2753" operator="equal">
      <formula>""</formula>
    </cfRule>
    <cfRule type="cellIs" dxfId="441" priority="2754" operator="equal">
      <formula>$AO$9</formula>
    </cfRule>
  </conditionalFormatting>
  <conditionalFormatting sqref="O105:O106 Q105:S106 O109 Q109:S109 O112 Q112:S112 O119:O120 Q119:S120 O107:S108 O110:S111 O113:S114 O115:O117 Q115:S117 O118:S118 O121:S158 O8:O74 Q8:S74 O75:S104 P117">
    <cfRule type="cellIs" dxfId="440" priority="2791" operator="equal">
      <formula>$AO$15</formula>
    </cfRule>
    <cfRule type="cellIs" dxfId="439" priority="2792" operator="equal">
      <formula>$AO$14</formula>
    </cfRule>
    <cfRule type="cellIs" dxfId="438" priority="2793" operator="equal">
      <formula>$AO$13</formula>
    </cfRule>
    <cfRule type="cellIs" dxfId="437" priority="2794" operator="equal">
      <formula>$AO$11</formula>
    </cfRule>
    <cfRule type="cellIs" dxfId="436" priority="2795" operator="equal">
      <formula>$AO$10</formula>
    </cfRule>
  </conditionalFormatting>
  <pageMargins left="0.78740157499999996" right="0.78740157499999996" top="0.984251969" bottom="0.984251969" header="0.4921259845" footer="0.49212598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D2D81-A871-471B-ABC4-99E2B3797569}">
  <sheetPr codeName="Feuil2"/>
  <dimension ref="A1:O36"/>
  <sheetViews>
    <sheetView topLeftCell="A9" workbookViewId="0">
      <selection activeCell="B12" sqref="B12"/>
    </sheetView>
  </sheetViews>
  <sheetFormatPr baseColWidth="10" defaultRowHeight="12.75" x14ac:dyDescent="0.2"/>
  <cols>
    <col min="1" max="1" width="19.42578125" customWidth="1"/>
    <col min="2" max="8" width="12" customWidth="1"/>
    <col min="9" max="15" width="11.85546875" customWidth="1"/>
  </cols>
  <sheetData>
    <row r="1" spans="1:15" ht="12.75" customHeight="1" x14ac:dyDescent="0.2">
      <c r="A1" s="181" t="s">
        <v>70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3"/>
    </row>
    <row r="2" spans="1:15" ht="12.75" customHeight="1" x14ac:dyDescent="0.2">
      <c r="A2" s="184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</row>
    <row r="3" spans="1:15" ht="12.75" customHeight="1" x14ac:dyDescent="0.2">
      <c r="A3" s="184"/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</row>
    <row r="4" spans="1:15" ht="12.75" customHeight="1" x14ac:dyDescent="0.2">
      <c r="A4" s="184"/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6"/>
    </row>
    <row r="5" spans="1:15" ht="12.75" customHeight="1" x14ac:dyDescent="0.2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6"/>
    </row>
    <row r="6" spans="1:15" ht="12.75" hidden="1" customHeight="1" x14ac:dyDescent="0.2">
      <c r="A6" s="184"/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6"/>
    </row>
    <row r="7" spans="1:15" ht="12.75" hidden="1" customHeight="1" x14ac:dyDescent="0.2">
      <c r="A7" s="184"/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6"/>
    </row>
    <row r="8" spans="1:15" ht="13.5" hidden="1" customHeight="1" thickBot="1" x14ac:dyDescent="0.25">
      <c r="A8" s="187"/>
      <c r="B8" s="188"/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9"/>
    </row>
    <row r="9" spans="1:15" ht="13.5" thickBot="1" x14ac:dyDescent="0.25">
      <c r="A9" s="7"/>
      <c r="B9" s="7"/>
      <c r="C9" s="7"/>
      <c r="D9" s="7"/>
      <c r="E9" s="7"/>
      <c r="F9" s="7"/>
      <c r="G9" s="7"/>
      <c r="H9" s="7"/>
      <c r="I9" s="7"/>
      <c r="J9" s="180"/>
      <c r="K9" s="180"/>
      <c r="L9" s="180"/>
      <c r="M9" s="180"/>
      <c r="N9" s="180"/>
      <c r="O9" s="180"/>
    </row>
    <row r="10" spans="1:15" ht="47.25" customHeight="1" thickBot="1" x14ac:dyDescent="0.25">
      <c r="A10" s="17"/>
      <c r="B10" s="18" t="str">
        <f>Resa!T1</f>
        <v>BASILIQUE</v>
      </c>
      <c r="C10" s="18" t="str">
        <f>Resa!U1</f>
        <v>MURANO</v>
      </c>
      <c r="D10" s="18" t="str">
        <f>Resa!V1</f>
        <v>BALADE GOURMANDE</v>
      </c>
      <c r="E10" s="18" t="str">
        <f>Resa!W1</f>
        <v>PADOUE</v>
      </c>
      <c r="F10" s="18" t="str">
        <f>Resa!X1</f>
        <v>DORSODURO</v>
      </c>
      <c r="G10" s="18" t="str">
        <f>Resa!Y1</f>
        <v>EXCU 6</v>
      </c>
      <c r="H10" s="18" t="str">
        <f>Resa!Z1</f>
        <v>EXCU 7</v>
      </c>
      <c r="I10" s="18" t="str">
        <f>Resa!AA1</f>
        <v>EXCU 8</v>
      </c>
      <c r="J10" s="18" t="str">
        <f>Resa!AB1</f>
        <v>EXCU 9</v>
      </c>
      <c r="K10" s="18" t="str">
        <f>Resa!AC1</f>
        <v>EXCU 10</v>
      </c>
      <c r="L10" s="18" t="str">
        <f>Resa!AD1</f>
        <v>EXCU 11</v>
      </c>
      <c r="M10" s="18" t="str">
        <f>Resa!AE1</f>
        <v>EXCU 12</v>
      </c>
      <c r="N10" s="18" t="str">
        <f>Resa!AF1</f>
        <v>EXCU 13</v>
      </c>
      <c r="O10" s="18" t="str">
        <f>Resa!AG1</f>
        <v>EXCU 14</v>
      </c>
    </row>
    <row r="11" spans="1:15" ht="21" customHeight="1" x14ac:dyDescent="0.2">
      <c r="A11" s="24" t="s">
        <v>3</v>
      </c>
      <c r="B11" s="19">
        <f>Resa!T$166</f>
        <v>53</v>
      </c>
      <c r="C11" s="19">
        <f>Resa!U$166</f>
        <v>55</v>
      </c>
      <c r="D11" s="19">
        <f>Resa!V$166</f>
        <v>57</v>
      </c>
      <c r="E11" s="19">
        <f>Resa!W$166</f>
        <v>59</v>
      </c>
      <c r="F11" s="19">
        <f>Resa!X$166</f>
        <v>57</v>
      </c>
      <c r="G11" s="19">
        <f>Resa!Y$166</f>
        <v>0</v>
      </c>
      <c r="H11" s="19">
        <f>Resa!Z$166</f>
        <v>0</v>
      </c>
      <c r="I11" s="19">
        <f>Resa!AA$166</f>
        <v>0</v>
      </c>
      <c r="J11" s="19">
        <f>Resa!AB$166</f>
        <v>0</v>
      </c>
      <c r="K11" s="19">
        <f>Resa!AC$166</f>
        <v>0</v>
      </c>
      <c r="L11" s="19">
        <f>Resa!AD$166</f>
        <v>0</v>
      </c>
      <c r="M11" s="19">
        <f>Resa!AE$166</f>
        <v>0</v>
      </c>
      <c r="N11" s="19">
        <f>Resa!AF$166</f>
        <v>0</v>
      </c>
      <c r="O11" s="19">
        <f>Resa!AG$166</f>
        <v>0</v>
      </c>
    </row>
    <row r="12" spans="1:15" ht="21" customHeight="1" x14ac:dyDescent="0.2">
      <c r="A12" s="25" t="s">
        <v>68</v>
      </c>
      <c r="B12" s="20">
        <f>Resa!T$182</f>
        <v>0</v>
      </c>
      <c r="C12" s="20">
        <f>Resa!U$182</f>
        <v>0</v>
      </c>
      <c r="D12" s="20">
        <f>Resa!V$182</f>
        <v>0</v>
      </c>
      <c r="E12" s="20">
        <f>Resa!W$182</f>
        <v>0</v>
      </c>
      <c r="F12" s="20">
        <f>Resa!X$182</f>
        <v>0</v>
      </c>
      <c r="G12" s="20">
        <f>Resa!Y$182</f>
        <v>0</v>
      </c>
      <c r="H12" s="20">
        <f>Resa!Z$182</f>
        <v>0</v>
      </c>
      <c r="I12" s="20">
        <f>Resa!AA$182</f>
        <v>0</v>
      </c>
      <c r="J12" s="20">
        <f>Resa!AB$182</f>
        <v>0</v>
      </c>
      <c r="K12" s="20">
        <f>Resa!AC$182</f>
        <v>0</v>
      </c>
      <c r="L12" s="20">
        <f>Resa!AD$182</f>
        <v>0</v>
      </c>
      <c r="M12" s="20">
        <f>Resa!AE$182</f>
        <v>0</v>
      </c>
      <c r="N12" s="20">
        <f>Resa!AF$182</f>
        <v>0</v>
      </c>
      <c r="O12" s="20">
        <f>Resa!AG$182</f>
        <v>0</v>
      </c>
    </row>
    <row r="13" spans="1:15" ht="21" customHeight="1" x14ac:dyDescent="0.2">
      <c r="A13" s="26" t="s">
        <v>16</v>
      </c>
      <c r="B13" s="21">
        <f>Resa!T$187</f>
        <v>38</v>
      </c>
      <c r="C13" s="21">
        <f>Resa!U$187</f>
        <v>38</v>
      </c>
      <c r="D13" s="21">
        <f>Resa!V$187</f>
        <v>38</v>
      </c>
      <c r="E13" s="21">
        <f>Resa!W$187</f>
        <v>0</v>
      </c>
      <c r="F13" s="21">
        <f>Resa!X$187</f>
        <v>0</v>
      </c>
      <c r="G13" s="21">
        <f>Resa!Y$187</f>
        <v>0</v>
      </c>
      <c r="H13" s="21">
        <f>Resa!Z$187</f>
        <v>0</v>
      </c>
      <c r="I13" s="21">
        <f>Resa!AA$187</f>
        <v>0</v>
      </c>
      <c r="J13" s="21">
        <f>Resa!AB$187</f>
        <v>0</v>
      </c>
      <c r="K13" s="21">
        <f>Resa!AC$187</f>
        <v>0</v>
      </c>
      <c r="L13" s="21">
        <f>Resa!AD$187</f>
        <v>0</v>
      </c>
      <c r="M13" s="21">
        <f>Resa!AE$187</f>
        <v>0</v>
      </c>
      <c r="N13" s="21">
        <f>Resa!AF$187</f>
        <v>0</v>
      </c>
      <c r="O13" s="21">
        <f>Resa!AG$187</f>
        <v>0</v>
      </c>
    </row>
    <row r="14" spans="1:15" ht="21" customHeight="1" x14ac:dyDescent="0.2">
      <c r="A14" s="27" t="s">
        <v>69</v>
      </c>
      <c r="B14" s="22">
        <f>Resa!T$191</f>
        <v>0</v>
      </c>
      <c r="C14" s="22">
        <f>Resa!U$191</f>
        <v>0</v>
      </c>
      <c r="D14" s="22">
        <f>Resa!V$191</f>
        <v>0</v>
      </c>
      <c r="E14" s="22">
        <f>Resa!W$191</f>
        <v>0</v>
      </c>
      <c r="F14" s="22">
        <f>Resa!X$191</f>
        <v>0</v>
      </c>
      <c r="G14" s="22">
        <f>Resa!Y$191</f>
        <v>0</v>
      </c>
      <c r="H14" s="22">
        <f>Resa!Z$191</f>
        <v>0</v>
      </c>
      <c r="I14" s="22">
        <f>Resa!AA$191</f>
        <v>0</v>
      </c>
      <c r="J14" s="22">
        <f>Resa!AB$191</f>
        <v>0</v>
      </c>
      <c r="K14" s="22">
        <f>Resa!AC$191</f>
        <v>0</v>
      </c>
      <c r="L14" s="22">
        <f>Resa!AD$191</f>
        <v>0</v>
      </c>
      <c r="M14" s="22">
        <f>Resa!AE$191</f>
        <v>0</v>
      </c>
      <c r="N14" s="22">
        <f>Resa!AF$191</f>
        <v>0</v>
      </c>
      <c r="O14" s="22">
        <f>Resa!AG$191</f>
        <v>0</v>
      </c>
    </row>
    <row r="15" spans="1:15" ht="21" customHeight="1" x14ac:dyDescent="0.2">
      <c r="A15" s="28" t="s">
        <v>17</v>
      </c>
      <c r="B15" s="23">
        <f>Resa!T$197</f>
        <v>0</v>
      </c>
      <c r="C15" s="23">
        <f>Resa!U$197</f>
        <v>0</v>
      </c>
      <c r="D15" s="23">
        <f>Resa!V$197</f>
        <v>0</v>
      </c>
      <c r="E15" s="23">
        <f>Resa!W$197</f>
        <v>0</v>
      </c>
      <c r="F15" s="23">
        <f>Resa!X$197</f>
        <v>0</v>
      </c>
      <c r="G15" s="23">
        <f>Resa!Y$197</f>
        <v>0</v>
      </c>
      <c r="H15" s="23">
        <f>Resa!Z$197</f>
        <v>0</v>
      </c>
      <c r="I15" s="23">
        <f>Resa!AA$197</f>
        <v>0</v>
      </c>
      <c r="J15" s="23">
        <f>Resa!AB$197</f>
        <v>0</v>
      </c>
      <c r="K15" s="23">
        <f>Resa!AC$197</f>
        <v>0</v>
      </c>
      <c r="L15" s="23">
        <f>Resa!AD$197</f>
        <v>0</v>
      </c>
      <c r="M15" s="23">
        <f>Resa!AE$197</f>
        <v>0</v>
      </c>
      <c r="N15" s="23">
        <f>Resa!AF$197</f>
        <v>0</v>
      </c>
      <c r="O15" s="23">
        <f>Resa!AG$197</f>
        <v>0</v>
      </c>
    </row>
    <row r="16" spans="1:15" ht="21" customHeight="1" x14ac:dyDescent="0.2">
      <c r="A16" s="29" t="s">
        <v>18</v>
      </c>
      <c r="B16" s="30">
        <f>Resa!T$199</f>
        <v>0</v>
      </c>
      <c r="C16" s="30">
        <f>Resa!U$199</f>
        <v>0</v>
      </c>
      <c r="D16" s="30">
        <f>Resa!V$199</f>
        <v>0</v>
      </c>
      <c r="E16" s="30">
        <f>Resa!W$199</f>
        <v>0</v>
      </c>
      <c r="F16" s="30">
        <f>Resa!X$199</f>
        <v>0</v>
      </c>
      <c r="G16" s="30">
        <f>Resa!Y$199</f>
        <v>0</v>
      </c>
      <c r="H16" s="30">
        <f>Resa!Z$199</f>
        <v>0</v>
      </c>
      <c r="I16" s="30">
        <f>Resa!AA$199</f>
        <v>0</v>
      </c>
      <c r="J16" s="30">
        <f>Resa!AB$199</f>
        <v>0</v>
      </c>
      <c r="K16" s="30">
        <f>Resa!AC$199</f>
        <v>0</v>
      </c>
      <c r="L16" s="30">
        <f>Resa!AD$199</f>
        <v>0</v>
      </c>
      <c r="M16" s="30">
        <f>Resa!AE$199</f>
        <v>0</v>
      </c>
      <c r="N16" s="30">
        <f>Resa!AF$199</f>
        <v>0</v>
      </c>
      <c r="O16" s="30">
        <f>Resa!AG$199</f>
        <v>0</v>
      </c>
    </row>
    <row r="17" spans="1:15" ht="18" x14ac:dyDescent="0.25">
      <c r="A17" s="31" t="s">
        <v>5</v>
      </c>
      <c r="B17" s="32">
        <f>SUM(B11:B16)</f>
        <v>91</v>
      </c>
      <c r="C17" s="32">
        <f t="shared" ref="C17:J17" si="0">SUM(C11:C16)</f>
        <v>93</v>
      </c>
      <c r="D17" s="32">
        <f t="shared" si="0"/>
        <v>95</v>
      </c>
      <c r="E17" s="32">
        <f t="shared" si="0"/>
        <v>59</v>
      </c>
      <c r="F17" s="32">
        <f t="shared" si="0"/>
        <v>57</v>
      </c>
      <c r="G17" s="32">
        <f t="shared" si="0"/>
        <v>0</v>
      </c>
      <c r="H17" s="32">
        <f t="shared" si="0"/>
        <v>0</v>
      </c>
      <c r="I17" s="32">
        <f t="shared" si="0"/>
        <v>0</v>
      </c>
      <c r="J17" s="32">
        <f t="shared" si="0"/>
        <v>0</v>
      </c>
      <c r="K17" s="32">
        <f t="shared" ref="K17:O17" si="1">SUM(K11:K16)</f>
        <v>0</v>
      </c>
      <c r="L17" s="32">
        <f t="shared" si="1"/>
        <v>0</v>
      </c>
      <c r="M17" s="32">
        <f t="shared" si="1"/>
        <v>0</v>
      </c>
      <c r="N17" s="32">
        <f t="shared" si="1"/>
        <v>0</v>
      </c>
      <c r="O17" s="32">
        <f t="shared" si="1"/>
        <v>0</v>
      </c>
    </row>
    <row r="19" spans="1:15" ht="13.5" thickBot="1" x14ac:dyDescent="0.25"/>
    <row r="20" spans="1:15" ht="12.75" customHeight="1" x14ac:dyDescent="0.2">
      <c r="A20" s="171" t="s">
        <v>71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3"/>
    </row>
    <row r="21" spans="1:15" ht="12.75" customHeight="1" x14ac:dyDescent="0.2">
      <c r="A21" s="174"/>
      <c r="B21" s="175"/>
      <c r="C21" s="175"/>
      <c r="D21" s="175"/>
      <c r="E21" s="175"/>
      <c r="F21" s="175"/>
      <c r="G21" s="175"/>
      <c r="H21" s="175"/>
      <c r="I21" s="175"/>
      <c r="J21" s="175"/>
      <c r="K21" s="175"/>
      <c r="L21" s="175"/>
      <c r="M21" s="175"/>
      <c r="N21" s="175"/>
      <c r="O21" s="176"/>
    </row>
    <row r="22" spans="1:15" ht="12.75" customHeight="1" x14ac:dyDescent="0.2">
      <c r="A22" s="174"/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5"/>
      <c r="O22" s="176"/>
    </row>
    <row r="23" spans="1:15" ht="12.75" customHeight="1" x14ac:dyDescent="0.2">
      <c r="A23" s="174"/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6"/>
    </row>
    <row r="24" spans="1:15" ht="12.75" customHeight="1" x14ac:dyDescent="0.2">
      <c r="A24" s="174"/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6"/>
    </row>
    <row r="25" spans="1:15" ht="7.5" customHeight="1" x14ac:dyDescent="0.2">
      <c r="A25" s="174"/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6"/>
    </row>
    <row r="26" spans="1:15" ht="6" hidden="1" customHeight="1" x14ac:dyDescent="0.2">
      <c r="A26" s="174"/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6"/>
    </row>
    <row r="27" spans="1:15" ht="13.5" hidden="1" customHeight="1" thickBot="1" x14ac:dyDescent="0.25">
      <c r="A27" s="177"/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9"/>
    </row>
    <row r="28" spans="1:15" ht="13.5" thickBot="1" x14ac:dyDescent="0.25">
      <c r="A28" s="7"/>
      <c r="B28" s="7"/>
      <c r="C28" s="7"/>
      <c r="D28" s="7"/>
      <c r="E28" s="7"/>
      <c r="F28" s="7"/>
      <c r="G28" s="7"/>
      <c r="H28" s="7"/>
      <c r="I28" s="7"/>
      <c r="J28" s="180"/>
      <c r="K28" s="180"/>
      <c r="L28" s="180"/>
      <c r="M28" s="180"/>
      <c r="N28" s="180"/>
      <c r="O28" s="180"/>
    </row>
    <row r="29" spans="1:15" ht="37.5" customHeight="1" thickBot="1" x14ac:dyDescent="0.25">
      <c r="A29" s="17"/>
      <c r="B29" s="18" t="str">
        <f>Resa!T1</f>
        <v>BASILIQUE</v>
      </c>
      <c r="C29" s="18" t="str">
        <f>Resa!U1</f>
        <v>MURANO</v>
      </c>
      <c r="D29" s="18" t="str">
        <f>Resa!V1</f>
        <v>BALADE GOURMANDE</v>
      </c>
      <c r="E29" s="18" t="str">
        <f>Resa!W1</f>
        <v>PADOUE</v>
      </c>
      <c r="F29" s="18" t="str">
        <f>Resa!X1</f>
        <v>DORSODURO</v>
      </c>
      <c r="G29" s="18" t="str">
        <f>Resa!Y1</f>
        <v>EXCU 6</v>
      </c>
      <c r="H29" s="18" t="str">
        <f>Resa!Z1</f>
        <v>EXCU 7</v>
      </c>
      <c r="I29" s="18" t="str">
        <f>Resa!AA1</f>
        <v>EXCU 8</v>
      </c>
      <c r="J29" s="18" t="str">
        <f>Resa!AB1</f>
        <v>EXCU 9</v>
      </c>
      <c r="K29" s="18" t="str">
        <f>Resa!AC1</f>
        <v>EXCU 10</v>
      </c>
      <c r="L29" s="18" t="str">
        <f>Resa!AD1</f>
        <v>EXCU 11</v>
      </c>
      <c r="M29" s="18" t="str">
        <f>Resa!AE1</f>
        <v>EXCU 12</v>
      </c>
      <c r="N29" s="18" t="str">
        <f>Resa!AF1</f>
        <v>EXCU 13</v>
      </c>
      <c r="O29" s="18" t="str">
        <f>Resa!AG1</f>
        <v>EXCU 14</v>
      </c>
    </row>
    <row r="30" spans="1:15" ht="15.75" x14ac:dyDescent="0.2">
      <c r="A30" s="47" t="str">
        <f>Resa!AO9</f>
        <v>GARIBAL</v>
      </c>
      <c r="B30" s="19">
        <f>COUNTIFS(Resa!$S$8:$S$148,$A$30,Resa!T$8:T$148,"1")</f>
        <v>16</v>
      </c>
      <c r="C30" s="19">
        <f>COUNTIFS(Resa!$S$8:$S$148,$A$30,Resa!U$8:U$148,"1")</f>
        <v>16</v>
      </c>
      <c r="D30" s="19">
        <f>COUNTIFS(Resa!$S$8:$S$148,$A$30,Resa!V$8:V$148,"1")</f>
        <v>16</v>
      </c>
      <c r="E30" s="19">
        <f>COUNTIFS(Resa!$S$8:$S$148,$A$30,Resa!W$8:W$148,"1")</f>
        <v>16</v>
      </c>
      <c r="F30" s="19">
        <f>COUNTIFS(Resa!$S$8:$S$148,$A$30,Resa!X$8:X$148,"1")</f>
        <v>16</v>
      </c>
      <c r="G30" s="19">
        <f>COUNTIFS(Resa!$S$8:$S$148,$A$30,Resa!Y$8:Y$148,"1")</f>
        <v>0</v>
      </c>
      <c r="H30" s="19">
        <f>COUNTIFS(Resa!$S$8:$S$148,$A$30,Resa!Z$8:Z$148,"1")</f>
        <v>0</v>
      </c>
      <c r="I30" s="19">
        <f>COUNTIFS(Resa!$S$8:$S$148,$A$30,Resa!AA$8:AA$148,"1")</f>
        <v>0</v>
      </c>
      <c r="J30" s="19">
        <f>COUNTIFS(Resa!$S$8:$S$148,$A$30,Resa!AB$8:AB$148,"1")</f>
        <v>0</v>
      </c>
      <c r="K30" s="19">
        <f>COUNTIFS(Resa!$S$8:$S$148,$A$30,Resa!AC$8:AC$148,"1")</f>
        <v>0</v>
      </c>
      <c r="L30" s="19">
        <f>COUNTIFS(Resa!$S$8:$S$148,$A$30,Resa!AD$8:AD$148,"1")</f>
        <v>0</v>
      </c>
      <c r="M30" s="19">
        <f>COUNTIFS(Resa!$S$8:$S$148,$A$30,Resa!AE$8:AE$148,"1")</f>
        <v>0</v>
      </c>
      <c r="N30" s="19">
        <f>COUNTIFS(Resa!$S$8:$S$148,$A$30,Resa!AF$8:AF$148,"1")</f>
        <v>0</v>
      </c>
      <c r="O30" s="19">
        <f>COUNTIFS(Resa!$S$8:$S$148,$A$30,Resa!AG$8:AG$148,"1")</f>
        <v>0</v>
      </c>
    </row>
    <row r="31" spans="1:15" ht="15" x14ac:dyDescent="0.2">
      <c r="A31" s="84" t="str">
        <f>Resa!AO10</f>
        <v>GOTTEN</v>
      </c>
      <c r="B31" s="20">
        <f>COUNTIFS(Resa!$S$8:$S$148,$A$31,Resa!T$8:T$148,"1")</f>
        <v>38</v>
      </c>
      <c r="C31" s="20">
        <f>COUNTIFS(Resa!$S$8:$S$148,$A$31,Resa!U$8:U$148,"1")</f>
        <v>38</v>
      </c>
      <c r="D31" s="20">
        <f>COUNTIFS(Resa!$S$8:$S$148,$A$31,Resa!V$8:V$148,"1")</f>
        <v>38</v>
      </c>
      <c r="E31" s="20">
        <f>COUNTIFS(Resa!$S$8:$S$148,$A$31,Resa!W$8:W$148,"1")</f>
        <v>0</v>
      </c>
      <c r="F31" s="20">
        <f>COUNTIFS(Resa!$S$8:$S$148,$A$31,Resa!X$8:X$148,"1")</f>
        <v>0</v>
      </c>
      <c r="G31" s="20">
        <f>COUNTIFS(Resa!$S$8:$S$148,$A$31,Resa!Y$8:Y$148,"1")</f>
        <v>0</v>
      </c>
      <c r="H31" s="20">
        <f>COUNTIFS(Resa!$S$8:$S$148,$A$31,Resa!Z$8:Z$148,"1")</f>
        <v>0</v>
      </c>
      <c r="I31" s="20">
        <f>COUNTIFS(Resa!$S$8:$S$148,$A$31,Resa!AA$8:AA$148,"1")</f>
        <v>0</v>
      </c>
      <c r="J31" s="20">
        <f>COUNTIFS(Resa!$S$8:$S$148,$A$31,Resa!AB$8:AB$148,"1")</f>
        <v>0</v>
      </c>
      <c r="K31" s="20">
        <f>COUNTIFS(Resa!$S$8:$S$148,$A$31,Resa!AC$8:AC$148,"1")</f>
        <v>0</v>
      </c>
      <c r="L31" s="20">
        <f>COUNTIFS(Resa!$S$8:$S$148,$A$31,Resa!AD$8:AD$148,"1")</f>
        <v>0</v>
      </c>
      <c r="M31" s="20">
        <f>COUNTIFS(Resa!$S$8:$S$148,$A$31,Resa!AE$8:AE$148,"1")</f>
        <v>0</v>
      </c>
      <c r="N31" s="20">
        <f>COUNTIFS(Resa!$S$8:$S$148,$A$31,Resa!AF$8:AF$148,"1")</f>
        <v>0</v>
      </c>
      <c r="O31" s="20">
        <f>COUNTIFS(Resa!$S$8:$S$148,$A$31,Resa!AG$8:AG$148,"1")</f>
        <v>0</v>
      </c>
    </row>
    <row r="32" spans="1:15" ht="15" x14ac:dyDescent="0.2">
      <c r="A32" s="84" t="str">
        <f>Resa!AO11</f>
        <v>C</v>
      </c>
      <c r="B32" s="21">
        <f>COUNTIFS(Resa!$S$8:$S$148,$A$32,Resa!T$8:T$148,"1")</f>
        <v>0</v>
      </c>
      <c r="C32" s="21">
        <f>COUNTIFS(Resa!$S$8:$S$148,$A$32,Resa!U$8:U$148,"1")</f>
        <v>0</v>
      </c>
      <c r="D32" s="21">
        <f>COUNTIFS(Resa!$S$8:$S$148,$A$32,Resa!V$8:V$148,"1")</f>
        <v>0</v>
      </c>
      <c r="E32" s="21">
        <f>COUNTIFS(Resa!$S$8:$S$148,$A$32,Resa!W$8:W$148,"1")</f>
        <v>0</v>
      </c>
      <c r="F32" s="21">
        <f>COUNTIFS(Resa!$S$8:$S$148,$A$32,Resa!X$8:X$148,"1")</f>
        <v>0</v>
      </c>
      <c r="G32" s="21">
        <f>COUNTIFS(Resa!$S$8:$S$148,$A$32,Resa!Y$8:Y$148,"1")</f>
        <v>0</v>
      </c>
      <c r="H32" s="21">
        <f>COUNTIFS(Resa!$S$8:$S$148,$A$32,Resa!Z$8:Z$148,"1")</f>
        <v>0</v>
      </c>
      <c r="I32" s="21">
        <f>COUNTIFS(Resa!$S$8:$S$148,$A$32,Resa!AA$8:AA$148,"1")</f>
        <v>0</v>
      </c>
      <c r="J32" s="21">
        <f>COUNTIFS(Resa!$S$8:$S$148,$A$32,Resa!AB$8:AB$148,"1")</f>
        <v>0</v>
      </c>
      <c r="K32" s="21">
        <f>COUNTIFS(Resa!$S$8:$S$148,$A$32,Resa!AC$8:AC$148,"1")</f>
        <v>0</v>
      </c>
      <c r="L32" s="21">
        <f>COUNTIFS(Resa!$S$8:$S$148,$A$32,Resa!AD$8:AD$148,"1")</f>
        <v>0</v>
      </c>
      <c r="M32" s="21">
        <f>COUNTIFS(Resa!$S$8:$S$148,$A$32,Resa!AE$8:AE$148,"1")</f>
        <v>0</v>
      </c>
      <c r="N32" s="21">
        <f>COUNTIFS(Resa!$S$8:$S$148,$A$32,Resa!AF$8:AF$148,"1")</f>
        <v>0</v>
      </c>
      <c r="O32" s="21">
        <f>COUNTIFS(Resa!$S$8:$S$148,$A$32,Resa!AG$8:AG$148,"1")</f>
        <v>0</v>
      </c>
    </row>
    <row r="33" spans="1:15" ht="15" x14ac:dyDescent="0.2">
      <c r="A33" s="84" t="str">
        <f>Resa!AO12</f>
        <v>D</v>
      </c>
      <c r="B33" s="22">
        <f>COUNTIFS(Resa!$S$8:$S$148,$A$33,Resa!T$8:T$148,"1")</f>
        <v>0</v>
      </c>
      <c r="C33" s="22">
        <f>COUNTIFS(Resa!$S$8:$S$148,$A$33,Resa!U$8:U$148,"1")</f>
        <v>0</v>
      </c>
      <c r="D33" s="22">
        <f>COUNTIFS(Resa!$S$8:$S$148,$A$33,Resa!V$8:V$148,"1")</f>
        <v>0</v>
      </c>
      <c r="E33" s="22">
        <f>COUNTIFS(Resa!$S$8:$S$148,$A$33,Resa!W$8:W$148,"1")</f>
        <v>0</v>
      </c>
      <c r="F33" s="22">
        <f>COUNTIFS(Resa!$S$8:$S$148,$A$33,Resa!X$8:X$148,"1")</f>
        <v>0</v>
      </c>
      <c r="G33" s="22">
        <f>COUNTIFS(Resa!$S$8:$S$148,$A$33,Resa!Y$8:Y$148,"1")</f>
        <v>0</v>
      </c>
      <c r="H33" s="22">
        <f>COUNTIFS(Resa!$S$8:$S$148,$A$33,Resa!Z$8:Z$148,"1")</f>
        <v>0</v>
      </c>
      <c r="I33" s="22">
        <f>COUNTIFS(Resa!$S$8:$S$148,$A$33,Resa!AA$8:AA$148,"1")</f>
        <v>0</v>
      </c>
      <c r="J33" s="22">
        <f>COUNTIFS(Resa!$S$8:$S$148,$A$33,Resa!AB$8:AB$148,"1")</f>
        <v>0</v>
      </c>
      <c r="K33" s="22">
        <f>COUNTIFS(Resa!$S$8:$S$148,$A$33,Resa!AC$8:AC$148,"1")</f>
        <v>0</v>
      </c>
      <c r="L33" s="22">
        <f>COUNTIFS(Resa!$S$8:$S$148,$A$33,Resa!AD$8:AD$148,"1")</f>
        <v>0</v>
      </c>
      <c r="M33" s="22">
        <f>COUNTIFS(Resa!$S$8:$S$148,$A$33,Resa!AE$8:AE$148,"1")</f>
        <v>0</v>
      </c>
      <c r="N33" s="22">
        <f>COUNTIFS(Resa!$S$8:$S$148,$A$33,Resa!AF$8:AF$148,"1")</f>
        <v>0</v>
      </c>
      <c r="O33" s="22">
        <f>COUNTIFS(Resa!$S$8:$S$148,$A$33,Resa!AG$8:AG$148,"1")</f>
        <v>0</v>
      </c>
    </row>
    <row r="34" spans="1:15" ht="15" x14ac:dyDescent="0.2">
      <c r="A34" s="84" t="str">
        <f>Resa!AO13</f>
        <v>E</v>
      </c>
      <c r="B34" s="23">
        <f>COUNTIFS(Resa!$S$8:$S$148,$A$34,Resa!T$8:T$148,"1")</f>
        <v>0</v>
      </c>
      <c r="C34" s="23">
        <f>COUNTIFS(Resa!$S$8:$S$148,$A$34,Resa!U$8:U$148,"1")</f>
        <v>0</v>
      </c>
      <c r="D34" s="23">
        <f>COUNTIFS(Resa!$S$8:$S$148,$A$34,Resa!V$8:V$148,"1")</f>
        <v>0</v>
      </c>
      <c r="E34" s="23">
        <f>COUNTIFS(Resa!$S$8:$S$148,$A$34,Resa!W$8:W$148,"1")</f>
        <v>0</v>
      </c>
      <c r="F34" s="23">
        <f>COUNTIFS(Resa!$S$8:$S$148,$A$34,Resa!X$8:X$148,"1")</f>
        <v>0</v>
      </c>
      <c r="G34" s="23">
        <f>COUNTIFS(Resa!$S$8:$S$148,$A$34,Resa!Y$8:Y$148,"1")</f>
        <v>0</v>
      </c>
      <c r="H34" s="23">
        <f>COUNTIFS(Resa!$S$8:$S$148,$A$34,Resa!Z$8:Z$148,"1")</f>
        <v>0</v>
      </c>
      <c r="I34" s="23">
        <f>COUNTIFS(Resa!$S$8:$S$148,$A$34,Resa!AA$8:AA$148,"1")</f>
        <v>0</v>
      </c>
      <c r="J34" s="23">
        <f>COUNTIFS(Resa!$S$8:$S$148,$A$34,Resa!AB$8:AB$148,"1")</f>
        <v>0</v>
      </c>
      <c r="K34" s="23">
        <f>COUNTIFS(Resa!$S$8:$S$148,$A$34,Resa!AC$8:AC$148,"1")</f>
        <v>0</v>
      </c>
      <c r="L34" s="23">
        <f>COUNTIFS(Resa!$S$8:$S$148,$A$34,Resa!AD$8:AD$148,"1")</f>
        <v>0</v>
      </c>
      <c r="M34" s="23">
        <f>COUNTIFS(Resa!$S$8:$S$148,$A$34,Resa!AE$8:AE$148,"1")</f>
        <v>0</v>
      </c>
      <c r="N34" s="23">
        <f>COUNTIFS(Resa!$S$8:$S$148,$A$34,Resa!AF$8:AF$148,"1")</f>
        <v>0</v>
      </c>
      <c r="O34" s="23">
        <f>COUNTIFS(Resa!$S$8:$S$148,$A$34,Resa!AG$8:AG$148,"1")</f>
        <v>0</v>
      </c>
    </row>
    <row r="35" spans="1:15" ht="18" x14ac:dyDescent="0.2">
      <c r="A35" s="48" t="s">
        <v>79</v>
      </c>
      <c r="B35" s="30">
        <f>COUNTIFS(Resa!$S$8:$S$148,"&gt;300000",Resa!T$8:T$148,"1")</f>
        <v>37</v>
      </c>
      <c r="C35" s="30">
        <f>COUNTIFS(Resa!$S$8:$S$148,"&gt;300000",Resa!U$8:U$148,"1")</f>
        <v>39</v>
      </c>
      <c r="D35" s="30">
        <f>COUNTIFS(Resa!$S$8:$S$148,"&gt;300000",Resa!V$8:V$148,"1")</f>
        <v>41</v>
      </c>
      <c r="E35" s="30">
        <f>COUNTIFS(Resa!$S$8:$S$148,"&gt;300000",Resa!W$8:W$148,"1")</f>
        <v>43</v>
      </c>
      <c r="F35" s="30">
        <f>COUNTIFS(Resa!$S$8:$S$148,"&gt;300000",Resa!X$8:X$148,"1")</f>
        <v>41</v>
      </c>
      <c r="G35" s="30">
        <f>COUNTIFS(Resa!$S$8:$S$148,"&gt;300000",Resa!Y$8:Y$148,"1")</f>
        <v>0</v>
      </c>
      <c r="H35" s="30">
        <f>COUNTIFS(Resa!$S$8:$S$148,"&gt;300000",Resa!Z$8:Z$148,"1")</f>
        <v>0</v>
      </c>
      <c r="I35" s="30">
        <f>COUNTIFS(Resa!$S$8:$S$148,"&gt;300000",Resa!AA$8:AA$148,"1")</f>
        <v>0</v>
      </c>
      <c r="J35" s="30">
        <f>COUNTIFS(Resa!$S$8:$S$148,"",Resa!AB$8:AB$148,"1")</f>
        <v>0</v>
      </c>
      <c r="K35" s="30">
        <f>COUNTIFS(Resa!$S$8:$S$148,"",Resa!AC$8:AC$148,"1")</f>
        <v>0</v>
      </c>
      <c r="L35" s="30">
        <f>COUNTIFS(Resa!$S$8:$S$148,"",Resa!AD$8:AD$148,"1")</f>
        <v>0</v>
      </c>
      <c r="M35" s="30">
        <f>COUNTIFS(Resa!$S$8:$S$148,"",Resa!AE$8:AE$148,"1")</f>
        <v>0</v>
      </c>
      <c r="N35" s="30">
        <f>COUNTIFS(Resa!$S$8:$S$148,"",Resa!AF$8:AF$148,"1")</f>
        <v>0</v>
      </c>
      <c r="O35" s="30">
        <f>COUNTIFS(Resa!$S$8:$S$148,"",Resa!AG$8:AG$148,"1")</f>
        <v>0</v>
      </c>
    </row>
    <row r="36" spans="1:15" ht="18" x14ac:dyDescent="0.25">
      <c r="A36" s="31" t="s">
        <v>5</v>
      </c>
      <c r="B36" s="32">
        <f t="shared" ref="B36" si="2">SUM(B30:B35)</f>
        <v>91</v>
      </c>
      <c r="C36" s="32">
        <f t="shared" ref="C36:J36" si="3">SUM(C30:C35)</f>
        <v>93</v>
      </c>
      <c r="D36" s="32">
        <f t="shared" si="3"/>
        <v>95</v>
      </c>
      <c r="E36" s="32">
        <f t="shared" si="3"/>
        <v>59</v>
      </c>
      <c r="F36" s="32">
        <f t="shared" si="3"/>
        <v>57</v>
      </c>
      <c r="G36" s="32">
        <f t="shared" si="3"/>
        <v>0</v>
      </c>
      <c r="H36" s="32">
        <f t="shared" si="3"/>
        <v>0</v>
      </c>
      <c r="I36" s="32">
        <f t="shared" si="3"/>
        <v>0</v>
      </c>
      <c r="J36" s="32">
        <f t="shared" si="3"/>
        <v>0</v>
      </c>
      <c r="K36" s="32">
        <f t="shared" ref="K36:O36" si="4">SUM(K30:K35)</f>
        <v>0</v>
      </c>
      <c r="L36" s="32">
        <f t="shared" si="4"/>
        <v>0</v>
      </c>
      <c r="M36" s="32">
        <f t="shared" si="4"/>
        <v>0</v>
      </c>
      <c r="N36" s="32">
        <f t="shared" si="4"/>
        <v>0</v>
      </c>
      <c r="O36" s="32">
        <f t="shared" si="4"/>
        <v>0</v>
      </c>
    </row>
  </sheetData>
  <mergeCells count="4">
    <mergeCell ref="A20:O27"/>
    <mergeCell ref="J28:O28"/>
    <mergeCell ref="A1:O8"/>
    <mergeCell ref="J9:O9"/>
  </mergeCells>
  <conditionalFormatting sqref="B11:O16">
    <cfRule type="cellIs" dxfId="435" priority="3" operator="equal">
      <formula>0</formula>
    </cfRule>
  </conditionalFormatting>
  <conditionalFormatting sqref="B30:O35">
    <cfRule type="cellIs" dxfId="434" priority="1" operator="equal">
      <formula>0</formula>
    </cfRule>
  </conditionalFormatting>
  <pageMargins left="0.7" right="0.7" top="0.75" bottom="0.75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98CF6-1F0E-4677-955B-499F75AC3C82}">
  <sheetPr codeName="Feuil3"/>
  <dimension ref="A1:M34"/>
  <sheetViews>
    <sheetView zoomScale="85" zoomScaleNormal="85" workbookViewId="0">
      <selection activeCell="C32" sqref="C32:C33"/>
    </sheetView>
  </sheetViews>
  <sheetFormatPr baseColWidth="10" defaultRowHeight="12.75" x14ac:dyDescent="0.2"/>
  <cols>
    <col min="1" max="1" width="8.7109375" customWidth="1"/>
    <col min="2" max="2" width="4" customWidth="1"/>
    <col min="3" max="3" width="12.85546875" customWidth="1"/>
    <col min="4" max="4" width="2.5703125" customWidth="1"/>
    <col min="5" max="5" width="9" customWidth="1"/>
    <col min="6" max="6" width="3.5703125" customWidth="1"/>
    <col min="7" max="7" width="12.85546875" customWidth="1"/>
    <col min="8" max="8" width="2.7109375" customWidth="1"/>
    <col min="9" max="9" width="10" customWidth="1"/>
    <col min="10" max="10" width="3.5703125" customWidth="1"/>
    <col min="11" max="11" width="14.42578125" customWidth="1"/>
  </cols>
  <sheetData>
    <row r="1" spans="1:13" ht="45.75" thickBot="1" x14ac:dyDescent="0.25">
      <c r="A1" s="194" t="str">
        <f>Resa!A7</f>
        <v>BASILIQUE</v>
      </c>
      <c r="B1" s="195"/>
      <c r="C1" s="195"/>
      <c r="D1" s="195"/>
      <c r="E1" s="195"/>
      <c r="F1" s="195"/>
      <c r="G1" s="195"/>
      <c r="H1" s="195"/>
      <c r="I1" s="196"/>
      <c r="J1" s="197">
        <f>SUM(B3:B27)+SUM(F3:F27)+SUM(J3:J28)</f>
        <v>91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5.75" x14ac:dyDescent="0.2">
      <c r="A3" s="77" cm="1">
        <f t="array" ref="A3">IFERROR(SMALL(_xlfn.UNIQUE(Resa!$O$8:$O$158*1,FALSE,FALSE),ROW($A2)),"")</f>
        <v>101</v>
      </c>
      <c r="B3" s="77">
        <f>IF(A3="","",SUMIF(Resa!$O$8:$O$158,A3,Resa!$T$8:$T$158))</f>
        <v>2</v>
      </c>
      <c r="C3" s="78" cm="1">
        <f t="array" ref="C3">IFERROR(IF(A3="","",INDEX(Resa!$A$8:$A$158,MATCH(A3,Resa!$O$8:$O$158*1,0))),"")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IF(E3="","",SUMIF(Resa!$O$8:$O$158,E3,Resa!$T$8:$T$158))</f>
        <v>2</v>
      </c>
      <c r="G3" s="78" cm="1">
        <f t="array" ref="G3">IFERROR(IF(E3="","",INDEX(Resa!$A$8:$A$158,MATCH(E3,Resa!$O$8:$O$158*1,0))),"")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IF(I3="","",SUMIF(Resa!$O$8:$O$158,I3,Resa!$T$8:$T$158))</f>
        <v>2</v>
      </c>
      <c r="K3" s="78" cm="1">
        <f t="array" ref="K3">IFERROR(IF(I3="","",INDEX(Resa!$A$8:$A$158,MATCH(I3,Resa!$O$8:$O$158*1,0))),"")</f>
        <v>0</v>
      </c>
      <c r="M3" s="35"/>
    </row>
    <row r="4" spans="1:13" ht="15.75" x14ac:dyDescent="0.2">
      <c r="A4" s="77" cm="1">
        <f t="array" ref="A4">IFERROR(SMALL(_xlfn.UNIQUE(Resa!$O$8:$O$158*1,FALSE,FALSE),ROW($A3)),"")</f>
        <v>102</v>
      </c>
      <c r="B4" s="77">
        <f>IF(A4="","",SUMIF(Resa!$O$8:$O$158,A4,Resa!$T$8:$T$158))</f>
        <v>0</v>
      </c>
      <c r="C4" s="78" cm="1">
        <f t="array" ref="C4">IFERROR(IF(A4="","",INDEX(Resa!$A$8:$A$158,MATCH(A4,Resa!$O$8:$O$158*1,0))),"")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IF(E4="","",SUMIF(Resa!$O$8:$O$158,E4,Resa!$T$8:$T$158))</f>
        <v>1</v>
      </c>
      <c r="G4" s="78" cm="1">
        <f t="array" ref="G4">IFERROR(IF(E4="","",INDEX(Resa!$A$8:$A$158,MATCH(E4,Resa!$O$8:$O$158*1,0))),"")</f>
        <v>0</v>
      </c>
      <c r="H4" s="80"/>
      <c r="I4" s="77" cm="1">
        <f t="array" ref="I4">IFERROR(SMALL(_xlfn.UNIQUE(Resa!$O$8:$O$158*1,FALSE,FALSE),ROW($A53)),"")</f>
        <v>263</v>
      </c>
      <c r="J4" s="77">
        <f>IF(I4="","",SUMIF(Resa!$O$8:$O$158,I4,Resa!$T$8:$T$158))</f>
        <v>2</v>
      </c>
      <c r="K4" s="78" cm="1">
        <f t="array" ref="K4">IFERROR(IF(I4="","",INDEX(Resa!$A$8:$A$158,MATCH(I4,Resa!$O$8:$O$158*1,0))),"")</f>
        <v>0</v>
      </c>
      <c r="M4" s="35"/>
    </row>
    <row r="5" spans="1:13" ht="15.75" x14ac:dyDescent="0.2">
      <c r="A5" s="77" cm="1">
        <f t="array" ref="A5">IFERROR(SMALL(_xlfn.UNIQUE(Resa!$O$8:$O$158*1,FALSE,FALSE),ROW($A4)),"")</f>
        <v>105</v>
      </c>
      <c r="B5" s="77">
        <f>IF(A5="","",SUMIF(Resa!$O$8:$O$158,A5,Resa!$T$8:$T$158))</f>
        <v>2</v>
      </c>
      <c r="C5" s="78" cm="1">
        <f t="array" ref="C5">IFERROR(IF(A5="","",INDEX(Resa!$A$8:$A$158,MATCH(A5,Resa!$O$8:$O$158*1,0))),"")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IF(E5="","",SUMIF(Resa!$O$8:$O$158,E5,Resa!$T$8:$T$158))</f>
        <v>0</v>
      </c>
      <c r="G5" s="78" cm="1">
        <f t="array" ref="G5">IFERROR(IF(E5="","",INDEX(Resa!$A$8:$A$158,MATCH(E5,Resa!$O$8:$O$158*1,0))),"")</f>
        <v>0</v>
      </c>
      <c r="H5" s="80"/>
      <c r="I5" s="77" cm="1">
        <f t="array" ref="I5">IFERROR(SMALL(_xlfn.UNIQUE(Resa!$O$8:$O$158*1,FALSE,FALSE),ROW($A54)),"")</f>
        <v>264</v>
      </c>
      <c r="J5" s="77">
        <f>IF(I5="","",SUMIF(Resa!$O$8:$O$158,I5,Resa!$T$8:$T$158))</f>
        <v>2</v>
      </c>
      <c r="K5" s="78" cm="1">
        <f t="array" ref="K5">IFERROR(IF(I5="","",INDEX(Resa!$A$8:$A$158,MATCH(I5,Resa!$O$8:$O$158*1,0))),"")</f>
        <v>0</v>
      </c>
    </row>
    <row r="6" spans="1:13" ht="15.75" x14ac:dyDescent="0.2">
      <c r="A6" s="77" cm="1">
        <f t="array" ref="A6">IFERROR(SMALL(_xlfn.UNIQUE(Resa!$O$8:$O$158*1,FALSE,FALSE),ROW($A5)),"")</f>
        <v>108</v>
      </c>
      <c r="B6" s="77">
        <f>IF(A6="","",SUMIF(Resa!$O$8:$O$158,A6,Resa!$T$8:$T$158))</f>
        <v>0</v>
      </c>
      <c r="C6" s="78" cm="1">
        <f t="array" ref="C6">IFERROR(IF(A6="","",INDEX(Resa!$A$8:$A$158,MATCH(A6,Resa!$O$8:$O$158*1,0))),"")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IF(E6="","",SUMIF(Resa!$O$8:$O$158,E6,Resa!$T$8:$T$158))</f>
        <v>0</v>
      </c>
      <c r="G6" s="78" cm="1">
        <f t="array" ref="G6">IFERROR(IF(E6="","",INDEX(Resa!$A$8:$A$158,MATCH(E6,Resa!$O$8:$O$158*1,0))),"")</f>
        <v>0</v>
      </c>
      <c r="H6" s="80"/>
      <c r="I6" s="77" cm="1">
        <f t="array" ref="I6">IFERROR(SMALL(_xlfn.UNIQUE(Resa!$O$8:$O$158*1,FALSE,FALSE),ROW($A55)),"")</f>
        <v>265</v>
      </c>
      <c r="J6" s="77">
        <f>IF(I6="","",SUMIF(Resa!$O$8:$O$158,I6,Resa!$T$8:$T$158))</f>
        <v>2</v>
      </c>
      <c r="K6" s="78" cm="1">
        <f t="array" ref="K6">IFERROR(IF(I6="","",INDEX(Resa!$A$8:$A$158,MATCH(I6,Resa!$O$8:$O$158*1,0))),"")</f>
        <v>0</v>
      </c>
    </row>
    <row r="7" spans="1:13" ht="15.75" x14ac:dyDescent="0.2">
      <c r="A7" s="77" cm="1">
        <f t="array" ref="A7">IFERROR(SMALL(_xlfn.UNIQUE(Resa!$O$8:$O$158*1,FALSE,FALSE),ROW($A6)),"")</f>
        <v>109</v>
      </c>
      <c r="B7" s="77">
        <f>IF(A7="","",SUMIF(Resa!$O$8:$O$158,A7,Resa!$T$8:$T$158))</f>
        <v>2</v>
      </c>
      <c r="C7" s="78" cm="1">
        <f t="array" ref="C7">IFERROR(IF(A7="","",INDEX(Resa!$A$8:$A$158,MATCH(A7,Resa!$O$8:$O$158*1,0))),"")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IF(E7="","",SUMIF(Resa!$O$8:$O$158,E7,Resa!$T$8:$T$158))</f>
        <v>2</v>
      </c>
      <c r="G7" s="78" cm="1">
        <f t="array" ref="G7">IFERROR(IF(E7="","",INDEX(Resa!$A$8:$A$158,MATCH(E7,Resa!$O$8:$O$158*1,0))),"")</f>
        <v>0</v>
      </c>
      <c r="H7" s="80"/>
      <c r="I7" s="77" cm="1">
        <f t="array" ref="I7">IFERROR(SMALL(_xlfn.UNIQUE(Resa!$O$8:$O$158*1,FALSE,FALSE),ROW($A56)),"")</f>
        <v>266</v>
      </c>
      <c r="J7" s="77">
        <f>IF(I7="","",SUMIF(Resa!$O$8:$O$158,I7,Resa!$T$8:$T$158))</f>
        <v>2</v>
      </c>
      <c r="K7" s="78" cm="1">
        <f t="array" ref="K7">IFERROR(IF(I7="","",INDEX(Resa!$A$8:$A$158,MATCH(I7,Resa!$O$8:$O$158*1,0))),"")</f>
        <v>0</v>
      </c>
    </row>
    <row r="8" spans="1:13" ht="15.75" x14ac:dyDescent="0.2">
      <c r="A8" s="77" cm="1">
        <f t="array" ref="A8">IFERROR(SMALL(_xlfn.UNIQUE(Resa!$O$8:$O$158*1,FALSE,FALSE),ROW($A7)),"")</f>
        <v>110</v>
      </c>
      <c r="B8" s="77">
        <f>IF(A8="","",SUMIF(Resa!$O$8:$O$158,A8,Resa!$T$8:$T$158))</f>
        <v>0</v>
      </c>
      <c r="C8" s="78" cm="1">
        <f t="array" ref="C8">IFERROR(IF(A8="","",INDEX(Resa!$A$8:$A$158,MATCH(A8,Resa!$O$8:$O$158*1,0))),"")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IF(E8="","",SUMIF(Resa!$O$8:$O$158,E8,Resa!$T$8:$T$158))</f>
        <v>2</v>
      </c>
      <c r="G8" s="78" cm="1">
        <f t="array" ref="G8">IFERROR(IF(E8="","",INDEX(Resa!$A$8:$A$158,MATCH(E8,Resa!$O$8:$O$158*1,0))),"")</f>
        <v>0</v>
      </c>
      <c r="H8" s="80"/>
      <c r="I8" s="77" cm="1">
        <f t="array" ref="I8">IFERROR(SMALL(_xlfn.UNIQUE(Resa!$O$8:$O$158*1,FALSE,FALSE),ROW($A57)),"")</f>
        <v>267</v>
      </c>
      <c r="J8" s="77">
        <f>IF(I8="","",SUMIF(Resa!$O$8:$O$158,I8,Resa!$T$8:$T$158))</f>
        <v>2</v>
      </c>
      <c r="K8" s="78" cm="1">
        <f t="array" ref="K8">IFERROR(IF(I8="","",INDEX(Resa!$A$8:$A$158,MATCH(I8,Resa!$O$8:$O$158*1,0))),"")</f>
        <v>0</v>
      </c>
    </row>
    <row r="9" spans="1:13" ht="15.75" x14ac:dyDescent="0.2">
      <c r="A9" s="77" cm="1">
        <f t="array" ref="A9">IFERROR(SMALL(_xlfn.UNIQUE(Resa!$O$8:$O$158*1,FALSE,FALSE),ROW($A8)),"")</f>
        <v>111</v>
      </c>
      <c r="B9" s="77">
        <f>IF(A9="","",SUMIF(Resa!$O$8:$O$158,A9,Resa!$T$8:$T$158))</f>
        <v>2</v>
      </c>
      <c r="C9" s="78" cm="1">
        <f t="array" ref="C9">IFERROR(IF(A9="","",INDEX(Resa!$A$8:$A$158,MATCH(A9,Resa!$O$8:$O$158*1,0))),"")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IF(E9="","",SUMIF(Resa!$O$8:$O$158,E9,Resa!$T$8:$T$158))</f>
        <v>0</v>
      </c>
      <c r="G9" s="78" cm="1">
        <f t="array" ref="G9">IFERROR(IF(E9="","",INDEX(Resa!$A$8:$A$158,MATCH(E9,Resa!$O$8:$O$158*1,0))),"")</f>
        <v>0</v>
      </c>
      <c r="H9" s="80"/>
      <c r="I9" s="77" cm="1">
        <f t="array" ref="I9">IFERROR(SMALL(_xlfn.UNIQUE(Resa!$O$8:$O$158*1,FALSE,FALSE),ROW($A58)),"")</f>
        <v>268</v>
      </c>
      <c r="J9" s="77">
        <f>IF(I9="","",SUMIF(Resa!$O$8:$O$158,I9,Resa!$T$8:$T$158))</f>
        <v>1</v>
      </c>
      <c r="K9" s="78" cm="1">
        <f t="array" ref="K9">IFERROR(IF(I9="","",INDEX(Resa!$A$8:$A$158,MATCH(I9,Resa!$O$8:$O$158*1,0))),"")</f>
        <v>0</v>
      </c>
    </row>
    <row r="10" spans="1:13" ht="15.75" x14ac:dyDescent="0.2">
      <c r="A10" s="77" cm="1">
        <f t="array" ref="A10">IFERROR(SMALL(_xlfn.UNIQUE(Resa!$O$8:$O$158*1,FALSE,FALSE),ROW($A9)),"")</f>
        <v>112</v>
      </c>
      <c r="B10" s="77">
        <f>IF(A10="","",SUMIF(Resa!$O$8:$O$158,A10,Resa!$T$8:$T$158))</f>
        <v>1</v>
      </c>
      <c r="C10" s="78" cm="1">
        <f t="array" ref="C10">IFERROR(IF(A10="","",INDEX(Resa!$A$8:$A$158,MATCH(A10,Resa!$O$8:$O$158*1,0))),"")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IF(E10="","",SUMIF(Resa!$O$8:$O$158,E10,Resa!$T$8:$T$158))</f>
        <v>0</v>
      </c>
      <c r="G10" s="78" cm="1">
        <f t="array" ref="G10">IFERROR(IF(E10="","",INDEX(Resa!$A$8:$A$158,MATCH(E10,Resa!$O$8:$O$158*1,0))),"")</f>
        <v>0</v>
      </c>
      <c r="H10" s="80"/>
      <c r="I10" s="77" cm="1">
        <f t="array" ref="I10">IFERROR(SMALL(_xlfn.UNIQUE(Resa!$O$8:$O$158*1,FALSE,FALSE),ROW($A59)),"")</f>
        <v>269</v>
      </c>
      <c r="J10" s="77">
        <f>IF(I10="","",SUMIF(Resa!$O$8:$O$158,I10,Resa!$T$8:$T$158))</f>
        <v>0</v>
      </c>
      <c r="K10" s="78" cm="1">
        <f t="array" ref="K10">IFERROR(IF(I10="","",INDEX(Resa!$A$8:$A$158,MATCH(I10,Resa!$O$8:$O$158*1,0))),"")</f>
        <v>0</v>
      </c>
    </row>
    <row r="11" spans="1:13" ht="15.75" x14ac:dyDescent="0.2">
      <c r="A11" s="77" cm="1">
        <f t="array" ref="A11">IFERROR(SMALL(_xlfn.UNIQUE(Resa!$O$8:$O$158*1,FALSE,FALSE),ROW($A10)),"")</f>
        <v>113</v>
      </c>
      <c r="B11" s="77">
        <f>IF(A11="","",SUMIF(Resa!$O$8:$O$158,A11,Resa!$T$8:$T$158))</f>
        <v>1</v>
      </c>
      <c r="C11" s="78" cm="1">
        <f t="array" ref="C11">IFERROR(IF(A11="","",INDEX(Resa!$A$8:$A$158,MATCH(A11,Resa!$O$8:$O$158*1,0))),"")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IF(E11="","",SUMIF(Resa!$O$8:$O$158,E11,Resa!$T$8:$T$158))</f>
        <v>2</v>
      </c>
      <c r="G11" s="78" cm="1">
        <f t="array" ref="G11">IFERROR(IF(E11="","",INDEX(Resa!$A$8:$A$158,MATCH(E11,Resa!$O$8:$O$158*1,0))),"")</f>
        <v>0</v>
      </c>
      <c r="H11" s="80"/>
      <c r="I11" s="77" cm="1">
        <f t="array" ref="I11">IFERROR(SMALL(_xlfn.UNIQUE(Resa!$O$8:$O$158*1,FALSE,FALSE),ROW($A60)),"")</f>
        <v>270</v>
      </c>
      <c r="J11" s="77">
        <f>IF(I11="","",SUMIF(Resa!$O$8:$O$158,I11,Resa!$T$8:$T$158))</f>
        <v>1</v>
      </c>
      <c r="K11" s="78" cm="1">
        <f t="array" ref="K11">IFERROR(IF(I11="","",INDEX(Resa!$A$8:$A$158,MATCH(I11,Resa!$O$8:$O$158*1,0))),"")</f>
        <v>0</v>
      </c>
    </row>
    <row r="12" spans="1:13" ht="15.75" x14ac:dyDescent="0.2">
      <c r="A12" s="77" cm="1">
        <f t="array" ref="A12">IFERROR(SMALL(_xlfn.UNIQUE(Resa!$O$8:$O$158*1,FALSE,FALSE),ROW($A11)),"")</f>
        <v>114</v>
      </c>
      <c r="B12" s="77">
        <f>IF(A12="","",SUMIF(Resa!$O$8:$O$158,A12,Resa!$T$8:$T$158))</f>
        <v>1</v>
      </c>
      <c r="C12" s="78" cm="1">
        <f t="array" ref="C12">IFERROR(IF(A12="","",INDEX(Resa!$A$8:$A$158,MATCH(A12,Resa!$O$8:$O$158*1,0))),"")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IF(E12="","",SUMIF(Resa!$O$8:$O$158,E12,Resa!$T$8:$T$158))</f>
        <v>2</v>
      </c>
      <c r="G12" s="78" cm="1">
        <f t="array" ref="G12">IFERROR(IF(E12="","",INDEX(Resa!$A$8:$A$158,MATCH(E12,Resa!$O$8:$O$158*1,0))),"")</f>
        <v>0</v>
      </c>
      <c r="H12" s="80"/>
      <c r="I12" s="77" cm="1">
        <f t="array" ref="I12">IFERROR(SMALL(_xlfn.UNIQUE(Resa!$O$8:$O$158*1,FALSE,FALSE),ROW($A61)),"")</f>
        <v>271</v>
      </c>
      <c r="J12" s="77">
        <f>IF(I12="","",SUMIF(Resa!$O$8:$O$158,I12,Resa!$T$8:$T$158))</f>
        <v>2</v>
      </c>
      <c r="K12" s="78" cm="1">
        <f t="array" ref="K12">IFERROR(IF(I12="","",INDEX(Resa!$A$8:$A$158,MATCH(I12,Resa!$O$8:$O$158*1,0))),"")</f>
        <v>0</v>
      </c>
    </row>
    <row r="13" spans="1:13" ht="15.75" x14ac:dyDescent="0.2">
      <c r="A13" s="77" cm="1">
        <f t="array" ref="A13">IFERROR(SMALL(_xlfn.UNIQUE(Resa!$O$8:$O$158*1,FALSE,FALSE),ROW($A12)),"")</f>
        <v>115</v>
      </c>
      <c r="B13" s="77">
        <f>IF(A13="","",SUMIF(Resa!$O$8:$O$158,A13,Resa!$T$8:$T$158))</f>
        <v>2</v>
      </c>
      <c r="C13" s="78" cm="1">
        <f t="array" ref="C13">IFERROR(IF(A13="","",INDEX(Resa!$A$8:$A$158,MATCH(A13,Resa!$O$8:$O$158*1,0))),"")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IF(E13="","",SUMIF(Resa!$O$8:$O$158,E13,Resa!$T$8:$T$158))</f>
        <v>0</v>
      </c>
      <c r="G13" s="78" cm="1">
        <f t="array" ref="G13">IFERROR(IF(E13="","",INDEX(Resa!$A$8:$A$158,MATCH(E13,Resa!$O$8:$O$158*1,0))),"")</f>
        <v>0</v>
      </c>
      <c r="H13" s="80"/>
      <c r="I13" s="77" cm="1">
        <f t="array" ref="I13">IFERROR(SMALL(_xlfn.UNIQUE(Resa!$O$8:$O$158*1,FALSE,FALSE),ROW($A62)),"")</f>
        <v>272</v>
      </c>
      <c r="J13" s="77">
        <f>IF(I13="","",SUMIF(Resa!$O$8:$O$158,I13,Resa!$T$8:$T$158))</f>
        <v>2</v>
      </c>
      <c r="K13" s="78" cm="1">
        <f t="array" ref="K13">IFERROR(IF(I13="","",INDEX(Resa!$A$8:$A$158,MATCH(I13,Resa!$O$8:$O$158*1,0))),"")</f>
        <v>0</v>
      </c>
    </row>
    <row r="14" spans="1:13" ht="15.75" x14ac:dyDescent="0.2">
      <c r="A14" s="77" cm="1">
        <f t="array" ref="A14">IFERROR(SMALL(_xlfn.UNIQUE(Resa!$O$8:$O$158*1,FALSE,FALSE),ROW($A13)),"")</f>
        <v>116</v>
      </c>
      <c r="B14" s="77">
        <f>IF(A14="","",SUMIF(Resa!$O$8:$O$158,A14,Resa!$T$8:$T$158))</f>
        <v>2</v>
      </c>
      <c r="C14" s="78" cm="1">
        <f t="array" ref="C14">IFERROR(IF(A14="","",INDEX(Resa!$A$8:$A$158,MATCH(A14,Resa!$O$8:$O$158*1,0))),"")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IF(E14="","",SUMIF(Resa!$O$8:$O$158,E14,Resa!$T$8:$T$158))</f>
        <v>0</v>
      </c>
      <c r="G14" s="78" cm="1">
        <f t="array" ref="G14">IFERROR(IF(E14="","",INDEX(Resa!$A$8:$A$158,MATCH(E14,Resa!$O$8:$O$158*1,0))),"")</f>
        <v>0</v>
      </c>
      <c r="H14" s="80"/>
      <c r="I14" s="77" cm="1">
        <f t="array" ref="I14">IFERROR(SMALL(_xlfn.UNIQUE(Resa!$O$8:$O$158*1,FALSE,FALSE),ROW($A63)),"")</f>
        <v>273</v>
      </c>
      <c r="J14" s="77">
        <f>IF(I14="","",SUMIF(Resa!$O$8:$O$158,I14,Resa!$T$8:$T$158))</f>
        <v>2</v>
      </c>
      <c r="K14" s="78" cm="1">
        <f t="array" ref="K14">IFERROR(IF(I14="","",INDEX(Resa!$A$8:$A$158,MATCH(I14,Resa!$O$8:$O$158*1,0))),"")</f>
        <v>0</v>
      </c>
    </row>
    <row r="15" spans="1:13" ht="15.75" x14ac:dyDescent="0.2">
      <c r="A15" s="77" cm="1">
        <f t="array" ref="A15">IFERROR(SMALL(_xlfn.UNIQUE(Resa!$O$8:$O$158*1,FALSE,FALSE),ROW($A14)),"")</f>
        <v>117</v>
      </c>
      <c r="B15" s="77">
        <f>IF(A15="","",SUMIF(Resa!$O$8:$O$158,A15,Resa!$T$8:$T$158))</f>
        <v>2</v>
      </c>
      <c r="C15" s="78" cm="1">
        <f t="array" ref="C15">IFERROR(IF(A15="","",INDEX(Resa!$A$8:$A$158,MATCH(A15,Resa!$O$8:$O$158*1,0))),"")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IF(E15="","",SUMIF(Resa!$O$8:$O$158,E15,Resa!$T$8:$T$158))</f>
        <v>1</v>
      </c>
      <c r="G15" s="78" cm="1">
        <f t="array" ref="G15">IFERROR(IF(E15="","",INDEX(Resa!$A$8:$A$158,MATCH(E15,Resa!$O$8:$O$158*1,0))),"")</f>
        <v>0</v>
      </c>
      <c r="H15" s="80"/>
      <c r="I15" s="77" cm="1">
        <f t="array" ref="I15">IFERROR(SMALL(_xlfn.UNIQUE(Resa!$O$8:$O$158*1,FALSE,FALSE),ROW($A64)),"")</f>
        <v>274</v>
      </c>
      <c r="J15" s="77">
        <f>IF(I15="","",SUMIF(Resa!$O$8:$O$158,I15,Resa!$T$8:$T$158))</f>
        <v>2</v>
      </c>
      <c r="K15" s="78" cm="1">
        <f t="array" ref="K15">IFERROR(IF(I15="","",INDEX(Resa!$A$8:$A$158,MATCH(I15,Resa!$O$8:$O$158*1,0))),"")</f>
        <v>0</v>
      </c>
    </row>
    <row r="16" spans="1:13" ht="15.75" x14ac:dyDescent="0.2">
      <c r="A16" s="77" cm="1">
        <f t="array" ref="A16">IFERROR(SMALL(_xlfn.UNIQUE(Resa!$O$8:$O$158*1,FALSE,FALSE),ROW($A15)),"")</f>
        <v>118</v>
      </c>
      <c r="B16" s="77">
        <f>IF(A16="","",SUMIF(Resa!$O$8:$O$158,A16,Resa!$T$8:$T$158))</f>
        <v>2</v>
      </c>
      <c r="C16" s="78" cm="1">
        <f t="array" ref="C16">IFERROR(IF(A16="","",INDEX(Resa!$A$8:$A$158,MATCH(A16,Resa!$O$8:$O$158*1,0))),"")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IF(E16="","",SUMIF(Resa!$O$8:$O$158,E16,Resa!$T$8:$T$158))</f>
        <v>2</v>
      </c>
      <c r="G16" s="78" cm="1">
        <f t="array" ref="G16">IFERROR(IF(E16="","",INDEX(Resa!$A$8:$A$158,MATCH(E16,Resa!$O$8:$O$158*1,0))),"")</f>
        <v>0</v>
      </c>
      <c r="H16" s="80"/>
      <c r="I16" s="77" cm="1">
        <f t="array" ref="I16">IFERROR(SMALL(_xlfn.UNIQUE(Resa!$O$8:$O$158*1,FALSE,FALSE),ROW($A65)),"")</f>
        <v>275</v>
      </c>
      <c r="J16" s="77">
        <f>IF(I16="","",SUMIF(Resa!$O$8:$O$158,I16,Resa!$T$8:$T$158))</f>
        <v>2</v>
      </c>
      <c r="K16" s="78" cm="1">
        <f t="array" ref="K16">IFERROR(IF(I16="","",INDEX(Resa!$A$8:$A$158,MATCH(I16,Resa!$O$8:$O$158*1,0))),"")</f>
        <v>0</v>
      </c>
    </row>
    <row r="17" spans="1:11" ht="15.75" x14ac:dyDescent="0.2">
      <c r="A17" s="77" cm="1">
        <f t="array" ref="A17">IFERROR(SMALL(_xlfn.UNIQUE(Resa!$O$8:$O$158*1,FALSE,FALSE),ROW($A16)),"")</f>
        <v>119</v>
      </c>
      <c r="B17" s="77">
        <f>IF(A17="","",SUMIF(Resa!$O$8:$O$158,A17,Resa!$T$8:$T$158))</f>
        <v>2</v>
      </c>
      <c r="C17" s="78" cm="1">
        <f t="array" ref="C17">IFERROR(IF(A17="","",INDEX(Resa!$A$8:$A$158,MATCH(A17,Resa!$O$8:$O$158*1,0))),"")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IF(E17="","",SUMIF(Resa!$O$8:$O$158,E17,Resa!$T$8:$T$158))</f>
        <v>0</v>
      </c>
      <c r="G17" s="78" cm="1">
        <f t="array" ref="G17">IFERROR(IF(E17="","",INDEX(Resa!$A$8:$A$158,MATCH(E17,Resa!$O$8:$O$158*1,0))),"")</f>
        <v>0</v>
      </c>
      <c r="H17" s="80"/>
      <c r="I17" s="77" cm="1">
        <f t="array" ref="I17">IFERROR(SMALL(_xlfn.UNIQUE(Resa!$O$8:$O$158*1,FALSE,FALSE),ROW($A66)),"")</f>
        <v>277</v>
      </c>
      <c r="J17" s="77">
        <f>IF(I17="","",SUMIF(Resa!$O$8:$O$158,I17,Resa!$T$8:$T$158))</f>
        <v>0</v>
      </c>
      <c r="K17" s="78" cm="1">
        <f t="array" ref="K17">IFERROR(IF(I17="","",INDEX(Resa!$A$8:$A$158,MATCH(I17,Resa!$O$8:$O$158*1,0))),"")</f>
        <v>0</v>
      </c>
    </row>
    <row r="18" spans="1:11" ht="15.75" x14ac:dyDescent="0.2">
      <c r="A18" s="77" cm="1">
        <f t="array" ref="A18">IFERROR(SMALL(_xlfn.UNIQUE(Resa!$O$8:$O$158*1,FALSE,FALSE),ROW($A17)),"")</f>
        <v>120</v>
      </c>
      <c r="B18" s="77">
        <f>IF(A18="","",SUMIF(Resa!$O$8:$O$158,A18,Resa!$T$8:$T$158))</f>
        <v>2</v>
      </c>
      <c r="C18" s="78" cm="1">
        <f t="array" ref="C18">IFERROR(IF(A18="","",INDEX(Resa!$A$8:$A$158,MATCH(A18,Resa!$O$8:$O$158*1,0))),"")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IF(E18="","",SUMIF(Resa!$O$8:$O$158,E18,Resa!$T$8:$T$158))</f>
        <v>2</v>
      </c>
      <c r="G18" s="78" cm="1">
        <f t="array" ref="G18">IFERROR(IF(E18="","",INDEX(Resa!$A$8:$A$158,MATCH(E18,Resa!$O$8:$O$158*1,0))),"")</f>
        <v>0</v>
      </c>
      <c r="H18" s="80"/>
      <c r="I18" s="77" t="str" cm="1">
        <f t="array" ref="I18">IFERROR(SMALL(_xlfn.UNIQUE(Resa!$O$8:$O$158*1,FALSE,FALSE),ROW($A67)),"")</f>
        <v/>
      </c>
      <c r="J18" s="77" t="str">
        <f>IF(I18="","",SUMIF(Resa!$O$8:$O$158,I18,Resa!$T$8:$T$158))</f>
        <v/>
      </c>
      <c r="K18" s="78" t="str" cm="1">
        <f t="array" ref="K18">IFERROR(IF(I18="","",INDEX(Resa!$A$8:$A$158,MATCH(I18,Resa!$O$8:$O$158*1,0))),"")</f>
        <v/>
      </c>
    </row>
    <row r="19" spans="1:11" ht="15.75" x14ac:dyDescent="0.2">
      <c r="A19" s="77" cm="1">
        <f t="array" ref="A19">IFERROR(SMALL(_xlfn.UNIQUE(Resa!$O$8:$O$158*1,FALSE,FALSE),ROW($A18)),"")</f>
        <v>121</v>
      </c>
      <c r="B19" s="77">
        <f>IF(A19="","",SUMIF(Resa!$O$8:$O$158,A19,Resa!$T$8:$T$158))</f>
        <v>2</v>
      </c>
      <c r="C19" s="78" cm="1">
        <f t="array" ref="C19">IFERROR(IF(A19="","",INDEX(Resa!$A$8:$A$158,MATCH(A19,Resa!$O$8:$O$158*1,0))),"")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IF(E19="","",SUMIF(Resa!$O$8:$O$158,E19,Resa!$T$8:$T$158))</f>
        <v>0</v>
      </c>
      <c r="G19" s="78" cm="1">
        <f t="array" ref="G19">IFERROR(IF(E19="","",INDEX(Resa!$A$8:$A$158,MATCH(E19,Resa!$O$8:$O$158*1,0))),"")</f>
        <v>0</v>
      </c>
      <c r="H19" s="80"/>
      <c r="I19" s="77" t="str" cm="1">
        <f t="array" ref="I19">IFERROR(SMALL(_xlfn.UNIQUE(Resa!$O$8:$O$158*1,FALSE,FALSE),ROW($A68)),"")</f>
        <v/>
      </c>
      <c r="J19" s="77" t="str">
        <f>IF(I19="","",SUMIF(Resa!$O$8:$O$158,I19,Resa!$T$8:$T$158))</f>
        <v/>
      </c>
      <c r="K19" s="78" t="str" cm="1">
        <f t="array" ref="K19">IFERROR(IF(I19="","",INDEX(Resa!$A$8:$A$158,MATCH(I19,Resa!$O$8:$O$158*1,0))),"")</f>
        <v/>
      </c>
    </row>
    <row r="20" spans="1:11" ht="15.75" x14ac:dyDescent="0.2">
      <c r="A20" s="77" cm="1">
        <f t="array" ref="A20">IFERROR(SMALL(_xlfn.UNIQUE(Resa!$O$8:$O$158*1,FALSE,FALSE),ROW($A19)),"")</f>
        <v>122</v>
      </c>
      <c r="B20" s="77">
        <f>IF(A20="","",SUMIF(Resa!$O$8:$O$158,A20,Resa!$T$8:$T$158))</f>
        <v>2</v>
      </c>
      <c r="C20" s="78" cm="1">
        <f t="array" ref="C20">IFERROR(IF(A20="","",INDEX(Resa!$A$8:$A$158,MATCH(A20,Resa!$O$8:$O$158*1,0))),"")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IF(E20="","",SUMIF(Resa!$O$8:$O$158,E20,Resa!$T$8:$T$158))</f>
        <v>2</v>
      </c>
      <c r="G20" s="78" cm="1">
        <f t="array" ref="G20">IFERROR(IF(E20="","",INDEX(Resa!$A$8:$A$158,MATCH(E20,Resa!$O$8:$O$158*1,0))),"")</f>
        <v>0</v>
      </c>
      <c r="H20" s="80"/>
      <c r="I20" s="77" t="str" cm="1">
        <f t="array" ref="I20">IFERROR(SMALL(_xlfn.UNIQUE(Resa!$O$8:$O$158*1,FALSE,FALSE),ROW($A69)),"")</f>
        <v/>
      </c>
      <c r="J20" s="77" t="str">
        <f>IF(I20="","",SUMIF(Resa!$O$8:$O$158,I20,Resa!$T$8:$T$158))</f>
        <v/>
      </c>
      <c r="K20" s="78" t="str" cm="1">
        <f t="array" ref="K20">IFERROR(IF(I20="","",INDEX(Resa!$A$8:$A$158,MATCH(I20,Resa!$O$8:$O$158*1,0))),"")</f>
        <v/>
      </c>
    </row>
    <row r="21" spans="1:11" ht="15.75" x14ac:dyDescent="0.2">
      <c r="A21" s="77" cm="1">
        <f t="array" ref="A21">IFERROR(SMALL(_xlfn.UNIQUE(Resa!$O$8:$O$158*1,FALSE,FALSE),ROW($A20)),"")</f>
        <v>123</v>
      </c>
      <c r="B21" s="77">
        <f>IF(A21="","",SUMIF(Resa!$O$8:$O$158,A21,Resa!$T$8:$T$158))</f>
        <v>2</v>
      </c>
      <c r="C21" s="78" cm="1">
        <f t="array" ref="C21">IFERROR(IF(A21="","",INDEX(Resa!$A$8:$A$158,MATCH(A21,Resa!$O$8:$O$158*1,0))),"")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IF(E21="","",SUMIF(Resa!$O$8:$O$158,E21,Resa!$T$8:$T$158))</f>
        <v>0</v>
      </c>
      <c r="G21" s="78" cm="1">
        <f t="array" ref="G21">IFERROR(IF(E21="","",INDEX(Resa!$A$8:$A$158,MATCH(E21,Resa!$O$8:$O$158*1,0))),"")</f>
        <v>0</v>
      </c>
      <c r="H21" s="80"/>
      <c r="I21" s="77" t="str" cm="1">
        <f t="array" ref="I21">IFERROR(SMALL(_xlfn.UNIQUE(Resa!$O$8:$O$158*1,FALSE,FALSE),ROW($A70)),"")</f>
        <v/>
      </c>
      <c r="J21" s="77" t="str">
        <f>IF(I21="","",SUMIF(Resa!$O$8:$O$158,I21,Resa!$T$8:$T$158))</f>
        <v/>
      </c>
      <c r="K21" s="78" t="str" cm="1">
        <f t="array" ref="K21">IFERROR(IF(I21="","",INDEX(Resa!$A$8:$A$158,MATCH(I21,Resa!$O$8:$O$158*1,0))),"")</f>
        <v/>
      </c>
    </row>
    <row r="22" spans="1:11" ht="15.75" x14ac:dyDescent="0.2">
      <c r="A22" s="77" cm="1">
        <f t="array" ref="A22">IFERROR(SMALL(_xlfn.UNIQUE(Resa!$O$8:$O$158*1,FALSE,FALSE),ROW($A21)),"")</f>
        <v>124</v>
      </c>
      <c r="B22" s="77">
        <f>IF(A22="","",SUMIF(Resa!$O$8:$O$158,A22,Resa!$T$8:$T$158))</f>
        <v>1</v>
      </c>
      <c r="C22" s="78" cm="1">
        <f t="array" ref="C22">IFERROR(IF(A22="","",INDEX(Resa!$A$8:$A$158,MATCH(A22,Resa!$O$8:$O$158*1,0))),"")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IF(E22="","",SUMIF(Resa!$O$8:$O$158,E22,Resa!$T$8:$T$158))</f>
        <v>2</v>
      </c>
      <c r="G22" s="78" cm="1">
        <f t="array" ref="G22">IFERROR(IF(E22="","",INDEX(Resa!$A$8:$A$158,MATCH(E22,Resa!$O$8:$O$158*1,0))),"")</f>
        <v>0</v>
      </c>
      <c r="H22" s="80"/>
      <c r="I22" s="77" t="str" cm="1">
        <f t="array" ref="I22">IFERROR(SMALL(_xlfn.UNIQUE(Resa!$O$8:$O$158*1,FALSE,FALSE),ROW($A71)),"")</f>
        <v/>
      </c>
      <c r="J22" s="77" t="str">
        <f>IF(I22="","",SUMIF(Resa!$O$8:$O$158,I22,Resa!$T$8:$T$158))</f>
        <v/>
      </c>
      <c r="K22" s="78" t="str" cm="1">
        <f t="array" ref="K22">IFERROR(IF(I22="","",INDEX(Resa!$A$8:$A$158,MATCH(I22,Resa!$O$8:$O$158*1,0))),"")</f>
        <v/>
      </c>
    </row>
    <row r="23" spans="1:11" ht="15.75" x14ac:dyDescent="0.2">
      <c r="A23" s="77" cm="1">
        <f t="array" ref="A23">IFERROR(SMALL(_xlfn.UNIQUE(Resa!$O$8:$O$158*1,FALSE,FALSE),ROW($A22)),"")</f>
        <v>125</v>
      </c>
      <c r="B23" s="77">
        <f>IF(A23="","",SUMIF(Resa!$O$8:$O$158,A23,Resa!$T$8:$T$158))</f>
        <v>2</v>
      </c>
      <c r="C23" s="78" cm="1">
        <f t="array" ref="C23">IFERROR(IF(A23="","",INDEX(Resa!$A$8:$A$158,MATCH(A23,Resa!$O$8:$O$158*1,0))),"")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IF(E23="","",SUMIF(Resa!$O$8:$O$158,E23,Resa!$T$8:$T$158))</f>
        <v>2</v>
      </c>
      <c r="G23" s="78" cm="1">
        <f t="array" ref="G23">IFERROR(IF(E23="","",INDEX(Resa!$A$8:$A$158,MATCH(E23,Resa!$O$8:$O$158*1,0))),"")</f>
        <v>0</v>
      </c>
      <c r="H23" s="80"/>
      <c r="I23" s="77" t="str" cm="1">
        <f t="array" ref="I23">IFERROR(SMALL(_xlfn.UNIQUE(Resa!$O$8:$O$158*1,FALSE,FALSE),ROW($A72)),"")</f>
        <v/>
      </c>
      <c r="J23" s="77" t="str">
        <f>IF(I23="","",SUMIF(Resa!$O$8:$O$158,I23,Resa!$T$8:$T$158))</f>
        <v/>
      </c>
      <c r="K23" s="78" t="str" cm="1">
        <f t="array" ref="K23">IFERROR(IF(I23="","",INDEX(Resa!$A$8:$A$158,MATCH(I23,Resa!$O$8:$O$158*1,0))),"")</f>
        <v/>
      </c>
    </row>
    <row r="24" spans="1:11" ht="15.75" x14ac:dyDescent="0.2">
      <c r="A24" s="77" cm="1">
        <f t="array" ref="A24">IFERROR(SMALL(_xlfn.UNIQUE(Resa!$O$8:$O$158*1,FALSE,FALSE),ROW($A23)),"")</f>
        <v>126</v>
      </c>
      <c r="B24" s="77">
        <f>IF(A24="","",SUMIF(Resa!$O$8:$O$158,A24,Resa!$T$8:$T$158))</f>
        <v>2</v>
      </c>
      <c r="C24" s="78" cm="1">
        <f t="array" ref="C24">IFERROR(IF(A24="","",INDEX(Resa!$A$8:$A$158,MATCH(A24,Resa!$O$8:$O$158*1,0))),"")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IF(E24="","",SUMIF(Resa!$O$8:$O$158,E24,Resa!$T$8:$T$158))</f>
        <v>1</v>
      </c>
      <c r="G24" s="78" cm="1">
        <f t="array" ref="G24">IFERROR(IF(E24="","",INDEX(Resa!$A$8:$A$158,MATCH(E24,Resa!$O$8:$O$158*1,0))),"")</f>
        <v>0</v>
      </c>
      <c r="H24" s="80"/>
      <c r="I24" s="77" t="str" cm="1">
        <f t="array" ref="I24">IFERROR(SMALL(_xlfn.UNIQUE(Resa!$O$8:$O$158*1,FALSE,FALSE),ROW($A73)),"")</f>
        <v/>
      </c>
      <c r="J24" s="77" t="str">
        <f>IF(I24="","",SUMIF(Resa!$O$8:$O$158,I24,Resa!$T$8:$T$158))</f>
        <v/>
      </c>
      <c r="K24" s="78" t="str" cm="1">
        <f t="array" ref="K24">IFERROR(IF(I24="","",INDEX(Resa!$A$8:$A$158,MATCH(I24,Resa!$O$8:$O$158*1,0))),"")</f>
        <v/>
      </c>
    </row>
    <row r="25" spans="1:11" ht="15.75" x14ac:dyDescent="0.2">
      <c r="A25" s="77" cm="1">
        <f t="array" ref="A25">IFERROR(SMALL(_xlfn.UNIQUE(Resa!$O$8:$O$158*1,FALSE,FALSE),ROW($A24)),"")</f>
        <v>127</v>
      </c>
      <c r="B25" s="77">
        <f>IF(A25="","",SUMIF(Resa!$O$8:$O$158,A25,Resa!$T$8:$T$158))</f>
        <v>0</v>
      </c>
      <c r="C25" s="78" cm="1">
        <f t="array" ref="C25">IFERROR(IF(A25="","",INDEX(Resa!$A$8:$A$158,MATCH(A25,Resa!$O$8:$O$158*1,0))),"")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IF(E25="","",SUMIF(Resa!$O$8:$O$158,E25,Resa!$T$8:$T$158))</f>
        <v>2</v>
      </c>
      <c r="G25" s="78" cm="1">
        <f t="array" ref="G25">IFERROR(IF(E25="","",INDEX(Resa!$A$8:$A$158,MATCH(E25,Resa!$O$8:$O$158*1,0))),"")</f>
        <v>0</v>
      </c>
      <c r="H25" s="80"/>
      <c r="I25" s="77" t="str" cm="1">
        <f t="array" ref="I25">IFERROR(SMALL(_xlfn.UNIQUE(Resa!$O$8:$O$158*1,FALSE,FALSE),ROW($A74)),"")</f>
        <v/>
      </c>
      <c r="J25" s="77" t="str">
        <f>IF(I25="","",SUMIF(Resa!$O$8:$O$158,I25,Resa!$T$8:$T$158))</f>
        <v/>
      </c>
      <c r="K25" s="78" t="str" cm="1">
        <f t="array" ref="K25">IFERROR(IF(I25="","",INDEX(Resa!$A$8:$A$158,MATCH(I25,Resa!$O$8:$O$158*1,0))),"")</f>
        <v/>
      </c>
    </row>
    <row r="26" spans="1:11" ht="15.75" x14ac:dyDescent="0.2">
      <c r="A26" s="77" cm="1">
        <f t="array" ref="A26">IFERROR(SMALL(_xlfn.UNIQUE(Resa!$O$8:$O$158*1,FALSE,FALSE),ROW($A25)),"")</f>
        <v>128</v>
      </c>
      <c r="B26" s="77">
        <f>IF(A26="","",SUMIF(Resa!$O$8:$O$158,A26,Resa!$T$8:$T$158))</f>
        <v>2</v>
      </c>
      <c r="C26" s="78" cm="1">
        <f t="array" ref="C26">IFERROR(IF(A26="","",INDEX(Resa!$A$8:$A$158,MATCH(A26,Resa!$O$8:$O$158*1,0))),"")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IF(E26="","",SUMIF(Resa!$O$8:$O$158,E26,Resa!$T$8:$T$158))</f>
        <v>2</v>
      </c>
      <c r="G26" s="78" cm="1">
        <f t="array" ref="G26">IFERROR(IF(E26="","",INDEX(Resa!$A$8:$A$158,MATCH(E26,Resa!$O$8:$O$158*1,0))),"")</f>
        <v>0</v>
      </c>
      <c r="H26" s="80"/>
      <c r="I26" s="77" t="str" cm="1">
        <f t="array" ref="I26">IFERROR(SMALL(_xlfn.UNIQUE(Resa!$O$8:$O$158*1,FALSE,FALSE),ROW($A75)),"")</f>
        <v/>
      </c>
      <c r="J26" s="77" t="str">
        <f>IF(I26="","",SUMIF(Resa!$O$8:$O$158,I26,Resa!$T$8:$T$158))</f>
        <v/>
      </c>
      <c r="K26" s="78" t="str" cm="1">
        <f t="array" ref="K26">IFERROR(IF(I26="","",INDEX(Resa!$A$8:$A$158,MATCH(I26,Resa!$O$8:$O$158*1,0))),"")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IF(A27="","",SUMIF(Resa!$O$8:$O$158,A27,Resa!$T$8:$T$158))</f>
        <v>2</v>
      </c>
      <c r="C27" s="78" cm="1">
        <f t="array" ref="C27">IFERROR(IF(A27="","",INDEX(Resa!$A$8:$A$158,MATCH(A27,Resa!$O$8:$O$158*1,0))),"")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IF(E27="","",SUMIF(Resa!$O$8:$O$158,E27,Resa!$T$8:$T$158))</f>
        <v>2</v>
      </c>
      <c r="G27" s="78" cm="1">
        <f t="array" ref="G27">IFERROR(IF(E27="","",INDEX(Resa!$A$8:$A$158,MATCH(E27,Resa!$O$8:$O$158*1,0))),"")</f>
        <v>0</v>
      </c>
      <c r="H27" s="81"/>
      <c r="I27" s="77" t="str" cm="1">
        <f t="array" ref="I27">IFERROR(SMALL(_xlfn.UNIQUE(Resa!$O$8:$O$158*1,FALSE,FALSE),ROW($A76)),"")</f>
        <v/>
      </c>
      <c r="J27" s="77" t="str">
        <f>IF(I27="","",SUMIF(Resa!$O$8:$O$158,I27,Resa!$T$8:$T$158))</f>
        <v/>
      </c>
      <c r="K27" s="78" t="str" cm="1">
        <f t="array" ref="K27">IFERROR(IF(I27="","",INDEX(Resa!$A$8:$A$158,MATCH(I27,Resa!$O$8:$O$158*1,0))),"")</f>
        <v/>
      </c>
    </row>
    <row r="28" spans="1:11" ht="16.5" thickBot="1" x14ac:dyDescent="0.25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IF(I28="","",SUMIF(Resa!$O$8:$O$158,I28,Resa!$T$8:$T$158))</f>
        <v/>
      </c>
      <c r="K28" s="78" t="str" cm="1">
        <f t="array" ref="K28">IFERROR(IF(I28="","",INDEX(Resa!$A$8:$A$158,MATCH(I28,Resa!$O$8:$O$158*1,0))),"")</f>
        <v/>
      </c>
    </row>
    <row r="29" spans="1:11" ht="18" x14ac:dyDescent="0.2">
      <c r="A29" s="199">
        <v>1</v>
      </c>
      <c r="B29" s="200"/>
      <c r="C29" s="44">
        <f t="shared" ref="C29:C34" si="0">SUMIFS($B$3:$B$27,$C$3:$C$27,A29)+SUMIFS($F$3:$F$27,$G$3:$G$27,A29)+SUMIFS($J$3:$J$28,$K$3:$K$28,A29)</f>
        <v>0</v>
      </c>
      <c r="D29" s="207" t="s">
        <v>95</v>
      </c>
      <c r="E29" s="208"/>
      <c r="F29" s="208"/>
      <c r="G29" s="208"/>
    </row>
    <row r="30" spans="1:11" ht="18" x14ac:dyDescent="0.2">
      <c r="A30" s="201">
        <v>2</v>
      </c>
      <c r="B30" s="202"/>
      <c r="C30" s="45">
        <f t="shared" si="0"/>
        <v>0</v>
      </c>
      <c r="D30" s="207" t="s">
        <v>96</v>
      </c>
      <c r="E30" s="208"/>
      <c r="F30" s="208"/>
      <c r="G30" s="208"/>
    </row>
    <row r="31" spans="1:11" ht="18" x14ac:dyDescent="0.2">
      <c r="A31" s="203">
        <v>3</v>
      </c>
      <c r="B31" s="204"/>
      <c r="C31" s="45">
        <f t="shared" si="0"/>
        <v>0</v>
      </c>
      <c r="D31" s="207" t="s">
        <v>97</v>
      </c>
      <c r="E31" s="208"/>
      <c r="F31" s="208"/>
      <c r="G31" s="208"/>
    </row>
    <row r="32" spans="1:11" ht="18" x14ac:dyDescent="0.2">
      <c r="A32" s="205">
        <v>4</v>
      </c>
      <c r="B32" s="206"/>
      <c r="C32" s="45">
        <f t="shared" si="0"/>
        <v>0</v>
      </c>
      <c r="D32" s="207" t="s">
        <v>98</v>
      </c>
      <c r="E32" s="208"/>
      <c r="F32" s="208"/>
      <c r="G32" s="208"/>
    </row>
    <row r="33" spans="1:7" ht="18" x14ac:dyDescent="0.2">
      <c r="A33" s="190">
        <v>5</v>
      </c>
      <c r="B33" s="191"/>
      <c r="C33" s="45">
        <f t="shared" si="0"/>
        <v>0</v>
      </c>
      <c r="D33" s="207"/>
      <c r="E33" s="208"/>
      <c r="F33" s="208"/>
      <c r="G33" s="208"/>
    </row>
    <row r="34" spans="1:7" ht="18.75" thickBot="1" x14ac:dyDescent="0.25">
      <c r="A34" s="192">
        <v>6</v>
      </c>
      <c r="B34" s="193"/>
      <c r="C34" s="46">
        <f t="shared" si="0"/>
        <v>0</v>
      </c>
    </row>
  </sheetData>
  <mergeCells count="13">
    <mergeCell ref="A33:B33"/>
    <mergeCell ref="A34:B34"/>
    <mergeCell ref="A1:I1"/>
    <mergeCell ref="J1:K1"/>
    <mergeCell ref="A29:B29"/>
    <mergeCell ref="A30:B30"/>
    <mergeCell ref="A31:B31"/>
    <mergeCell ref="A32:B32"/>
    <mergeCell ref="D29:G29"/>
    <mergeCell ref="D30:G30"/>
    <mergeCell ref="D31:G31"/>
    <mergeCell ref="D32:G32"/>
    <mergeCell ref="D33:G33"/>
  </mergeCells>
  <phoneticPr fontId="21" type="noConversion"/>
  <conditionalFormatting sqref="I3:J28 A3:B27">
    <cfRule type="expression" dxfId="433" priority="33">
      <formula>AND( C3=6)</formula>
    </cfRule>
    <cfRule type="expression" dxfId="432" priority="34">
      <formula>AND( C3=5)</formula>
    </cfRule>
    <cfRule type="expression" dxfId="431" priority="35">
      <formula>AND( C3=4)</formula>
    </cfRule>
    <cfRule type="expression" dxfId="430" priority="36">
      <formula>AND( C3=3)</formula>
    </cfRule>
    <cfRule type="expression" dxfId="429" priority="37">
      <formula>AND( C3=2)</formula>
    </cfRule>
    <cfRule type="expression" dxfId="428" priority="38">
      <formula>AND( C3=1)</formula>
    </cfRule>
  </conditionalFormatting>
  <conditionalFormatting sqref="A3:B27">
    <cfRule type="containsErrors" dxfId="427" priority="49">
      <formula>ISERROR(A3)</formula>
    </cfRule>
  </conditionalFormatting>
  <conditionalFormatting sqref="E3:F27">
    <cfRule type="expression" dxfId="426" priority="4">
      <formula>AND( G3=6)</formula>
    </cfRule>
    <cfRule type="expression" dxfId="425" priority="5">
      <formula>AND( G3=5)</formula>
    </cfRule>
    <cfRule type="expression" dxfId="424" priority="6">
      <formula>AND( G3=4)</formula>
    </cfRule>
    <cfRule type="expression" dxfId="423" priority="7">
      <formula>AND( G3=3)</formula>
    </cfRule>
    <cfRule type="expression" dxfId="422" priority="8">
      <formula>AND( G3=2)</formula>
    </cfRule>
    <cfRule type="expression" dxfId="421" priority="9">
      <formula>AND( G3=1)</formula>
    </cfRule>
  </conditionalFormatting>
  <conditionalFormatting sqref="I3:J28 E3:F27">
    <cfRule type="containsErrors" dxfId="420" priority="10">
      <formula>ISERROR(E3)</formula>
    </cfRule>
  </conditionalFormatting>
  <conditionalFormatting sqref="C3:C27">
    <cfRule type="cellIs" dxfId="419" priority="3" operator="equal">
      <formula>0</formula>
    </cfRule>
  </conditionalFormatting>
  <conditionalFormatting sqref="G3:G27">
    <cfRule type="cellIs" dxfId="418" priority="2" operator="equal">
      <formula>0</formula>
    </cfRule>
  </conditionalFormatting>
  <conditionalFormatting sqref="K3:K28">
    <cfRule type="cellIs" dxfId="417" priority="1" operator="equal">
      <formula>0</formula>
    </cfRule>
  </conditionalFormatting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B5041-823C-4EAB-B0A3-CD4722ABA125}">
  <sheetPr codeName="Feuil4"/>
  <dimension ref="A1:M34"/>
  <sheetViews>
    <sheetView zoomScale="85" zoomScaleNormal="85" workbookViewId="0">
      <selection activeCell="G19" sqref="G19"/>
    </sheetView>
  </sheetViews>
  <sheetFormatPr baseColWidth="10" defaultRowHeight="12.75" x14ac:dyDescent="0.2"/>
  <cols>
    <col min="1" max="1" width="10.85546875" customWidth="1"/>
    <col min="2" max="2" width="3.5703125" customWidth="1"/>
    <col min="3" max="3" width="12.85546875" customWidth="1"/>
    <col min="4" max="4" width="2.5703125" customWidth="1"/>
    <col min="5" max="5" width="11" customWidth="1"/>
    <col min="6" max="6" width="3.7109375" customWidth="1"/>
    <col min="7" max="7" width="12.85546875" customWidth="1"/>
    <col min="8" max="8" width="2.7109375" customWidth="1"/>
    <col min="9" max="9" width="10.42578125" customWidth="1"/>
    <col min="10" max="10" width="3.7109375" customWidth="1"/>
    <col min="11" max="11" width="14.42578125" customWidth="1"/>
  </cols>
  <sheetData>
    <row r="1" spans="1:13" ht="45.75" thickBot="1" x14ac:dyDescent="0.25">
      <c r="A1" s="194" t="str">
        <f>Resa!B7</f>
        <v>MURANO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SUM(B3:B27)+SUM(F3:F27)+SUM(J3:J28)</f>
        <v>93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5.75" x14ac:dyDescent="0.2">
      <c r="A3" s="77" cm="1">
        <f t="array" ref="A3">IFERROR(SMALL(_xlfn.UNIQUE(Resa!$O$8:$O$158*1,FALSE,FALSE),ROW($A2)),"")</f>
        <v>101</v>
      </c>
      <c r="B3" s="77">
        <f>IF(A3="","",SUMIF(Resa!$O$8:$O$158,A3,Resa!$U$8:$U$158))</f>
        <v>2</v>
      </c>
      <c r="C3" s="78" cm="1">
        <f t="array" ref="C3">IFERROR(IF(A3="","",INDEX(Resa!$B$8:$B$158,MATCH(A3,Resa!$O$8:$O$158*1,0))),"")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IF(E3="","",SUMIF(Resa!$O$8:$O$158,E3,Resa!$U$8:$U$158))</f>
        <v>2</v>
      </c>
      <c r="G3" s="78" cm="1">
        <f t="array" ref="G3">IFERROR(IF(E3="","",INDEX(Resa!$B$8:$B$158,MATCH(E3,Resa!$O$8:$O$158*1,0))),"")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IF(I3="","",SUMIF(Resa!$O$8:$O$158,I3,Resa!$U$8:$U$158))</f>
        <v>2</v>
      </c>
      <c r="K3" s="78" cm="1">
        <f t="array" ref="K3">IFERROR(IF(I3="","",INDEX(Resa!$B$8:$B$158,MATCH(I3,Resa!$O$8:$O$158*1,0))),"")</f>
        <v>0</v>
      </c>
      <c r="M3" s="35"/>
    </row>
    <row r="4" spans="1:13" ht="15.75" x14ac:dyDescent="0.2">
      <c r="A4" s="77" cm="1">
        <f t="array" ref="A4">IFERROR(SMALL(_xlfn.UNIQUE(Resa!$O$8:$O$158*1,FALSE,FALSE),ROW($A3)),"")</f>
        <v>102</v>
      </c>
      <c r="B4" s="77">
        <f>IF(A4="","",SUMIF(Resa!$O$8:$O$158,A4,Resa!$U$8:$U$158))</f>
        <v>0</v>
      </c>
      <c r="C4" s="78" cm="1">
        <f t="array" ref="C4">IFERROR(IF(A4="","",INDEX(Resa!$B$8:$B$158,MATCH(A4,Resa!$O$8:$O$158*1,0))),"")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IF(E4="","",SUMIF(Resa!$O$8:$O$158,E4,Resa!$U$8:$U$158))</f>
        <v>1</v>
      </c>
      <c r="G4" s="78" cm="1">
        <f t="array" ref="G4">IFERROR(IF(E4="","",INDEX(Resa!$B$8:$B$158,MATCH(E4,Resa!$O$8:$O$158*1,0))),"")</f>
        <v>0</v>
      </c>
      <c r="H4" s="80"/>
      <c r="I4" s="77" cm="1">
        <f t="array" ref="I4">IFERROR(SMALL(_xlfn.UNIQUE(Resa!$O$8:$O$158*1,FALSE,FALSE),ROW($A53)),"")</f>
        <v>263</v>
      </c>
      <c r="J4" s="77">
        <f>IF(I4="","",SUMIF(Resa!$O$8:$O$158,I4,Resa!$U$8:$U$158))</f>
        <v>2</v>
      </c>
      <c r="K4" s="78" cm="1">
        <f t="array" ref="K4">IFERROR(IF(I4="","",INDEX(Resa!$B$8:$B$158,MATCH(I4,Resa!$O$8:$O$158*1,0))),"")</f>
        <v>0</v>
      </c>
      <c r="M4" s="35"/>
    </row>
    <row r="5" spans="1:13" ht="15.75" x14ac:dyDescent="0.2">
      <c r="A5" s="77" cm="1">
        <f t="array" ref="A5">IFERROR(SMALL(_xlfn.UNIQUE(Resa!$O$8:$O$158*1,FALSE,FALSE),ROW($A4)),"")</f>
        <v>105</v>
      </c>
      <c r="B5" s="77">
        <f>IF(A5="","",SUMIF(Resa!$O$8:$O$158,A5,Resa!$U$8:$U$158))</f>
        <v>2</v>
      </c>
      <c r="C5" s="78" cm="1">
        <f t="array" ref="C5">IFERROR(IF(A5="","",INDEX(Resa!$B$8:$B$158,MATCH(A5,Resa!$O$8:$O$158*1,0))),"")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IF(E5="","",SUMIF(Resa!$O$8:$O$158,E5,Resa!$U$8:$U$158))</f>
        <v>0</v>
      </c>
      <c r="G5" s="78" cm="1">
        <f t="array" ref="G5">IFERROR(IF(E5="","",INDEX(Resa!$B$8:$B$158,MATCH(E5,Resa!$O$8:$O$158*1,0))),"")</f>
        <v>0</v>
      </c>
      <c r="H5" s="80"/>
      <c r="I5" s="77" cm="1">
        <f t="array" ref="I5">IFERROR(SMALL(_xlfn.UNIQUE(Resa!$O$8:$O$158*1,FALSE,FALSE),ROW($A54)),"")</f>
        <v>264</v>
      </c>
      <c r="J5" s="77">
        <f>IF(I5="","",SUMIF(Resa!$O$8:$O$158,I5,Resa!$U$8:$U$158))</f>
        <v>2</v>
      </c>
      <c r="K5" s="78" cm="1">
        <f t="array" ref="K5">IFERROR(IF(I5="","",INDEX(Resa!$B$8:$B$158,MATCH(I5,Resa!$O$8:$O$158*1,0))),"")</f>
        <v>0</v>
      </c>
    </row>
    <row r="6" spans="1:13" ht="15.75" x14ac:dyDescent="0.2">
      <c r="A6" s="77" cm="1">
        <f t="array" ref="A6">IFERROR(SMALL(_xlfn.UNIQUE(Resa!$O$8:$O$158*1,FALSE,FALSE),ROW($A5)),"")</f>
        <v>108</v>
      </c>
      <c r="B6" s="77">
        <f>IF(A6="","",SUMIF(Resa!$O$8:$O$158,A6,Resa!$U$8:$U$158))</f>
        <v>0</v>
      </c>
      <c r="C6" s="78" cm="1">
        <f t="array" ref="C6">IFERROR(IF(A6="","",INDEX(Resa!$B$8:$B$158,MATCH(A6,Resa!$O$8:$O$158*1,0))),"")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IF(E6="","",SUMIF(Resa!$O$8:$O$158,E6,Resa!$U$8:$U$158))</f>
        <v>0</v>
      </c>
      <c r="G6" s="78" cm="1">
        <f t="array" ref="G6">IFERROR(IF(E6="","",INDEX(Resa!$B$8:$B$158,MATCH(E6,Resa!$O$8:$O$158*1,0))),"")</f>
        <v>0</v>
      </c>
      <c r="H6" s="80"/>
      <c r="I6" s="77" cm="1">
        <f t="array" ref="I6">IFERROR(SMALL(_xlfn.UNIQUE(Resa!$O$8:$O$158*1,FALSE,FALSE),ROW($A55)),"")</f>
        <v>265</v>
      </c>
      <c r="J6" s="77">
        <f>IF(I6="","",SUMIF(Resa!$O$8:$O$158,I6,Resa!$U$8:$U$158))</f>
        <v>2</v>
      </c>
      <c r="K6" s="78" cm="1">
        <f t="array" ref="K6">IFERROR(IF(I6="","",INDEX(Resa!$B$8:$B$158,MATCH(I6,Resa!$O$8:$O$158*1,0))),"")</f>
        <v>0</v>
      </c>
    </row>
    <row r="7" spans="1:13" ht="15.75" x14ac:dyDescent="0.2">
      <c r="A7" s="77" cm="1">
        <f t="array" ref="A7">IFERROR(SMALL(_xlfn.UNIQUE(Resa!$O$8:$O$158*1,FALSE,FALSE),ROW($A6)),"")</f>
        <v>109</v>
      </c>
      <c r="B7" s="77">
        <f>IF(A7="","",SUMIF(Resa!$O$8:$O$158,A7,Resa!$U$8:$U$158))</f>
        <v>2</v>
      </c>
      <c r="C7" s="78" cm="1">
        <f t="array" ref="C7">IFERROR(IF(A7="","",INDEX(Resa!$B$8:$B$158,MATCH(A7,Resa!$O$8:$O$158*1,0))),"")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IF(E7="","",SUMIF(Resa!$O$8:$O$158,E7,Resa!$U$8:$U$158))</f>
        <v>2</v>
      </c>
      <c r="G7" s="78" cm="1">
        <f t="array" ref="G7">IFERROR(IF(E7="","",INDEX(Resa!$B$8:$B$158,MATCH(E7,Resa!$O$8:$O$158*1,0))),"")</f>
        <v>0</v>
      </c>
      <c r="H7" s="80"/>
      <c r="I7" s="77" cm="1">
        <f t="array" ref="I7">IFERROR(SMALL(_xlfn.UNIQUE(Resa!$O$8:$O$158*1,FALSE,FALSE),ROW($A56)),"")</f>
        <v>266</v>
      </c>
      <c r="J7" s="77">
        <f>IF(I7="","",SUMIF(Resa!$O$8:$O$158,I7,Resa!$U$8:$U$158))</f>
        <v>2</v>
      </c>
      <c r="K7" s="78" cm="1">
        <f t="array" ref="K7">IFERROR(IF(I7="","",INDEX(Resa!$B$8:$B$158,MATCH(I7,Resa!$O$8:$O$158*1,0))),"")</f>
        <v>0</v>
      </c>
    </row>
    <row r="8" spans="1:13" ht="15.75" x14ac:dyDescent="0.2">
      <c r="A8" s="77" cm="1">
        <f t="array" ref="A8">IFERROR(SMALL(_xlfn.UNIQUE(Resa!$O$8:$O$158*1,FALSE,FALSE),ROW($A7)),"")</f>
        <v>110</v>
      </c>
      <c r="B8" s="77">
        <f>IF(A8="","",SUMIF(Resa!$O$8:$O$158,A8,Resa!$U$8:$U$158))</f>
        <v>0</v>
      </c>
      <c r="C8" s="78" cm="1">
        <f t="array" ref="C8">IFERROR(IF(A8="","",INDEX(Resa!$B$8:$B$158,MATCH(A8,Resa!$O$8:$O$158*1,0))),"")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IF(E8="","",SUMIF(Resa!$O$8:$O$158,E8,Resa!$U$8:$U$158))</f>
        <v>2</v>
      </c>
      <c r="G8" s="78" cm="1">
        <f t="array" ref="G8">IFERROR(IF(E8="","",INDEX(Resa!$B$8:$B$158,MATCH(E8,Resa!$O$8:$O$158*1,0))),"")</f>
        <v>0</v>
      </c>
      <c r="H8" s="80"/>
      <c r="I8" s="77" cm="1">
        <f t="array" ref="I8">IFERROR(SMALL(_xlfn.UNIQUE(Resa!$O$8:$O$158*1,FALSE,FALSE),ROW($A57)),"")</f>
        <v>267</v>
      </c>
      <c r="J8" s="77">
        <f>IF(I8="","",SUMIF(Resa!$O$8:$O$158,I8,Resa!$U$8:$U$158))</f>
        <v>2</v>
      </c>
      <c r="K8" s="78" cm="1">
        <f t="array" ref="K8">IFERROR(IF(I8="","",INDEX(Resa!$B$8:$B$158,MATCH(I8,Resa!$O$8:$O$158*1,0))),"")</f>
        <v>0</v>
      </c>
    </row>
    <row r="9" spans="1:13" ht="15.75" x14ac:dyDescent="0.2">
      <c r="A9" s="77" cm="1">
        <f t="array" ref="A9">IFERROR(SMALL(_xlfn.UNIQUE(Resa!$O$8:$O$158*1,FALSE,FALSE),ROW($A8)),"")</f>
        <v>111</v>
      </c>
      <c r="B9" s="77">
        <f>IF(A9="","",SUMIF(Resa!$O$8:$O$158,A9,Resa!$U$8:$U$158))</f>
        <v>2</v>
      </c>
      <c r="C9" s="78" cm="1">
        <f t="array" ref="C9">IFERROR(IF(A9="","",INDEX(Resa!$B$8:$B$158,MATCH(A9,Resa!$O$8:$O$158*1,0))),"")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IF(E9="","",SUMIF(Resa!$O$8:$O$158,E9,Resa!$U$8:$U$158))</f>
        <v>0</v>
      </c>
      <c r="G9" s="78" cm="1">
        <f t="array" ref="G9">IFERROR(IF(E9="","",INDEX(Resa!$B$8:$B$158,MATCH(E9,Resa!$O$8:$O$158*1,0))),"")</f>
        <v>0</v>
      </c>
      <c r="H9" s="80"/>
      <c r="I9" s="77" cm="1">
        <f t="array" ref="I9">IFERROR(SMALL(_xlfn.UNIQUE(Resa!$O$8:$O$158*1,FALSE,FALSE),ROW($A58)),"")</f>
        <v>268</v>
      </c>
      <c r="J9" s="77">
        <f>IF(I9="","",SUMIF(Resa!$O$8:$O$158,I9,Resa!$U$8:$U$158))</f>
        <v>1</v>
      </c>
      <c r="K9" s="78" cm="1">
        <f t="array" ref="K9">IFERROR(IF(I9="","",INDEX(Resa!$B$8:$B$158,MATCH(I9,Resa!$O$8:$O$158*1,0))),"")</f>
        <v>0</v>
      </c>
    </row>
    <row r="10" spans="1:13" ht="15.75" x14ac:dyDescent="0.2">
      <c r="A10" s="77" cm="1">
        <f t="array" ref="A10">IFERROR(SMALL(_xlfn.UNIQUE(Resa!$O$8:$O$158*1,FALSE,FALSE),ROW($A9)),"")</f>
        <v>112</v>
      </c>
      <c r="B10" s="77">
        <f>IF(A10="","",SUMIF(Resa!$O$8:$O$158,A10,Resa!$U$8:$U$158))</f>
        <v>1</v>
      </c>
      <c r="C10" s="78" cm="1">
        <f t="array" ref="C10">IFERROR(IF(A10="","",INDEX(Resa!$B$8:$B$158,MATCH(A10,Resa!$O$8:$O$158*1,0))),"")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IF(E10="","",SUMIF(Resa!$O$8:$O$158,E10,Resa!$U$8:$U$158))</f>
        <v>2</v>
      </c>
      <c r="G10" s="78" cm="1">
        <f t="array" ref="G10">IFERROR(IF(E10="","",INDEX(Resa!$B$8:$B$158,MATCH(E10,Resa!$O$8:$O$158*1,0))),"")</f>
        <v>0</v>
      </c>
      <c r="H10" s="80"/>
      <c r="I10" s="77" cm="1">
        <f t="array" ref="I10">IFERROR(SMALL(_xlfn.UNIQUE(Resa!$O$8:$O$158*1,FALSE,FALSE),ROW($A59)),"")</f>
        <v>269</v>
      </c>
      <c r="J10" s="77">
        <f>IF(I10="","",SUMIF(Resa!$O$8:$O$158,I10,Resa!$U$8:$U$158))</f>
        <v>0</v>
      </c>
      <c r="K10" s="78" cm="1">
        <f t="array" ref="K10">IFERROR(IF(I10="","",INDEX(Resa!$B$8:$B$158,MATCH(I10,Resa!$O$8:$O$158*1,0))),"")</f>
        <v>0</v>
      </c>
    </row>
    <row r="11" spans="1:13" ht="15.75" x14ac:dyDescent="0.2">
      <c r="A11" s="77" cm="1">
        <f t="array" ref="A11">IFERROR(SMALL(_xlfn.UNIQUE(Resa!$O$8:$O$158*1,FALSE,FALSE),ROW($A10)),"")</f>
        <v>113</v>
      </c>
      <c r="B11" s="77">
        <f>IF(A11="","",SUMIF(Resa!$O$8:$O$158,A11,Resa!$U$8:$U$158))</f>
        <v>1</v>
      </c>
      <c r="C11" s="78" cm="1">
        <f t="array" ref="C11">IFERROR(IF(A11="","",INDEX(Resa!$B$8:$B$158,MATCH(A11,Resa!$O$8:$O$158*1,0))),"")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IF(E11="","",SUMIF(Resa!$O$8:$O$158,E11,Resa!$U$8:$U$158))</f>
        <v>2</v>
      </c>
      <c r="G11" s="78" cm="1">
        <f t="array" ref="G11">IFERROR(IF(E11="","",INDEX(Resa!$B$8:$B$158,MATCH(E11,Resa!$O$8:$O$158*1,0))),"")</f>
        <v>0</v>
      </c>
      <c r="H11" s="80"/>
      <c r="I11" s="77" cm="1">
        <f t="array" ref="I11">IFERROR(SMALL(_xlfn.UNIQUE(Resa!$O$8:$O$158*1,FALSE,FALSE),ROW($A60)),"")</f>
        <v>270</v>
      </c>
      <c r="J11" s="77">
        <f>IF(I11="","",SUMIF(Resa!$O$8:$O$158,I11,Resa!$U$8:$U$158))</f>
        <v>1</v>
      </c>
      <c r="K11" s="78" cm="1">
        <f t="array" ref="K11">IFERROR(IF(I11="","",INDEX(Resa!$B$8:$B$158,MATCH(I11,Resa!$O$8:$O$158*1,0))),"")</f>
        <v>0</v>
      </c>
    </row>
    <row r="12" spans="1:13" ht="15.75" x14ac:dyDescent="0.2">
      <c r="A12" s="77" cm="1">
        <f t="array" ref="A12">IFERROR(SMALL(_xlfn.UNIQUE(Resa!$O$8:$O$158*1,FALSE,FALSE),ROW($A11)),"")</f>
        <v>114</v>
      </c>
      <c r="B12" s="77">
        <f>IF(A12="","",SUMIF(Resa!$O$8:$O$158,A12,Resa!$U$8:$U$158))</f>
        <v>1</v>
      </c>
      <c r="C12" s="78" cm="1">
        <f t="array" ref="C12">IFERROR(IF(A12="","",INDEX(Resa!$B$8:$B$158,MATCH(A12,Resa!$O$8:$O$158*1,0))),"")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IF(E12="","",SUMIF(Resa!$O$8:$O$158,E12,Resa!$U$8:$U$158))</f>
        <v>2</v>
      </c>
      <c r="G12" s="78" cm="1">
        <f t="array" ref="G12">IFERROR(IF(E12="","",INDEX(Resa!$B$8:$B$158,MATCH(E12,Resa!$O$8:$O$158*1,0))),"")</f>
        <v>0</v>
      </c>
      <c r="H12" s="80"/>
      <c r="I12" s="77" cm="1">
        <f t="array" ref="I12">IFERROR(SMALL(_xlfn.UNIQUE(Resa!$O$8:$O$158*1,FALSE,FALSE),ROW($A61)),"")</f>
        <v>271</v>
      </c>
      <c r="J12" s="77">
        <f>IF(I12="","",SUMIF(Resa!$O$8:$O$158,I12,Resa!$U$8:$U$158))</f>
        <v>2</v>
      </c>
      <c r="K12" s="78" cm="1">
        <f t="array" ref="K12">IFERROR(IF(I12="","",INDEX(Resa!$B$8:$B$158,MATCH(I12,Resa!$O$8:$O$158*1,0))),"")</f>
        <v>0</v>
      </c>
    </row>
    <row r="13" spans="1:13" ht="15.75" x14ac:dyDescent="0.2">
      <c r="A13" s="77" cm="1">
        <f t="array" ref="A13">IFERROR(SMALL(_xlfn.UNIQUE(Resa!$O$8:$O$158*1,FALSE,FALSE),ROW($A12)),"")</f>
        <v>115</v>
      </c>
      <c r="B13" s="77">
        <f>IF(A13="","",SUMIF(Resa!$O$8:$O$158,A13,Resa!$U$8:$U$158))</f>
        <v>2</v>
      </c>
      <c r="C13" s="78" cm="1">
        <f t="array" ref="C13">IFERROR(IF(A13="","",INDEX(Resa!$B$8:$B$158,MATCH(A13,Resa!$O$8:$O$158*1,0))),"")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IF(E13="","",SUMIF(Resa!$O$8:$O$158,E13,Resa!$U$8:$U$158))</f>
        <v>0</v>
      </c>
      <c r="G13" s="78" cm="1">
        <f t="array" ref="G13">IFERROR(IF(E13="","",INDEX(Resa!$B$8:$B$158,MATCH(E13,Resa!$O$8:$O$158*1,0))),"")</f>
        <v>0</v>
      </c>
      <c r="H13" s="80"/>
      <c r="I13" s="77" cm="1">
        <f t="array" ref="I13">IFERROR(SMALL(_xlfn.UNIQUE(Resa!$O$8:$O$158*1,FALSE,FALSE),ROW($A62)),"")</f>
        <v>272</v>
      </c>
      <c r="J13" s="77">
        <f>IF(I13="","",SUMIF(Resa!$O$8:$O$158,I13,Resa!$U$8:$U$158))</f>
        <v>2</v>
      </c>
      <c r="K13" s="78" cm="1">
        <f t="array" ref="K13">IFERROR(IF(I13="","",INDEX(Resa!$B$8:$B$158,MATCH(I13,Resa!$O$8:$O$158*1,0))),"")</f>
        <v>0</v>
      </c>
    </row>
    <row r="14" spans="1:13" ht="15.75" x14ac:dyDescent="0.2">
      <c r="A14" s="77" cm="1">
        <f t="array" ref="A14">IFERROR(SMALL(_xlfn.UNIQUE(Resa!$O$8:$O$158*1,FALSE,FALSE),ROW($A13)),"")</f>
        <v>116</v>
      </c>
      <c r="B14" s="77">
        <f>IF(A14="","",SUMIF(Resa!$O$8:$O$158,A14,Resa!$U$8:$U$158))</f>
        <v>2</v>
      </c>
      <c r="C14" s="78" cm="1">
        <f t="array" ref="C14">IFERROR(IF(A14="","",INDEX(Resa!$B$8:$B$158,MATCH(A14,Resa!$O$8:$O$158*1,0))),"")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IF(E14="","",SUMIF(Resa!$O$8:$O$158,E14,Resa!$U$8:$U$158))</f>
        <v>0</v>
      </c>
      <c r="G14" s="78" cm="1">
        <f t="array" ref="G14">IFERROR(IF(E14="","",INDEX(Resa!$B$8:$B$158,MATCH(E14,Resa!$O$8:$O$158*1,0))),"")</f>
        <v>0</v>
      </c>
      <c r="H14" s="80"/>
      <c r="I14" s="77" cm="1">
        <f t="array" ref="I14">IFERROR(SMALL(_xlfn.UNIQUE(Resa!$O$8:$O$158*1,FALSE,FALSE),ROW($A63)),"")</f>
        <v>273</v>
      </c>
      <c r="J14" s="77">
        <f>IF(I14="","",SUMIF(Resa!$O$8:$O$158,I14,Resa!$U$8:$U$158))</f>
        <v>2</v>
      </c>
      <c r="K14" s="78" cm="1">
        <f t="array" ref="K14">IFERROR(IF(I14="","",INDEX(Resa!$B$8:$B$158,MATCH(I14,Resa!$O$8:$O$158*1,0))),"")</f>
        <v>0</v>
      </c>
    </row>
    <row r="15" spans="1:13" ht="15.75" x14ac:dyDescent="0.2">
      <c r="A15" s="77" cm="1">
        <f t="array" ref="A15">IFERROR(SMALL(_xlfn.UNIQUE(Resa!$O$8:$O$158*1,FALSE,FALSE),ROW($A14)),"")</f>
        <v>117</v>
      </c>
      <c r="B15" s="77">
        <f>IF(A15="","",SUMIF(Resa!$O$8:$O$158,A15,Resa!$U$8:$U$158))</f>
        <v>2</v>
      </c>
      <c r="C15" s="78" cm="1">
        <f t="array" ref="C15">IFERROR(IF(A15="","",INDEX(Resa!$B$8:$B$158,MATCH(A15,Resa!$O$8:$O$158*1,0))),"")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IF(E15="","",SUMIF(Resa!$O$8:$O$158,E15,Resa!$U$8:$U$158))</f>
        <v>1</v>
      </c>
      <c r="G15" s="78" cm="1">
        <f t="array" ref="G15">IFERROR(IF(E15="","",INDEX(Resa!$B$8:$B$158,MATCH(E15,Resa!$O$8:$O$158*1,0))),"")</f>
        <v>0</v>
      </c>
      <c r="H15" s="80"/>
      <c r="I15" s="77" cm="1">
        <f t="array" ref="I15">IFERROR(SMALL(_xlfn.UNIQUE(Resa!$O$8:$O$158*1,FALSE,FALSE),ROW($A64)),"")</f>
        <v>274</v>
      </c>
      <c r="J15" s="77">
        <f>IF(I15="","",SUMIF(Resa!$O$8:$O$158,I15,Resa!$U$8:$U$158))</f>
        <v>2</v>
      </c>
      <c r="K15" s="78" cm="1">
        <f t="array" ref="K15">IFERROR(IF(I15="","",INDEX(Resa!$B$8:$B$158,MATCH(I15,Resa!$O$8:$O$158*1,0))),"")</f>
        <v>0</v>
      </c>
    </row>
    <row r="16" spans="1:13" ht="15.75" x14ac:dyDescent="0.2">
      <c r="A16" s="77" cm="1">
        <f t="array" ref="A16">IFERROR(SMALL(_xlfn.UNIQUE(Resa!$O$8:$O$158*1,FALSE,FALSE),ROW($A15)),"")</f>
        <v>118</v>
      </c>
      <c r="B16" s="77">
        <f>IF(A16="","",SUMIF(Resa!$O$8:$O$158,A16,Resa!$U$8:$U$158))</f>
        <v>2</v>
      </c>
      <c r="C16" s="78" cm="1">
        <f t="array" ref="C16">IFERROR(IF(A16="","",INDEX(Resa!$B$8:$B$158,MATCH(A16,Resa!$O$8:$O$158*1,0))),"")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IF(E16="","",SUMIF(Resa!$O$8:$O$158,E16,Resa!$U$8:$U$158))</f>
        <v>2</v>
      </c>
      <c r="G16" s="78" cm="1">
        <f t="array" ref="G16">IFERROR(IF(E16="","",INDEX(Resa!$B$8:$B$158,MATCH(E16,Resa!$O$8:$O$158*1,0))),"")</f>
        <v>0</v>
      </c>
      <c r="H16" s="80"/>
      <c r="I16" s="77" cm="1">
        <f t="array" ref="I16">IFERROR(SMALL(_xlfn.UNIQUE(Resa!$O$8:$O$158*1,FALSE,FALSE),ROW($A65)),"")</f>
        <v>275</v>
      </c>
      <c r="J16" s="77">
        <f>IF(I16="","",SUMIF(Resa!$O$8:$O$158,I16,Resa!$U$8:$U$158))</f>
        <v>2</v>
      </c>
      <c r="K16" s="78" cm="1">
        <f t="array" ref="K16">IFERROR(IF(I16="","",INDEX(Resa!$B$8:$B$158,MATCH(I16,Resa!$O$8:$O$158*1,0))),"")</f>
        <v>0</v>
      </c>
    </row>
    <row r="17" spans="1:11" ht="15.75" x14ac:dyDescent="0.2">
      <c r="A17" s="77" cm="1">
        <f t="array" ref="A17">IFERROR(SMALL(_xlfn.UNIQUE(Resa!$O$8:$O$158*1,FALSE,FALSE),ROW($A16)),"")</f>
        <v>119</v>
      </c>
      <c r="B17" s="77">
        <f>IF(A17="","",SUMIF(Resa!$O$8:$O$158,A17,Resa!$U$8:$U$158))</f>
        <v>2</v>
      </c>
      <c r="C17" s="78" cm="1">
        <f t="array" ref="C17">IFERROR(IF(A17="","",INDEX(Resa!$B$8:$B$158,MATCH(A17,Resa!$O$8:$O$158*1,0))),"")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IF(E17="","",SUMIF(Resa!$O$8:$O$158,E17,Resa!$U$8:$U$158))</f>
        <v>0</v>
      </c>
      <c r="G17" s="78" cm="1">
        <f t="array" ref="G17">IFERROR(IF(E17="","",INDEX(Resa!$B$8:$B$158,MATCH(E17,Resa!$O$8:$O$158*1,0))),"")</f>
        <v>0</v>
      </c>
      <c r="H17" s="80"/>
      <c r="I17" s="77" cm="1">
        <f t="array" ref="I17">IFERROR(SMALL(_xlfn.UNIQUE(Resa!$O$8:$O$158*1,FALSE,FALSE),ROW($A66)),"")</f>
        <v>277</v>
      </c>
      <c r="J17" s="77">
        <f>IF(I17="","",SUMIF(Resa!$O$8:$O$158,I17,Resa!$U$8:$U$158))</f>
        <v>0</v>
      </c>
      <c r="K17" s="78" cm="1">
        <f t="array" ref="K17">IFERROR(IF(I17="","",INDEX(Resa!$B$8:$B$158,MATCH(I17,Resa!$O$8:$O$158*1,0))),"")</f>
        <v>0</v>
      </c>
    </row>
    <row r="18" spans="1:11" ht="15.75" x14ac:dyDescent="0.2">
      <c r="A18" s="77" cm="1">
        <f t="array" ref="A18">IFERROR(SMALL(_xlfn.UNIQUE(Resa!$O$8:$O$158*1,FALSE,FALSE),ROW($A17)),"")</f>
        <v>120</v>
      </c>
      <c r="B18" s="77">
        <f>IF(A18="","",SUMIF(Resa!$O$8:$O$158,A18,Resa!$U$8:$U$158))</f>
        <v>2</v>
      </c>
      <c r="C18" s="78" cm="1">
        <f t="array" ref="C18">IFERROR(IF(A18="","",INDEX(Resa!$B$8:$B$158,MATCH(A18,Resa!$O$8:$O$158*1,0))),"")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IF(E18="","",SUMIF(Resa!$O$8:$O$158,E18,Resa!$U$8:$U$158))</f>
        <v>2</v>
      </c>
      <c r="G18" s="78" cm="1">
        <f t="array" ref="G18">IFERROR(IF(E18="","",INDEX(Resa!$B$8:$B$158,MATCH(E18,Resa!$O$8:$O$158*1,0))),"")</f>
        <v>0</v>
      </c>
      <c r="H18" s="80"/>
      <c r="I18" s="77" t="str" cm="1">
        <f t="array" ref="I18">IFERROR(SMALL(_xlfn.UNIQUE(Resa!$O$8:$O$158*1,FALSE,FALSE),ROW($A67)),"")</f>
        <v/>
      </c>
      <c r="J18" s="77" t="str">
        <f>IF(I18="","",SUMIF(Resa!$O$8:$O$158,I18,Resa!$U$8:$U$158))</f>
        <v/>
      </c>
      <c r="K18" s="78" t="str" cm="1">
        <f t="array" ref="K18">IFERROR(IF(I18="","",INDEX(Resa!$B$8:$B$158,MATCH(I18,Resa!$O$8:$O$158*1,0))),"")</f>
        <v/>
      </c>
    </row>
    <row r="19" spans="1:11" ht="15.75" x14ac:dyDescent="0.2">
      <c r="A19" s="77" cm="1">
        <f t="array" ref="A19">IFERROR(SMALL(_xlfn.UNIQUE(Resa!$O$8:$O$158*1,FALSE,FALSE),ROW($A18)),"")</f>
        <v>121</v>
      </c>
      <c r="B19" s="77">
        <f>IF(A19="","",SUMIF(Resa!$O$8:$O$158,A19,Resa!$U$8:$U$158))</f>
        <v>2</v>
      </c>
      <c r="C19" s="78" cm="1">
        <f t="array" ref="C19">IFERROR(IF(A19="","",INDEX(Resa!$B$8:$B$158,MATCH(A19,Resa!$O$8:$O$158*1,0))),"")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IF(E19="","",SUMIF(Resa!$O$8:$O$158,E19,Resa!$U$8:$U$158))</f>
        <v>0</v>
      </c>
      <c r="G19" s="78" cm="1">
        <f t="array" ref="G19">IFERROR(IF(E19="","",INDEX(Resa!$B$8:$B$158,MATCH(E19,Resa!$O$8:$O$158*1,0))),"")</f>
        <v>0</v>
      </c>
      <c r="H19" s="80"/>
      <c r="I19" s="77" t="str" cm="1">
        <f t="array" ref="I19">IFERROR(SMALL(_xlfn.UNIQUE(Resa!$O$8:$O$158*1,FALSE,FALSE),ROW($A68)),"")</f>
        <v/>
      </c>
      <c r="J19" s="77" t="str">
        <f>IF(I19="","",SUMIF(Resa!$O$8:$O$158,I19,Resa!$U$8:$U$158))</f>
        <v/>
      </c>
      <c r="K19" s="78" t="str" cm="1">
        <f t="array" ref="K19">IFERROR(IF(I19="","",INDEX(Resa!$B$8:$B$158,MATCH(I19,Resa!$O$8:$O$158*1,0))),"")</f>
        <v/>
      </c>
    </row>
    <row r="20" spans="1:11" ht="15.75" x14ac:dyDescent="0.2">
      <c r="A20" s="77" cm="1">
        <f t="array" ref="A20">IFERROR(SMALL(_xlfn.UNIQUE(Resa!$O$8:$O$158*1,FALSE,FALSE),ROW($A19)),"")</f>
        <v>122</v>
      </c>
      <c r="B20" s="77">
        <f>IF(A20="","",SUMIF(Resa!$O$8:$O$158,A20,Resa!$U$8:$U$158))</f>
        <v>2</v>
      </c>
      <c r="C20" s="78" cm="1">
        <f t="array" ref="C20">IFERROR(IF(A20="","",INDEX(Resa!$B$8:$B$158,MATCH(A20,Resa!$O$8:$O$158*1,0))),"")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IF(E20="","",SUMIF(Resa!$O$8:$O$158,E20,Resa!$U$8:$U$158))</f>
        <v>2</v>
      </c>
      <c r="G20" s="78" cm="1">
        <f t="array" ref="G20">IFERROR(IF(E20="","",INDEX(Resa!$B$8:$B$158,MATCH(E20,Resa!$O$8:$O$158*1,0))),"")</f>
        <v>0</v>
      </c>
      <c r="H20" s="80"/>
      <c r="I20" s="77" t="str" cm="1">
        <f t="array" ref="I20">IFERROR(SMALL(_xlfn.UNIQUE(Resa!$O$8:$O$158*1,FALSE,FALSE),ROW($A69)),"")</f>
        <v/>
      </c>
      <c r="J20" s="77" t="str">
        <f>IF(I20="","",SUMIF(Resa!$O$8:$O$158,I20,Resa!$U$8:$U$158))</f>
        <v/>
      </c>
      <c r="K20" s="78" t="str" cm="1">
        <f t="array" ref="K20">IFERROR(IF(I20="","",INDEX(Resa!$B$8:$B$158,MATCH(I20,Resa!$O$8:$O$158*1,0))),"")</f>
        <v/>
      </c>
    </row>
    <row r="21" spans="1:11" ht="15.75" x14ac:dyDescent="0.2">
      <c r="A21" s="77" cm="1">
        <f t="array" ref="A21">IFERROR(SMALL(_xlfn.UNIQUE(Resa!$O$8:$O$158*1,FALSE,FALSE),ROW($A20)),"")</f>
        <v>123</v>
      </c>
      <c r="B21" s="77">
        <f>IF(A21="","",SUMIF(Resa!$O$8:$O$158,A21,Resa!$U$8:$U$158))</f>
        <v>2</v>
      </c>
      <c r="C21" s="78" cm="1">
        <f t="array" ref="C21">IFERROR(IF(A21="","",INDEX(Resa!$B$8:$B$158,MATCH(A21,Resa!$O$8:$O$158*1,0))),"")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IF(E21="","",SUMIF(Resa!$O$8:$O$158,E21,Resa!$U$8:$U$158))</f>
        <v>0</v>
      </c>
      <c r="G21" s="78" cm="1">
        <f t="array" ref="G21">IFERROR(IF(E21="","",INDEX(Resa!$B$8:$B$158,MATCH(E21,Resa!$O$8:$O$158*1,0))),"")</f>
        <v>0</v>
      </c>
      <c r="H21" s="80"/>
      <c r="I21" s="77" t="str" cm="1">
        <f t="array" ref="I21">IFERROR(SMALL(_xlfn.UNIQUE(Resa!$O$8:$O$158*1,FALSE,FALSE),ROW($A70)),"")</f>
        <v/>
      </c>
      <c r="J21" s="77" t="str">
        <f>IF(I21="","",SUMIF(Resa!$O$8:$O$158,I21,Resa!$U$8:$U$158))</f>
        <v/>
      </c>
      <c r="K21" s="78" t="str" cm="1">
        <f t="array" ref="K21">IFERROR(IF(I21="","",INDEX(Resa!$B$8:$B$158,MATCH(I21,Resa!$O$8:$O$158*1,0))),"")</f>
        <v/>
      </c>
    </row>
    <row r="22" spans="1:11" ht="15.75" x14ac:dyDescent="0.2">
      <c r="A22" s="77" cm="1">
        <f t="array" ref="A22">IFERROR(SMALL(_xlfn.UNIQUE(Resa!$O$8:$O$158*1,FALSE,FALSE),ROW($A21)),"")</f>
        <v>124</v>
      </c>
      <c r="B22" s="77">
        <f>IF(A22="","",SUMIF(Resa!$O$8:$O$158,A22,Resa!$U$8:$U$158))</f>
        <v>1</v>
      </c>
      <c r="C22" s="78" cm="1">
        <f t="array" ref="C22">IFERROR(IF(A22="","",INDEX(Resa!$B$8:$B$158,MATCH(A22,Resa!$O$8:$O$158*1,0))),"")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IF(E22="","",SUMIF(Resa!$O$8:$O$158,E22,Resa!$U$8:$U$158))</f>
        <v>2</v>
      </c>
      <c r="G22" s="78" cm="1">
        <f t="array" ref="G22">IFERROR(IF(E22="","",INDEX(Resa!$B$8:$B$158,MATCH(E22,Resa!$O$8:$O$158*1,0))),"")</f>
        <v>0</v>
      </c>
      <c r="H22" s="80"/>
      <c r="I22" s="77" t="str" cm="1">
        <f t="array" ref="I22">IFERROR(SMALL(_xlfn.UNIQUE(Resa!$O$8:$O$158*1,FALSE,FALSE),ROW($A71)),"")</f>
        <v/>
      </c>
      <c r="J22" s="77" t="str">
        <f>IF(I22="","",SUMIF(Resa!$O$8:$O$158,I22,Resa!$U$8:$U$158))</f>
        <v/>
      </c>
      <c r="K22" s="78" t="str" cm="1">
        <f t="array" ref="K22">IFERROR(IF(I22="","",INDEX(Resa!$B$8:$B$158,MATCH(I22,Resa!$O$8:$O$158*1,0))),"")</f>
        <v/>
      </c>
    </row>
    <row r="23" spans="1:11" ht="15.75" x14ac:dyDescent="0.2">
      <c r="A23" s="77" cm="1">
        <f t="array" ref="A23">IFERROR(SMALL(_xlfn.UNIQUE(Resa!$O$8:$O$158*1,FALSE,FALSE),ROW($A22)),"")</f>
        <v>125</v>
      </c>
      <c r="B23" s="77">
        <f>IF(A23="","",SUMIF(Resa!$O$8:$O$158,A23,Resa!$U$8:$U$158))</f>
        <v>2</v>
      </c>
      <c r="C23" s="78" cm="1">
        <f t="array" ref="C23">IFERROR(IF(A23="","",INDEX(Resa!$B$8:$B$158,MATCH(A23,Resa!$O$8:$O$158*1,0))),"")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IF(E23="","",SUMIF(Resa!$O$8:$O$158,E23,Resa!$U$8:$U$158))</f>
        <v>2</v>
      </c>
      <c r="G23" s="78" cm="1">
        <f t="array" ref="G23">IFERROR(IF(E23="","",INDEX(Resa!$B$8:$B$158,MATCH(E23,Resa!$O$8:$O$158*1,0))),"")</f>
        <v>0</v>
      </c>
      <c r="H23" s="80"/>
      <c r="I23" s="77" t="str" cm="1">
        <f t="array" ref="I23">IFERROR(SMALL(_xlfn.UNIQUE(Resa!$O$8:$O$158*1,FALSE,FALSE),ROW($A72)),"")</f>
        <v/>
      </c>
      <c r="J23" s="77" t="str">
        <f>IF(I23="","",SUMIF(Resa!$O$8:$O$158,I23,Resa!$U$8:$U$158))</f>
        <v/>
      </c>
      <c r="K23" s="78" t="str" cm="1">
        <f t="array" ref="K23">IFERROR(IF(I23="","",INDEX(Resa!$B$8:$B$158,MATCH(I23,Resa!$O$8:$O$158*1,0))),"")</f>
        <v/>
      </c>
    </row>
    <row r="24" spans="1:11" ht="15.75" x14ac:dyDescent="0.2">
      <c r="A24" s="77" cm="1">
        <f t="array" ref="A24">IFERROR(SMALL(_xlfn.UNIQUE(Resa!$O$8:$O$158*1,FALSE,FALSE),ROW($A23)),"")</f>
        <v>126</v>
      </c>
      <c r="B24" s="77">
        <f>IF(A24="","",SUMIF(Resa!$O$8:$O$158,A24,Resa!$U$8:$U$158))</f>
        <v>2</v>
      </c>
      <c r="C24" s="78" cm="1">
        <f t="array" ref="C24">IFERROR(IF(A24="","",INDEX(Resa!$B$8:$B$158,MATCH(A24,Resa!$O$8:$O$158*1,0))),"")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IF(E24="","",SUMIF(Resa!$O$8:$O$158,E24,Resa!$U$8:$U$158))</f>
        <v>1</v>
      </c>
      <c r="G24" s="78" cm="1">
        <f t="array" ref="G24">IFERROR(IF(E24="","",INDEX(Resa!$B$8:$B$158,MATCH(E24,Resa!$O$8:$O$158*1,0))),"")</f>
        <v>0</v>
      </c>
      <c r="H24" s="80"/>
      <c r="I24" s="77" t="str" cm="1">
        <f t="array" ref="I24">IFERROR(SMALL(_xlfn.UNIQUE(Resa!$O$8:$O$158*1,FALSE,FALSE),ROW($A73)),"")</f>
        <v/>
      </c>
      <c r="J24" s="77" t="str">
        <f>IF(I24="","",SUMIF(Resa!$O$8:$O$158,I24,Resa!$U$8:$U$158))</f>
        <v/>
      </c>
      <c r="K24" s="78" t="str" cm="1">
        <f t="array" ref="K24">IFERROR(IF(I24="","",INDEX(Resa!$B$8:$B$158,MATCH(I24,Resa!$O$8:$O$158*1,0))),"")</f>
        <v/>
      </c>
    </row>
    <row r="25" spans="1:11" ht="15.75" x14ac:dyDescent="0.2">
      <c r="A25" s="77" cm="1">
        <f t="array" ref="A25">IFERROR(SMALL(_xlfn.UNIQUE(Resa!$O$8:$O$158*1,FALSE,FALSE),ROW($A24)),"")</f>
        <v>127</v>
      </c>
      <c r="B25" s="77">
        <f>IF(A25="","",SUMIF(Resa!$O$8:$O$158,A25,Resa!$U$8:$U$158))</f>
        <v>0</v>
      </c>
      <c r="C25" s="78" cm="1">
        <f t="array" ref="C25">IFERROR(IF(A25="","",INDEX(Resa!$B$8:$B$158,MATCH(A25,Resa!$O$8:$O$158*1,0))),"")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IF(E25="","",SUMIF(Resa!$O$8:$O$158,E25,Resa!$U$8:$U$158))</f>
        <v>2</v>
      </c>
      <c r="G25" s="78" cm="1">
        <f t="array" ref="G25">IFERROR(IF(E25="","",INDEX(Resa!$B$8:$B$158,MATCH(E25,Resa!$O$8:$O$158*1,0))),"")</f>
        <v>0</v>
      </c>
      <c r="H25" s="80"/>
      <c r="I25" s="77" t="str" cm="1">
        <f t="array" ref="I25">IFERROR(SMALL(_xlfn.UNIQUE(Resa!$O$8:$O$158*1,FALSE,FALSE),ROW($A74)),"")</f>
        <v/>
      </c>
      <c r="J25" s="77" t="str">
        <f>IF(I25="","",SUMIF(Resa!$O$8:$O$158,I25,Resa!$U$8:$U$158))</f>
        <v/>
      </c>
      <c r="K25" s="78" t="str" cm="1">
        <f t="array" ref="K25">IFERROR(IF(I25="","",INDEX(Resa!$B$8:$B$158,MATCH(I25,Resa!$O$8:$O$158*1,0))),"")</f>
        <v/>
      </c>
    </row>
    <row r="26" spans="1:11" ht="15.75" x14ac:dyDescent="0.2">
      <c r="A26" s="77" cm="1">
        <f t="array" ref="A26">IFERROR(SMALL(_xlfn.UNIQUE(Resa!$O$8:$O$158*1,FALSE,FALSE),ROW($A25)),"")</f>
        <v>128</v>
      </c>
      <c r="B26" s="77">
        <f>IF(A26="","",SUMIF(Resa!$O$8:$O$158,A26,Resa!$U$8:$U$158))</f>
        <v>2</v>
      </c>
      <c r="C26" s="78" cm="1">
        <f t="array" ref="C26">IFERROR(IF(A26="","",INDEX(Resa!$B$8:$B$158,MATCH(A26,Resa!$O$8:$O$158*1,0))),"")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IF(E26="","",SUMIF(Resa!$O$8:$O$158,E26,Resa!$U$8:$U$158))</f>
        <v>2</v>
      </c>
      <c r="G26" s="78" cm="1">
        <f t="array" ref="G26">IFERROR(IF(E26="","",INDEX(Resa!$B$8:$B$158,MATCH(E26,Resa!$O$8:$O$158*1,0))),"")</f>
        <v>0</v>
      </c>
      <c r="H26" s="80"/>
      <c r="I26" s="77" t="str" cm="1">
        <f t="array" ref="I26">IFERROR(SMALL(_xlfn.UNIQUE(Resa!$O$8:$O$158*1,FALSE,FALSE),ROW($A75)),"")</f>
        <v/>
      </c>
      <c r="J26" s="77" t="str">
        <f>IF(I26="","",SUMIF(Resa!$O$8:$O$158,I26,Resa!$U$8:$U$158))</f>
        <v/>
      </c>
      <c r="K26" s="78" t="str" cm="1">
        <f t="array" ref="K26">IFERROR(IF(I26="","",INDEX(Resa!$B$8:$B$158,MATCH(I26,Resa!$O$8:$O$158*1,0))),"")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IF(A27="","",SUMIF(Resa!$O$8:$O$158,A27,Resa!$U$8:$U$158))</f>
        <v>2</v>
      </c>
      <c r="C27" s="78" cm="1">
        <f t="array" ref="C27">IFERROR(IF(A27="","",INDEX(Resa!$B$8:$B$158,MATCH(A27,Resa!$O$8:$O$158*1,0))),"")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IF(E27="","",SUMIF(Resa!$O$8:$O$158,E27,Resa!$U$8:$U$158))</f>
        <v>2</v>
      </c>
      <c r="G27" s="78" cm="1">
        <f t="array" ref="G27">IFERROR(IF(E27="","",INDEX(Resa!$B$8:$B$158,MATCH(E27,Resa!$O$8:$O$158*1,0))),"")</f>
        <v>0</v>
      </c>
      <c r="H27" s="81"/>
      <c r="I27" s="77" t="str" cm="1">
        <f t="array" ref="I27">IFERROR(SMALL(_xlfn.UNIQUE(Resa!$O$8:$O$158*1,FALSE,FALSE),ROW($A76)),"")</f>
        <v/>
      </c>
      <c r="J27" s="77" t="str">
        <f>IF(I27="","",SUMIF(Resa!$O$8:$O$158,I27,Resa!$U$8:$U$158))</f>
        <v/>
      </c>
      <c r="K27" s="78" t="str" cm="1">
        <f t="array" ref="K27">IFERROR(IF(I27="","",INDEX(Resa!$B$8:$B$158,MATCH(I27,Resa!$O$8:$O$158*1,0))),"")</f>
        <v/>
      </c>
    </row>
    <row r="28" spans="1:11" ht="16.5" thickBot="1" x14ac:dyDescent="0.25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103" t="str">
        <f>IF(I28="","",SUMIF(Resa!$O$8:$O$158,I28,Resa!$U$8:$U$158))</f>
        <v/>
      </c>
      <c r="K28" s="104" t="str" cm="1">
        <f t="array" ref="K28">IFERROR(IF(I28="","",INDEX(Resa!$B$8:$B$158,MATCH(I28,Resa!$O$8:$O$158*1,0))),"")</f>
        <v/>
      </c>
    </row>
    <row r="29" spans="1:11" ht="18" x14ac:dyDescent="0.2">
      <c r="A29" s="199">
        <v>1</v>
      </c>
      <c r="B29" s="200"/>
      <c r="C29" s="44">
        <f t="shared" ref="C29:C34" si="0">SUMIFS($B$3:$B$27,$C$3:$C$27,A29)+SUMIFS($F$3:$F$27,$G$3:$G$27,A29)+SUMIFS($J$3:$J$28,$K$3:$K$28,A29)</f>
        <v>0</v>
      </c>
      <c r="D29" s="10"/>
      <c r="E29" s="210"/>
      <c r="F29" s="210"/>
      <c r="G29" s="210"/>
      <c r="H29" s="210"/>
      <c r="I29" s="210"/>
      <c r="J29" s="210"/>
      <c r="K29" s="210"/>
    </row>
    <row r="30" spans="1:11" ht="18" x14ac:dyDescent="0.2">
      <c r="A30" s="201">
        <v>2</v>
      </c>
      <c r="B30" s="202"/>
      <c r="C30" s="45">
        <f t="shared" si="0"/>
        <v>0</v>
      </c>
      <c r="D30" s="10"/>
      <c r="E30" s="210"/>
      <c r="F30" s="210"/>
      <c r="G30" s="210"/>
      <c r="H30" s="210"/>
      <c r="I30" s="210"/>
      <c r="J30" s="210"/>
      <c r="K30" s="210"/>
    </row>
    <row r="31" spans="1:11" ht="18" x14ac:dyDescent="0.2">
      <c r="A31" s="203">
        <v>3</v>
      </c>
      <c r="B31" s="204"/>
      <c r="C31" s="45">
        <f t="shared" si="0"/>
        <v>0</v>
      </c>
      <c r="E31" s="211"/>
      <c r="F31" s="211"/>
      <c r="G31" s="211"/>
      <c r="H31" s="211"/>
      <c r="I31" s="211"/>
      <c r="J31" s="211"/>
      <c r="K31" s="211"/>
    </row>
    <row r="32" spans="1:11" ht="18" x14ac:dyDescent="0.2">
      <c r="A32" s="205">
        <v>4</v>
      </c>
      <c r="B32" s="206"/>
      <c r="C32" s="45">
        <f t="shared" si="0"/>
        <v>0</v>
      </c>
      <c r="E32" s="211"/>
      <c r="F32" s="211"/>
      <c r="G32" s="211"/>
      <c r="H32" s="211"/>
      <c r="I32" s="211"/>
      <c r="J32" s="211"/>
      <c r="K32" s="211"/>
    </row>
    <row r="33" spans="1:11" ht="18" customHeight="1" x14ac:dyDescent="0.2">
      <c r="A33" s="190">
        <v>5</v>
      </c>
      <c r="B33" s="191"/>
      <c r="C33" s="45">
        <f t="shared" si="0"/>
        <v>0</v>
      </c>
      <c r="E33" s="210"/>
      <c r="F33" s="210"/>
      <c r="G33" s="210"/>
      <c r="H33" s="210"/>
      <c r="I33" s="210"/>
      <c r="J33" s="210"/>
      <c r="K33" s="210"/>
    </row>
    <row r="34" spans="1:11" ht="18.75" thickBot="1" x14ac:dyDescent="0.25">
      <c r="A34" s="192">
        <v>6</v>
      </c>
      <c r="B34" s="193"/>
      <c r="C34" s="46">
        <f t="shared" si="0"/>
        <v>0</v>
      </c>
      <c r="E34" s="210"/>
      <c r="F34" s="210"/>
      <c r="G34" s="210"/>
      <c r="H34" s="210"/>
      <c r="I34" s="210"/>
      <c r="J34" s="210"/>
      <c r="K34" s="210"/>
    </row>
  </sheetData>
  <mergeCells count="11">
    <mergeCell ref="A32:B32"/>
    <mergeCell ref="A33:B33"/>
    <mergeCell ref="A34:B34"/>
    <mergeCell ref="A1:I1"/>
    <mergeCell ref="J1:K1"/>
    <mergeCell ref="A29:B29"/>
    <mergeCell ref="A30:B30"/>
    <mergeCell ref="A31:B31"/>
    <mergeCell ref="E29:K30"/>
    <mergeCell ref="E31:K32"/>
    <mergeCell ref="E33:K34"/>
  </mergeCells>
  <conditionalFormatting sqref="B3:B27 I3:J28">
    <cfRule type="expression" dxfId="416" priority="26">
      <formula>AND( D3=6)</formula>
    </cfRule>
    <cfRule type="expression" dxfId="415" priority="27">
      <formula>AND( D3=5)</formula>
    </cfRule>
    <cfRule type="expression" dxfId="414" priority="28">
      <formula>AND( D3=4)</formula>
    </cfRule>
    <cfRule type="expression" dxfId="413" priority="29">
      <formula>AND( D3=3)</formula>
    </cfRule>
    <cfRule type="expression" dxfId="412" priority="30">
      <formula>AND( D3=2)</formula>
    </cfRule>
    <cfRule type="expression" dxfId="411" priority="31">
      <formula>AND( D3=1)</formula>
    </cfRule>
  </conditionalFormatting>
  <conditionalFormatting sqref="B3:B27">
    <cfRule type="containsErrors" dxfId="410" priority="32">
      <formula>ISERROR(B3)</formula>
    </cfRule>
  </conditionalFormatting>
  <conditionalFormatting sqref="E3:E27">
    <cfRule type="expression" dxfId="409" priority="19">
      <formula>AND( G3=6)</formula>
    </cfRule>
    <cfRule type="expression" dxfId="408" priority="20">
      <formula>AND( G3=5)</formula>
    </cfRule>
    <cfRule type="expression" dxfId="407" priority="21">
      <formula>AND( G3=4)</formula>
    </cfRule>
    <cfRule type="expression" dxfId="406" priority="22">
      <formula>AND( G3=3)</formula>
    </cfRule>
    <cfRule type="expression" dxfId="405" priority="23">
      <formula>AND( G3=2)</formula>
    </cfRule>
    <cfRule type="expression" dxfId="404" priority="24">
      <formula>AND( G3=1)</formula>
    </cfRule>
  </conditionalFormatting>
  <conditionalFormatting sqref="E3:E27 I3:J28">
    <cfRule type="containsErrors" dxfId="403" priority="25">
      <formula>ISERROR(E3)</formula>
    </cfRule>
  </conditionalFormatting>
  <conditionalFormatting sqref="C3:C27">
    <cfRule type="cellIs" dxfId="402" priority="18" operator="equal">
      <formula>0</formula>
    </cfRule>
  </conditionalFormatting>
  <conditionalFormatting sqref="G3:G27">
    <cfRule type="cellIs" dxfId="401" priority="17" operator="equal">
      <formula>0</formula>
    </cfRule>
  </conditionalFormatting>
  <conditionalFormatting sqref="K3:K28">
    <cfRule type="cellIs" dxfId="400" priority="16" operator="equal">
      <formula>0</formula>
    </cfRule>
  </conditionalFormatting>
  <conditionalFormatting sqref="F3:F27">
    <cfRule type="expression" dxfId="399" priority="9">
      <formula>AND( H3=6)</formula>
    </cfRule>
    <cfRule type="expression" dxfId="398" priority="10">
      <formula>AND( H3=5)</formula>
    </cfRule>
    <cfRule type="expression" dxfId="397" priority="11">
      <formula>AND( H3=4)</formula>
    </cfRule>
    <cfRule type="expression" dxfId="396" priority="12">
      <formula>AND( H3=3)</formula>
    </cfRule>
    <cfRule type="expression" dxfId="395" priority="13">
      <formula>AND( H3=2)</formula>
    </cfRule>
    <cfRule type="expression" dxfId="394" priority="14">
      <formula>AND( H3=1)</formula>
    </cfRule>
  </conditionalFormatting>
  <conditionalFormatting sqref="F3:F27">
    <cfRule type="containsErrors" dxfId="393" priority="15">
      <formula>ISERROR(F3)</formula>
    </cfRule>
  </conditionalFormatting>
  <conditionalFormatting sqref="J3:J28">
    <cfRule type="containsErrors" dxfId="392" priority="8">
      <formula>ISERROR(J3)</formula>
    </cfRule>
  </conditionalFormatting>
  <conditionalFormatting sqref="A3:A27">
    <cfRule type="expression" dxfId="391" priority="1">
      <formula>AND( C3=6)</formula>
    </cfRule>
    <cfRule type="expression" dxfId="390" priority="2">
      <formula>AND( C3=5)</formula>
    </cfRule>
    <cfRule type="expression" dxfId="389" priority="3">
      <formula>AND( C3=4)</formula>
    </cfRule>
    <cfRule type="expression" dxfId="388" priority="4">
      <formula>AND( C3=3)</formula>
    </cfRule>
    <cfRule type="expression" dxfId="387" priority="5">
      <formula>AND( C3=2)</formula>
    </cfRule>
    <cfRule type="expression" dxfId="386" priority="6">
      <formula>AND( C3=1)</formula>
    </cfRule>
  </conditionalFormatting>
  <conditionalFormatting sqref="A3:A27">
    <cfRule type="containsErrors" dxfId="385" priority="7">
      <formula>ISERROR(A3)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70687-D86E-4BE7-888F-F4B7D96F7059}">
  <sheetPr codeName="Feuil5"/>
  <dimension ref="A1:M36"/>
  <sheetViews>
    <sheetView zoomScale="70" zoomScaleNormal="70" workbookViewId="0">
      <selection activeCell="C33" sqref="C33"/>
    </sheetView>
  </sheetViews>
  <sheetFormatPr baseColWidth="10" defaultRowHeight="12.75" x14ac:dyDescent="0.2"/>
  <cols>
    <col min="1" max="1" width="12.5703125" customWidth="1"/>
    <col min="2" max="2" width="3.42578125" customWidth="1"/>
    <col min="3" max="3" width="12.85546875" customWidth="1"/>
    <col min="4" max="4" width="2.5703125" customWidth="1"/>
    <col min="5" max="5" width="10.5703125" customWidth="1"/>
    <col min="6" max="6" width="3" customWidth="1"/>
    <col min="7" max="7" width="12.85546875" customWidth="1"/>
    <col min="8" max="8" width="2.7109375" customWidth="1"/>
    <col min="9" max="9" width="10.5703125" customWidth="1"/>
    <col min="10" max="10" width="3.28515625" customWidth="1"/>
    <col min="11" max="11" width="14.42578125" customWidth="1"/>
  </cols>
  <sheetData>
    <row r="1" spans="1:13" ht="45.75" thickBot="1" x14ac:dyDescent="0.25">
      <c r="A1" s="194" t="str">
        <f>Resa!C7</f>
        <v>BALADE GOURMANDE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SUM(B3:B27)+SUM(F3:F27)+SUM(J3:J28)</f>
        <v>95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5.75" x14ac:dyDescent="0.2">
      <c r="A3" s="77" cm="1">
        <f t="array" ref="A3">IFERROR(SMALL(_xlfn.UNIQUE(Resa!$O$8:$O$158*1,FALSE,FALSE),ROW($A2)),"")</f>
        <v>101</v>
      </c>
      <c r="B3" s="77">
        <f>IF(A3="","",SUMIF(Resa!$O$8:$O$158,A3,Resa!$V$8:$V$158))</f>
        <v>2</v>
      </c>
      <c r="C3" s="78" cm="1">
        <f t="array" ref="C3">IFERROR(IF(A3="","",INDEX(Resa!$C$8:$C$158,MATCH(A3,Resa!$O$8:$O$158*1,0))),"")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IF(E3="","",SUMIF(Resa!$O$8:$O$158,E3,Resa!$V$8:$V$158))</f>
        <v>2</v>
      </c>
      <c r="G3" s="78" cm="1">
        <f t="array" ref="G3">IFERROR(IF(E3="","",INDEX(Resa!$C$8:$C$158,MATCH(E3,Resa!$O$8:$O$158*1,0))),"")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IF(I3="","",SUMIF(Resa!$O$8:$O$158,I3,Resa!$V$8:$V$158))</f>
        <v>2</v>
      </c>
      <c r="K3" s="78" cm="1">
        <f t="array" ref="K3">IFERROR(IF(I3="","",INDEX(Resa!$C$8:$C$158,MATCH(I3,Resa!$O$8:$O$158*1,0))),"")</f>
        <v>0</v>
      </c>
      <c r="M3" s="35"/>
    </row>
    <row r="4" spans="1:13" ht="15.75" x14ac:dyDescent="0.2">
      <c r="A4" s="77" cm="1">
        <f t="array" ref="A4">IFERROR(SMALL(_xlfn.UNIQUE(Resa!$O$8:$O$158*1,FALSE,FALSE),ROW($A3)),"")</f>
        <v>102</v>
      </c>
      <c r="B4" s="77">
        <f>IF(A4="","",SUMIF(Resa!$O$8:$O$158,A4,Resa!$V$8:$V$158))</f>
        <v>0</v>
      </c>
      <c r="C4" s="78" cm="1">
        <f t="array" ref="C4">IFERROR(IF(A4="","",INDEX(Resa!$C$8:$C$158,MATCH(A4,Resa!$O$8:$O$158*1,0))),"")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IF(E4="","",SUMIF(Resa!$O$8:$O$158,E4,Resa!$V$8:$V$158))</f>
        <v>1</v>
      </c>
      <c r="G4" s="78" cm="1">
        <f t="array" ref="G4">IFERROR(IF(E4="","",INDEX(Resa!$C$8:$C$158,MATCH(E4,Resa!$O$8:$O$158*1,0))),"")</f>
        <v>0</v>
      </c>
      <c r="H4" s="80"/>
      <c r="I4" s="77" cm="1">
        <f t="array" ref="I4">IFERROR(SMALL(_xlfn.UNIQUE(Resa!$O$8:$O$158*1,FALSE,FALSE),ROW($A53)),"")</f>
        <v>263</v>
      </c>
      <c r="J4" s="77">
        <f>IF(I4="","",SUMIF(Resa!$O$8:$O$158,I4,Resa!$V$8:$V$158))</f>
        <v>2</v>
      </c>
      <c r="K4" s="78" cm="1">
        <f t="array" ref="K4">IFERROR(IF(I4="","",INDEX(Resa!$C$8:$C$158,MATCH(I4,Resa!$O$8:$O$158*1,0))),"")</f>
        <v>0</v>
      </c>
      <c r="M4" s="35"/>
    </row>
    <row r="5" spans="1:13" ht="15.75" x14ac:dyDescent="0.2">
      <c r="A5" s="77" cm="1">
        <f t="array" ref="A5">IFERROR(SMALL(_xlfn.UNIQUE(Resa!$O$8:$O$158*1,FALSE,FALSE),ROW($A4)),"")</f>
        <v>105</v>
      </c>
      <c r="B5" s="77">
        <f>IF(A5="","",SUMIF(Resa!$O$8:$O$158,A5,Resa!$V$8:$V$158))</f>
        <v>2</v>
      </c>
      <c r="C5" s="78" cm="1">
        <f t="array" ref="C5">IFERROR(IF(A5="","",INDEX(Resa!$C$8:$C$158,MATCH(A5,Resa!$O$8:$O$158*1,0))),"")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IF(E5="","",SUMIF(Resa!$O$8:$O$158,E5,Resa!$V$8:$V$158))</f>
        <v>0</v>
      </c>
      <c r="G5" s="78" cm="1">
        <f t="array" ref="G5">IFERROR(IF(E5="","",INDEX(Resa!$C$8:$C$158,MATCH(E5,Resa!$O$8:$O$158*1,0))),"")</f>
        <v>0</v>
      </c>
      <c r="H5" s="80"/>
      <c r="I5" s="77" cm="1">
        <f t="array" ref="I5">IFERROR(SMALL(_xlfn.UNIQUE(Resa!$O$8:$O$158*1,FALSE,FALSE),ROW($A54)),"")</f>
        <v>264</v>
      </c>
      <c r="J5" s="77">
        <f>IF(I5="","",SUMIF(Resa!$O$8:$O$158,I5,Resa!$V$8:$V$158))</f>
        <v>2</v>
      </c>
      <c r="K5" s="78" cm="1">
        <f t="array" ref="K5">IFERROR(IF(I5="","",INDEX(Resa!$C$8:$C$158,MATCH(I5,Resa!$O$8:$O$158*1,0))),"")</f>
        <v>0</v>
      </c>
    </row>
    <row r="6" spans="1:13" ht="15.75" x14ac:dyDescent="0.2">
      <c r="A6" s="77" cm="1">
        <f t="array" ref="A6">IFERROR(SMALL(_xlfn.UNIQUE(Resa!$O$8:$O$158*1,FALSE,FALSE),ROW($A5)),"")</f>
        <v>108</v>
      </c>
      <c r="B6" s="77">
        <f>IF(A6="","",SUMIF(Resa!$O$8:$O$158,A6,Resa!$V$8:$V$158))</f>
        <v>2</v>
      </c>
      <c r="C6" s="78" cm="1">
        <f t="array" ref="C6">IFERROR(IF(A6="","",INDEX(Resa!$C$8:$C$158,MATCH(A6,Resa!$O$8:$O$158*1,0))),"")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IF(E6="","",SUMIF(Resa!$O$8:$O$158,E6,Resa!$V$8:$V$158))</f>
        <v>0</v>
      </c>
      <c r="G6" s="78" cm="1">
        <f t="array" ref="G6">IFERROR(IF(E6="","",INDEX(Resa!$C$8:$C$158,MATCH(E6,Resa!$O$8:$O$158*1,0))),"")</f>
        <v>0</v>
      </c>
      <c r="H6" s="80"/>
      <c r="I6" s="77" cm="1">
        <f t="array" ref="I6">IFERROR(SMALL(_xlfn.UNIQUE(Resa!$O$8:$O$158*1,FALSE,FALSE),ROW($A55)),"")</f>
        <v>265</v>
      </c>
      <c r="J6" s="77">
        <f>IF(I6="","",SUMIF(Resa!$O$8:$O$158,I6,Resa!$V$8:$V$158))</f>
        <v>2</v>
      </c>
      <c r="K6" s="78" cm="1">
        <f t="array" ref="K6">IFERROR(IF(I6="","",INDEX(Resa!$C$8:$C$158,MATCH(I6,Resa!$O$8:$O$158*1,0))),"")</f>
        <v>0</v>
      </c>
    </row>
    <row r="7" spans="1:13" ht="15.75" x14ac:dyDescent="0.2">
      <c r="A7" s="77" cm="1">
        <f t="array" ref="A7">IFERROR(SMALL(_xlfn.UNIQUE(Resa!$O$8:$O$158*1,FALSE,FALSE),ROW($A6)),"")</f>
        <v>109</v>
      </c>
      <c r="B7" s="77">
        <f>IF(A7="","",SUMIF(Resa!$O$8:$O$158,A7,Resa!$V$8:$V$158))</f>
        <v>2</v>
      </c>
      <c r="C7" s="78" cm="1">
        <f t="array" ref="C7">IFERROR(IF(A7="","",INDEX(Resa!$C$8:$C$158,MATCH(A7,Resa!$O$8:$O$158*1,0))),"")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IF(E7="","",SUMIF(Resa!$O$8:$O$158,E7,Resa!$V$8:$V$158))</f>
        <v>2</v>
      </c>
      <c r="G7" s="78" cm="1">
        <f t="array" ref="G7">IFERROR(IF(E7="","",INDEX(Resa!$C$8:$C$158,MATCH(E7,Resa!$O$8:$O$158*1,0))),"")</f>
        <v>0</v>
      </c>
      <c r="H7" s="80"/>
      <c r="I7" s="77" cm="1">
        <f t="array" ref="I7">IFERROR(SMALL(_xlfn.UNIQUE(Resa!$O$8:$O$158*1,FALSE,FALSE),ROW($A56)),"")</f>
        <v>266</v>
      </c>
      <c r="J7" s="77">
        <f>IF(I7="","",SUMIF(Resa!$O$8:$O$158,I7,Resa!$V$8:$V$158))</f>
        <v>2</v>
      </c>
      <c r="K7" s="78" cm="1">
        <f t="array" ref="K7">IFERROR(IF(I7="","",INDEX(Resa!$C$8:$C$158,MATCH(I7,Resa!$O$8:$O$158*1,0))),"")</f>
        <v>0</v>
      </c>
    </row>
    <row r="8" spans="1:13" ht="15.75" x14ac:dyDescent="0.2">
      <c r="A8" s="77" cm="1">
        <f t="array" ref="A8">IFERROR(SMALL(_xlfn.UNIQUE(Resa!$O$8:$O$158*1,FALSE,FALSE),ROW($A7)),"")</f>
        <v>110</v>
      </c>
      <c r="B8" s="77">
        <f>IF(A8="","",SUMIF(Resa!$O$8:$O$158,A8,Resa!$V$8:$V$158))</f>
        <v>0</v>
      </c>
      <c r="C8" s="78" cm="1">
        <f t="array" ref="C8">IFERROR(IF(A8="","",INDEX(Resa!$C$8:$C$158,MATCH(A8,Resa!$O$8:$O$158*1,0))),"")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IF(E8="","",SUMIF(Resa!$O$8:$O$158,E8,Resa!$V$8:$V$158))</f>
        <v>2</v>
      </c>
      <c r="G8" s="78" cm="1">
        <f t="array" ref="G8">IFERROR(IF(E8="","",INDEX(Resa!$C$8:$C$158,MATCH(E8,Resa!$O$8:$O$158*1,0))),"")</f>
        <v>0</v>
      </c>
      <c r="H8" s="80"/>
      <c r="I8" s="77" cm="1">
        <f t="array" ref="I8">IFERROR(SMALL(_xlfn.UNIQUE(Resa!$O$8:$O$158*1,FALSE,FALSE),ROW($A57)),"")</f>
        <v>267</v>
      </c>
      <c r="J8" s="77">
        <f>IF(I8="","",SUMIF(Resa!$O$8:$O$158,I8,Resa!$V$8:$V$158))</f>
        <v>2</v>
      </c>
      <c r="K8" s="78" cm="1">
        <f t="array" ref="K8">IFERROR(IF(I8="","",INDEX(Resa!$C$8:$C$158,MATCH(I8,Resa!$O$8:$O$158*1,0))),"")</f>
        <v>0</v>
      </c>
    </row>
    <row r="9" spans="1:13" ht="15.75" x14ac:dyDescent="0.2">
      <c r="A9" s="77" cm="1">
        <f t="array" ref="A9">IFERROR(SMALL(_xlfn.UNIQUE(Resa!$O$8:$O$158*1,FALSE,FALSE),ROW($A8)),"")</f>
        <v>111</v>
      </c>
      <c r="B9" s="77">
        <f>IF(A9="","",SUMIF(Resa!$O$8:$O$158,A9,Resa!$V$8:$V$158))</f>
        <v>2</v>
      </c>
      <c r="C9" s="78" cm="1">
        <f t="array" ref="C9">IFERROR(IF(A9="","",INDEX(Resa!$C$8:$C$158,MATCH(A9,Resa!$O$8:$O$158*1,0))),"")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IF(E9="","",SUMIF(Resa!$O$8:$O$158,E9,Resa!$V$8:$V$158))</f>
        <v>2</v>
      </c>
      <c r="G9" s="78" cm="1">
        <f t="array" ref="G9">IFERROR(IF(E9="","",INDEX(Resa!$C$8:$C$158,MATCH(E9,Resa!$O$8:$O$158*1,0))),"")</f>
        <v>0</v>
      </c>
      <c r="H9" s="80"/>
      <c r="I9" s="77" cm="1">
        <f t="array" ref="I9">IFERROR(SMALL(_xlfn.UNIQUE(Resa!$O$8:$O$158*1,FALSE,FALSE),ROW($A58)),"")</f>
        <v>268</v>
      </c>
      <c r="J9" s="77">
        <f>IF(I9="","",SUMIF(Resa!$O$8:$O$158,I9,Resa!$V$8:$V$158))</f>
        <v>1</v>
      </c>
      <c r="K9" s="78" cm="1">
        <f t="array" ref="K9">IFERROR(IF(I9="","",INDEX(Resa!$C$8:$C$158,MATCH(I9,Resa!$O$8:$O$158*1,0))),"")</f>
        <v>0</v>
      </c>
    </row>
    <row r="10" spans="1:13" ht="15.75" x14ac:dyDescent="0.2">
      <c r="A10" s="77" cm="1">
        <f t="array" ref="A10">IFERROR(SMALL(_xlfn.UNIQUE(Resa!$O$8:$O$158*1,FALSE,FALSE),ROW($A9)),"")</f>
        <v>112</v>
      </c>
      <c r="B10" s="77">
        <f>IF(A10="","",SUMIF(Resa!$O$8:$O$158,A10,Resa!$V$8:$V$158))</f>
        <v>1</v>
      </c>
      <c r="C10" s="78" cm="1">
        <f t="array" ref="C10">IFERROR(IF(A10="","",INDEX(Resa!$C$8:$C$158,MATCH(A10,Resa!$O$8:$O$158*1,0))),"")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IF(E10="","",SUMIF(Resa!$O$8:$O$158,E10,Resa!$V$8:$V$158))</f>
        <v>0</v>
      </c>
      <c r="G10" s="78" cm="1">
        <f t="array" ref="G10">IFERROR(IF(E10="","",INDEX(Resa!$C$8:$C$158,MATCH(E10,Resa!$O$8:$O$158*1,0))),"")</f>
        <v>0</v>
      </c>
      <c r="H10" s="80"/>
      <c r="I10" s="77" cm="1">
        <f t="array" ref="I10">IFERROR(SMALL(_xlfn.UNIQUE(Resa!$O$8:$O$158*1,FALSE,FALSE),ROW($A59)),"")</f>
        <v>269</v>
      </c>
      <c r="J10" s="77">
        <f>IF(I10="","",SUMIF(Resa!$O$8:$O$158,I10,Resa!$V$8:$V$158))</f>
        <v>0</v>
      </c>
      <c r="K10" s="78" cm="1">
        <f t="array" ref="K10">IFERROR(IF(I10="","",INDEX(Resa!$C$8:$C$158,MATCH(I10,Resa!$O$8:$O$158*1,0))),"")</f>
        <v>0</v>
      </c>
    </row>
    <row r="11" spans="1:13" ht="15.75" x14ac:dyDescent="0.2">
      <c r="A11" s="77" cm="1">
        <f t="array" ref="A11">IFERROR(SMALL(_xlfn.UNIQUE(Resa!$O$8:$O$158*1,FALSE,FALSE),ROW($A10)),"")</f>
        <v>113</v>
      </c>
      <c r="B11" s="77">
        <f>IF(A11="","",SUMIF(Resa!$O$8:$O$158,A11,Resa!$V$8:$V$158))</f>
        <v>1</v>
      </c>
      <c r="C11" s="78" cm="1">
        <f t="array" ref="C11">IFERROR(IF(A11="","",INDEX(Resa!$C$8:$C$158,MATCH(A11,Resa!$O$8:$O$158*1,0))),"")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IF(E11="","",SUMIF(Resa!$O$8:$O$158,E11,Resa!$V$8:$V$158))</f>
        <v>2</v>
      </c>
      <c r="G11" s="78" cm="1">
        <f t="array" ref="G11">IFERROR(IF(E11="","",INDEX(Resa!$C$8:$C$158,MATCH(E11,Resa!$O$8:$O$158*1,0))),"")</f>
        <v>0</v>
      </c>
      <c r="H11" s="80"/>
      <c r="I11" s="77" cm="1">
        <f t="array" ref="I11">IFERROR(SMALL(_xlfn.UNIQUE(Resa!$O$8:$O$158*1,FALSE,FALSE),ROW($A60)),"")</f>
        <v>270</v>
      </c>
      <c r="J11" s="77">
        <f>IF(I11="","",SUMIF(Resa!$O$8:$O$158,I11,Resa!$V$8:$V$158))</f>
        <v>1</v>
      </c>
      <c r="K11" s="78" cm="1">
        <f t="array" ref="K11">IFERROR(IF(I11="","",INDEX(Resa!$C$8:$C$158,MATCH(I11,Resa!$O$8:$O$158*1,0))),"")</f>
        <v>0</v>
      </c>
    </row>
    <row r="12" spans="1:13" ht="15.75" x14ac:dyDescent="0.2">
      <c r="A12" s="77" cm="1">
        <f t="array" ref="A12">IFERROR(SMALL(_xlfn.UNIQUE(Resa!$O$8:$O$158*1,FALSE,FALSE),ROW($A11)),"")</f>
        <v>114</v>
      </c>
      <c r="B12" s="77">
        <f>IF(A12="","",SUMIF(Resa!$O$8:$O$158,A12,Resa!$V$8:$V$158))</f>
        <v>1</v>
      </c>
      <c r="C12" s="78" cm="1">
        <f t="array" ref="C12">IFERROR(IF(A12="","",INDEX(Resa!$C$8:$C$158,MATCH(A12,Resa!$O$8:$O$158*1,0))),"")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IF(E12="","",SUMIF(Resa!$O$8:$O$158,E12,Resa!$V$8:$V$158))</f>
        <v>2</v>
      </c>
      <c r="G12" s="78" cm="1">
        <f t="array" ref="G12">IFERROR(IF(E12="","",INDEX(Resa!$C$8:$C$158,MATCH(E12,Resa!$O$8:$O$158*1,0))),"")</f>
        <v>0</v>
      </c>
      <c r="H12" s="80"/>
      <c r="I12" s="77" cm="1">
        <f t="array" ref="I12">IFERROR(SMALL(_xlfn.UNIQUE(Resa!$O$8:$O$158*1,FALSE,FALSE),ROW($A61)),"")</f>
        <v>271</v>
      </c>
      <c r="J12" s="77">
        <f>IF(I12="","",SUMIF(Resa!$O$8:$O$158,I12,Resa!$V$8:$V$158))</f>
        <v>2</v>
      </c>
      <c r="K12" s="78" cm="1">
        <f t="array" ref="K12">IFERROR(IF(I12="","",INDEX(Resa!$C$8:$C$158,MATCH(I12,Resa!$O$8:$O$158*1,0))),"")</f>
        <v>0</v>
      </c>
    </row>
    <row r="13" spans="1:13" ht="15.75" x14ac:dyDescent="0.2">
      <c r="A13" s="77" cm="1">
        <f t="array" ref="A13">IFERROR(SMALL(_xlfn.UNIQUE(Resa!$O$8:$O$158*1,FALSE,FALSE),ROW($A12)),"")</f>
        <v>115</v>
      </c>
      <c r="B13" s="77">
        <f>IF(A13="","",SUMIF(Resa!$O$8:$O$158,A13,Resa!$V$8:$V$158))</f>
        <v>2</v>
      </c>
      <c r="C13" s="78" cm="1">
        <f t="array" ref="C13">IFERROR(IF(A13="","",INDEX(Resa!$C$8:$C$158,MATCH(A13,Resa!$O$8:$O$158*1,0))),"")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IF(E13="","",SUMIF(Resa!$O$8:$O$158,E13,Resa!$V$8:$V$158))</f>
        <v>0</v>
      </c>
      <c r="G13" s="78" cm="1">
        <f t="array" ref="G13">IFERROR(IF(E13="","",INDEX(Resa!$C$8:$C$158,MATCH(E13,Resa!$O$8:$O$158*1,0))),"")</f>
        <v>0</v>
      </c>
      <c r="H13" s="80"/>
      <c r="I13" s="77" cm="1">
        <f t="array" ref="I13">IFERROR(SMALL(_xlfn.UNIQUE(Resa!$O$8:$O$158*1,FALSE,FALSE),ROW($A62)),"")</f>
        <v>272</v>
      </c>
      <c r="J13" s="77">
        <f>IF(I13="","",SUMIF(Resa!$O$8:$O$158,I13,Resa!$V$8:$V$158))</f>
        <v>2</v>
      </c>
      <c r="K13" s="78" cm="1">
        <f t="array" ref="K13">IFERROR(IF(I13="","",INDEX(Resa!$C$8:$C$158,MATCH(I13,Resa!$O$8:$O$158*1,0))),"")</f>
        <v>0</v>
      </c>
    </row>
    <row r="14" spans="1:13" ht="15.75" x14ac:dyDescent="0.2">
      <c r="A14" s="77" cm="1">
        <f t="array" ref="A14">IFERROR(SMALL(_xlfn.UNIQUE(Resa!$O$8:$O$158*1,FALSE,FALSE),ROW($A13)),"")</f>
        <v>116</v>
      </c>
      <c r="B14" s="77">
        <f>IF(A14="","",SUMIF(Resa!$O$8:$O$158,A14,Resa!$V$8:$V$158))</f>
        <v>2</v>
      </c>
      <c r="C14" s="78" cm="1">
        <f t="array" ref="C14">IFERROR(IF(A14="","",INDEX(Resa!$C$8:$C$158,MATCH(A14,Resa!$O$8:$O$158*1,0))),"")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IF(E14="","",SUMIF(Resa!$O$8:$O$158,E14,Resa!$V$8:$V$158))</f>
        <v>0</v>
      </c>
      <c r="G14" s="78" cm="1">
        <f t="array" ref="G14">IFERROR(IF(E14="","",INDEX(Resa!$C$8:$C$158,MATCH(E14,Resa!$O$8:$O$158*1,0))),"")</f>
        <v>0</v>
      </c>
      <c r="H14" s="80"/>
      <c r="I14" s="77" cm="1">
        <f t="array" ref="I14">IFERROR(SMALL(_xlfn.UNIQUE(Resa!$O$8:$O$158*1,FALSE,FALSE),ROW($A63)),"")</f>
        <v>273</v>
      </c>
      <c r="J14" s="77">
        <f>IF(I14="","",SUMIF(Resa!$O$8:$O$158,I14,Resa!$V$8:$V$158))</f>
        <v>2</v>
      </c>
      <c r="K14" s="78" cm="1">
        <f t="array" ref="K14">IFERROR(IF(I14="","",INDEX(Resa!$C$8:$C$158,MATCH(I14,Resa!$O$8:$O$158*1,0))),"")</f>
        <v>0</v>
      </c>
    </row>
    <row r="15" spans="1:13" ht="15.75" x14ac:dyDescent="0.2">
      <c r="A15" s="77" cm="1">
        <f t="array" ref="A15">IFERROR(SMALL(_xlfn.UNIQUE(Resa!$O$8:$O$158*1,FALSE,FALSE),ROW($A14)),"")</f>
        <v>117</v>
      </c>
      <c r="B15" s="77">
        <f>IF(A15="","",SUMIF(Resa!$O$8:$O$158,A15,Resa!$V$8:$V$158))</f>
        <v>2</v>
      </c>
      <c r="C15" s="78" cm="1">
        <f t="array" ref="C15">IFERROR(IF(A15="","",INDEX(Resa!$C$8:$C$158,MATCH(A15,Resa!$O$8:$O$158*1,0))),"")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IF(E15="","",SUMIF(Resa!$O$8:$O$158,E15,Resa!$V$8:$V$158))</f>
        <v>1</v>
      </c>
      <c r="G15" s="78" cm="1">
        <f t="array" ref="G15">IFERROR(IF(E15="","",INDEX(Resa!$C$8:$C$158,MATCH(E15,Resa!$O$8:$O$158*1,0))),"")</f>
        <v>0</v>
      </c>
      <c r="H15" s="80"/>
      <c r="I15" s="77" cm="1">
        <f t="array" ref="I15">IFERROR(SMALL(_xlfn.UNIQUE(Resa!$O$8:$O$158*1,FALSE,FALSE),ROW($A64)),"")</f>
        <v>274</v>
      </c>
      <c r="J15" s="77">
        <f>IF(I15="","",SUMIF(Resa!$O$8:$O$158,I15,Resa!$V$8:$V$158))</f>
        <v>2</v>
      </c>
      <c r="K15" s="78" cm="1">
        <f t="array" ref="K15">IFERROR(IF(I15="","",INDEX(Resa!$C$8:$C$158,MATCH(I15,Resa!$O$8:$O$158*1,0))),"")</f>
        <v>0</v>
      </c>
    </row>
    <row r="16" spans="1:13" ht="15.75" x14ac:dyDescent="0.2">
      <c r="A16" s="77" cm="1">
        <f t="array" ref="A16">IFERROR(SMALL(_xlfn.UNIQUE(Resa!$O$8:$O$158*1,FALSE,FALSE),ROW($A15)),"")</f>
        <v>118</v>
      </c>
      <c r="B16" s="77">
        <f>IF(A16="","",SUMIF(Resa!$O$8:$O$158,A16,Resa!$V$8:$V$158))</f>
        <v>2</v>
      </c>
      <c r="C16" s="78" cm="1">
        <f t="array" ref="C16">IFERROR(IF(A16="","",INDEX(Resa!$C$8:$C$158,MATCH(A16,Resa!$O$8:$O$158*1,0))),"")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IF(E16="","",SUMIF(Resa!$O$8:$O$158,E16,Resa!$V$8:$V$158))</f>
        <v>2</v>
      </c>
      <c r="G16" s="78" cm="1">
        <f t="array" ref="G16">IFERROR(IF(E16="","",INDEX(Resa!$C$8:$C$158,MATCH(E16,Resa!$O$8:$O$158*1,0))),"")</f>
        <v>0</v>
      </c>
      <c r="H16" s="80"/>
      <c r="I16" s="77" cm="1">
        <f t="array" ref="I16">IFERROR(SMALL(_xlfn.UNIQUE(Resa!$O$8:$O$158*1,FALSE,FALSE),ROW($A65)),"")</f>
        <v>275</v>
      </c>
      <c r="J16" s="77">
        <f>IF(I16="","",SUMIF(Resa!$O$8:$O$158,I16,Resa!$V$8:$V$158))</f>
        <v>2</v>
      </c>
      <c r="K16" s="78" cm="1">
        <f t="array" ref="K16">IFERROR(IF(I16="","",INDEX(Resa!$C$8:$C$158,MATCH(I16,Resa!$O$8:$O$158*1,0))),"")</f>
        <v>0</v>
      </c>
    </row>
    <row r="17" spans="1:11" ht="15.75" x14ac:dyDescent="0.2">
      <c r="A17" s="77" cm="1">
        <f t="array" ref="A17">IFERROR(SMALL(_xlfn.UNIQUE(Resa!$O$8:$O$158*1,FALSE,FALSE),ROW($A16)),"")</f>
        <v>119</v>
      </c>
      <c r="B17" s="77">
        <f>IF(A17="","",SUMIF(Resa!$O$8:$O$158,A17,Resa!$V$8:$V$158))</f>
        <v>2</v>
      </c>
      <c r="C17" s="78" cm="1">
        <f t="array" ref="C17">IFERROR(IF(A17="","",INDEX(Resa!$C$8:$C$158,MATCH(A17,Resa!$O$8:$O$158*1,0))),"")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IF(E17="","",SUMIF(Resa!$O$8:$O$158,E17,Resa!$V$8:$V$158))</f>
        <v>0</v>
      </c>
      <c r="G17" s="78" cm="1">
        <f t="array" ref="G17">IFERROR(IF(E17="","",INDEX(Resa!$C$8:$C$158,MATCH(E17,Resa!$O$8:$O$158*1,0))),"")</f>
        <v>0</v>
      </c>
      <c r="H17" s="80"/>
      <c r="I17" s="77" cm="1">
        <f t="array" ref="I17">IFERROR(SMALL(_xlfn.UNIQUE(Resa!$O$8:$O$158*1,FALSE,FALSE),ROW($A66)),"")</f>
        <v>277</v>
      </c>
      <c r="J17" s="77">
        <f>IF(I17="","",SUMIF(Resa!$O$8:$O$158,I17,Resa!$V$8:$V$158))</f>
        <v>0</v>
      </c>
      <c r="K17" s="78" cm="1">
        <f t="array" ref="K17">IFERROR(IF(I17="","",INDEX(Resa!$C$8:$C$158,MATCH(I17,Resa!$O$8:$O$158*1,0))),"")</f>
        <v>0</v>
      </c>
    </row>
    <row r="18" spans="1:11" ht="15.75" x14ac:dyDescent="0.2">
      <c r="A18" s="77" cm="1">
        <f t="array" ref="A18">IFERROR(SMALL(_xlfn.UNIQUE(Resa!$O$8:$O$158*1,FALSE,FALSE),ROW($A17)),"")</f>
        <v>120</v>
      </c>
      <c r="B18" s="77">
        <f>IF(A18="","",SUMIF(Resa!$O$8:$O$158,A18,Resa!$V$8:$V$158))</f>
        <v>2</v>
      </c>
      <c r="C18" s="78" cm="1">
        <f t="array" ref="C18">IFERROR(IF(A18="","",INDEX(Resa!$C$8:$C$158,MATCH(A18,Resa!$O$8:$O$158*1,0))),"")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IF(E18="","",SUMIF(Resa!$O$8:$O$158,E18,Resa!$V$8:$V$158))</f>
        <v>2</v>
      </c>
      <c r="G18" s="78" cm="1">
        <f t="array" ref="G18">IFERROR(IF(E18="","",INDEX(Resa!$C$8:$C$158,MATCH(E18,Resa!$O$8:$O$158*1,0))),"")</f>
        <v>0</v>
      </c>
      <c r="H18" s="80"/>
      <c r="I18" s="77" t="str" cm="1">
        <f t="array" ref="I18">IFERROR(SMALL(_xlfn.UNIQUE(Resa!$O$8:$O$158*1,FALSE,FALSE),ROW($A67)),"")</f>
        <v/>
      </c>
      <c r="J18" s="77" t="str">
        <f>IF(I18="","",SUMIF(Resa!$O$8:$O$158,I18,Resa!$V$8:$V$158))</f>
        <v/>
      </c>
      <c r="K18" s="78" t="str" cm="1">
        <f t="array" ref="K18">IFERROR(IF(I18="","",INDEX(Resa!$C$8:$C$158,MATCH(I18,Resa!$O$8:$O$158*1,0))),"")</f>
        <v/>
      </c>
    </row>
    <row r="19" spans="1:11" ht="15.75" x14ac:dyDescent="0.2">
      <c r="A19" s="77" cm="1">
        <f t="array" ref="A19">IFERROR(SMALL(_xlfn.UNIQUE(Resa!$O$8:$O$158*1,FALSE,FALSE),ROW($A18)),"")</f>
        <v>121</v>
      </c>
      <c r="B19" s="77">
        <f>IF(A19="","",SUMIF(Resa!$O$8:$O$158,A19,Resa!$V$8:$V$158))</f>
        <v>2</v>
      </c>
      <c r="C19" s="78" cm="1">
        <f t="array" ref="C19">IFERROR(IF(A19="","",INDEX(Resa!$C$8:$C$158,MATCH(A19,Resa!$O$8:$O$158*1,0))),"")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IF(E19="","",SUMIF(Resa!$O$8:$O$158,E19,Resa!$V$8:$V$158))</f>
        <v>0</v>
      </c>
      <c r="G19" s="78" cm="1">
        <f t="array" ref="G19">IFERROR(IF(E19="","",INDEX(Resa!$C$8:$C$158,MATCH(E19,Resa!$O$8:$O$158*1,0))),"")</f>
        <v>0</v>
      </c>
      <c r="H19" s="80"/>
      <c r="I19" s="77" t="str" cm="1">
        <f t="array" ref="I19">IFERROR(SMALL(_xlfn.UNIQUE(Resa!$O$8:$O$158*1,FALSE,FALSE),ROW($A68)),"")</f>
        <v/>
      </c>
      <c r="J19" s="77" t="str">
        <f>IF(I19="","",SUMIF(Resa!$O$8:$O$158,I19,Resa!$V$8:$V$158))</f>
        <v/>
      </c>
      <c r="K19" s="78" t="str" cm="1">
        <f t="array" ref="K19">IFERROR(IF(I19="","",INDEX(Resa!$C$8:$C$158,MATCH(I19,Resa!$O$8:$O$158*1,0))),"")</f>
        <v/>
      </c>
    </row>
    <row r="20" spans="1:11" ht="15.75" x14ac:dyDescent="0.2">
      <c r="A20" s="77" cm="1">
        <f t="array" ref="A20">IFERROR(SMALL(_xlfn.UNIQUE(Resa!$O$8:$O$158*1,FALSE,FALSE),ROW($A19)),"")</f>
        <v>122</v>
      </c>
      <c r="B20" s="77">
        <f>IF(A20="","",SUMIF(Resa!$O$8:$O$158,A20,Resa!$V$8:$V$158))</f>
        <v>2</v>
      </c>
      <c r="C20" s="78" cm="1">
        <f t="array" ref="C20">IFERROR(IF(A20="","",INDEX(Resa!$C$8:$C$158,MATCH(A20,Resa!$O$8:$O$158*1,0))),"")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IF(E20="","",SUMIF(Resa!$O$8:$O$158,E20,Resa!$V$8:$V$158))</f>
        <v>2</v>
      </c>
      <c r="G20" s="78" cm="1">
        <f t="array" ref="G20">IFERROR(IF(E20="","",INDEX(Resa!$C$8:$C$158,MATCH(E20,Resa!$O$8:$O$158*1,0))),"")</f>
        <v>0</v>
      </c>
      <c r="H20" s="80"/>
      <c r="I20" s="77" t="str" cm="1">
        <f t="array" ref="I20">IFERROR(SMALL(_xlfn.UNIQUE(Resa!$O$8:$O$158*1,FALSE,FALSE),ROW($A69)),"")</f>
        <v/>
      </c>
      <c r="J20" s="77" t="str">
        <f>IF(I20="","",SUMIF(Resa!$O$8:$O$158,I20,Resa!$V$8:$V$158))</f>
        <v/>
      </c>
      <c r="K20" s="78" t="str" cm="1">
        <f t="array" ref="K20">IFERROR(IF(I20="","",INDEX(Resa!$C$8:$C$158,MATCH(I20,Resa!$O$8:$O$158*1,0))),"")</f>
        <v/>
      </c>
    </row>
    <row r="21" spans="1:11" ht="15.75" x14ac:dyDescent="0.2">
      <c r="A21" s="77" cm="1">
        <f t="array" ref="A21">IFERROR(SMALL(_xlfn.UNIQUE(Resa!$O$8:$O$158*1,FALSE,FALSE),ROW($A20)),"")</f>
        <v>123</v>
      </c>
      <c r="B21" s="77">
        <f>IF(A21="","",SUMIF(Resa!$O$8:$O$158,A21,Resa!$V$8:$V$158))</f>
        <v>2</v>
      </c>
      <c r="C21" s="78" cm="1">
        <f t="array" ref="C21">IFERROR(IF(A21="","",INDEX(Resa!$C$8:$C$158,MATCH(A21,Resa!$O$8:$O$158*1,0))),"")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IF(E21="","",SUMIF(Resa!$O$8:$O$158,E21,Resa!$V$8:$V$158))</f>
        <v>0</v>
      </c>
      <c r="G21" s="78" cm="1">
        <f t="array" ref="G21">IFERROR(IF(E21="","",INDEX(Resa!$C$8:$C$158,MATCH(E21,Resa!$O$8:$O$158*1,0))),"")</f>
        <v>0</v>
      </c>
      <c r="H21" s="80"/>
      <c r="I21" s="77" t="str" cm="1">
        <f t="array" ref="I21">IFERROR(SMALL(_xlfn.UNIQUE(Resa!$O$8:$O$158*1,FALSE,FALSE),ROW($A70)),"")</f>
        <v/>
      </c>
      <c r="J21" s="77" t="str">
        <f>IF(I21="","",SUMIF(Resa!$O$8:$O$158,I21,Resa!$V$8:$V$158))</f>
        <v/>
      </c>
      <c r="K21" s="78" t="str" cm="1">
        <f t="array" ref="K21">IFERROR(IF(I21="","",INDEX(Resa!$C$8:$C$158,MATCH(I21,Resa!$O$8:$O$158*1,0))),"")</f>
        <v/>
      </c>
    </row>
    <row r="22" spans="1:11" ht="15.75" x14ac:dyDescent="0.2">
      <c r="A22" s="77" cm="1">
        <f t="array" ref="A22">IFERROR(SMALL(_xlfn.UNIQUE(Resa!$O$8:$O$158*1,FALSE,FALSE),ROW($A21)),"")</f>
        <v>124</v>
      </c>
      <c r="B22" s="77">
        <f>IF(A22="","",SUMIF(Resa!$O$8:$O$158,A22,Resa!$V$8:$V$158))</f>
        <v>1</v>
      </c>
      <c r="C22" s="78" cm="1">
        <f t="array" ref="C22">IFERROR(IF(A22="","",INDEX(Resa!$C$8:$C$158,MATCH(A22,Resa!$O$8:$O$158*1,0))),"")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IF(E22="","",SUMIF(Resa!$O$8:$O$158,E22,Resa!$V$8:$V$158))</f>
        <v>2</v>
      </c>
      <c r="G22" s="78" cm="1">
        <f t="array" ref="G22">IFERROR(IF(E22="","",INDEX(Resa!$C$8:$C$158,MATCH(E22,Resa!$O$8:$O$158*1,0))),"")</f>
        <v>0</v>
      </c>
      <c r="H22" s="80"/>
      <c r="I22" s="77" t="str" cm="1">
        <f t="array" ref="I22">IFERROR(SMALL(_xlfn.UNIQUE(Resa!$O$8:$O$158*1,FALSE,FALSE),ROW($A71)),"")</f>
        <v/>
      </c>
      <c r="J22" s="77" t="str">
        <f>IF(I22="","",SUMIF(Resa!$O$8:$O$158,I22,Resa!$V$8:$V$158))</f>
        <v/>
      </c>
      <c r="K22" s="78" t="str" cm="1">
        <f t="array" ref="K22">IFERROR(IF(I22="","",INDEX(Resa!$C$8:$C$158,MATCH(I22,Resa!$O$8:$O$158*1,0))),"")</f>
        <v/>
      </c>
    </row>
    <row r="23" spans="1:11" ht="15.75" x14ac:dyDescent="0.2">
      <c r="A23" s="77" cm="1">
        <f t="array" ref="A23">IFERROR(SMALL(_xlfn.UNIQUE(Resa!$O$8:$O$158*1,FALSE,FALSE),ROW($A22)),"")</f>
        <v>125</v>
      </c>
      <c r="B23" s="77">
        <f>IF(A23="","",SUMIF(Resa!$O$8:$O$158,A23,Resa!$V$8:$V$158))</f>
        <v>2</v>
      </c>
      <c r="C23" s="78" cm="1">
        <f t="array" ref="C23">IFERROR(IF(A23="","",INDEX(Resa!$C$8:$C$158,MATCH(A23,Resa!$O$8:$O$158*1,0))),"")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IF(E23="","",SUMIF(Resa!$O$8:$O$158,E23,Resa!$V$8:$V$158))</f>
        <v>2</v>
      </c>
      <c r="G23" s="78" cm="1">
        <f t="array" ref="G23">IFERROR(IF(E23="","",INDEX(Resa!$C$8:$C$158,MATCH(E23,Resa!$O$8:$O$158*1,0))),"")</f>
        <v>0</v>
      </c>
      <c r="H23" s="80"/>
      <c r="I23" s="77" t="str" cm="1">
        <f t="array" ref="I23">IFERROR(SMALL(_xlfn.UNIQUE(Resa!$O$8:$O$158*1,FALSE,FALSE),ROW($A72)),"")</f>
        <v/>
      </c>
      <c r="J23" s="77" t="str">
        <f>IF(I23="","",SUMIF(Resa!$O$8:$O$158,I23,Resa!$V$8:$V$158))</f>
        <v/>
      </c>
      <c r="K23" s="78" t="str" cm="1">
        <f t="array" ref="K23">IFERROR(IF(I23="","",INDEX(Resa!$C$8:$C$158,MATCH(I23,Resa!$O$8:$O$158*1,0))),"")</f>
        <v/>
      </c>
    </row>
    <row r="24" spans="1:11" ht="15.75" x14ac:dyDescent="0.2">
      <c r="A24" s="77" cm="1">
        <f t="array" ref="A24">IFERROR(SMALL(_xlfn.UNIQUE(Resa!$O$8:$O$158*1,FALSE,FALSE),ROW($A23)),"")</f>
        <v>126</v>
      </c>
      <c r="B24" s="77">
        <f>IF(A24="","",SUMIF(Resa!$O$8:$O$158,A24,Resa!$V$8:$V$158))</f>
        <v>2</v>
      </c>
      <c r="C24" s="78" cm="1">
        <f t="array" ref="C24">IFERROR(IF(A24="","",INDEX(Resa!$C$8:$C$158,MATCH(A24,Resa!$O$8:$O$158*1,0))),"")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IF(E24="","",SUMIF(Resa!$O$8:$O$158,E24,Resa!$V$8:$V$158))</f>
        <v>1</v>
      </c>
      <c r="G24" s="78" cm="1">
        <f t="array" ref="G24">IFERROR(IF(E24="","",INDEX(Resa!$C$8:$C$158,MATCH(E24,Resa!$O$8:$O$158*1,0))),"")</f>
        <v>0</v>
      </c>
      <c r="H24" s="80"/>
      <c r="I24" s="77" t="str" cm="1">
        <f t="array" ref="I24">IFERROR(SMALL(_xlfn.UNIQUE(Resa!$O$8:$O$158*1,FALSE,FALSE),ROW($A73)),"")</f>
        <v/>
      </c>
      <c r="J24" s="77" t="str">
        <f>IF(I24="","",SUMIF(Resa!$O$8:$O$158,I24,Resa!$V$8:$V$158))</f>
        <v/>
      </c>
      <c r="K24" s="78" t="str" cm="1">
        <f t="array" ref="K24">IFERROR(IF(I24="","",INDEX(Resa!$C$8:$C$158,MATCH(I24,Resa!$O$8:$O$158*1,0))),"")</f>
        <v/>
      </c>
    </row>
    <row r="25" spans="1:11" ht="15.75" x14ac:dyDescent="0.2">
      <c r="A25" s="77" cm="1">
        <f t="array" ref="A25">IFERROR(SMALL(_xlfn.UNIQUE(Resa!$O$8:$O$158*1,FALSE,FALSE),ROW($A24)),"")</f>
        <v>127</v>
      </c>
      <c r="B25" s="77">
        <f>IF(A25="","",SUMIF(Resa!$O$8:$O$158,A25,Resa!$V$8:$V$158))</f>
        <v>0</v>
      </c>
      <c r="C25" s="78" cm="1">
        <f t="array" ref="C25">IFERROR(IF(A25="","",INDEX(Resa!$C$8:$C$158,MATCH(A25,Resa!$O$8:$O$158*1,0))),"")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IF(E25="","",SUMIF(Resa!$O$8:$O$158,E25,Resa!$V$8:$V$158))</f>
        <v>2</v>
      </c>
      <c r="G25" s="78" cm="1">
        <f t="array" ref="G25">IFERROR(IF(E25="","",INDEX(Resa!$C$8:$C$158,MATCH(E25,Resa!$O$8:$O$158*1,0))),"")</f>
        <v>0</v>
      </c>
      <c r="H25" s="80"/>
      <c r="I25" s="77" t="str" cm="1">
        <f t="array" ref="I25">IFERROR(SMALL(_xlfn.UNIQUE(Resa!$O$8:$O$158*1,FALSE,FALSE),ROW($A74)),"")</f>
        <v/>
      </c>
      <c r="J25" s="77" t="str">
        <f>IF(I25="","",SUMIF(Resa!$O$8:$O$158,I25,Resa!$V$8:$V$158))</f>
        <v/>
      </c>
      <c r="K25" s="78" t="str" cm="1">
        <f t="array" ref="K25">IFERROR(IF(I25="","",INDEX(Resa!$C$8:$C$158,MATCH(I25,Resa!$O$8:$O$158*1,0))),"")</f>
        <v/>
      </c>
    </row>
    <row r="26" spans="1:11" ht="15.75" x14ac:dyDescent="0.2">
      <c r="A26" s="77" cm="1">
        <f t="array" ref="A26">IFERROR(SMALL(_xlfn.UNIQUE(Resa!$O$8:$O$158*1,FALSE,FALSE),ROW($A25)),"")</f>
        <v>128</v>
      </c>
      <c r="B26" s="77">
        <f>IF(A26="","",SUMIF(Resa!$O$8:$O$158,A26,Resa!$V$8:$V$158))</f>
        <v>2</v>
      </c>
      <c r="C26" s="78" cm="1">
        <f t="array" ref="C26">IFERROR(IF(A26="","",INDEX(Resa!$C$8:$C$158,MATCH(A26,Resa!$O$8:$O$158*1,0))),"")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IF(E26="","",SUMIF(Resa!$O$8:$O$158,E26,Resa!$V$8:$V$158))</f>
        <v>2</v>
      </c>
      <c r="G26" s="78" cm="1">
        <f t="array" ref="G26">IFERROR(IF(E26="","",INDEX(Resa!$C$8:$C$158,MATCH(E26,Resa!$O$8:$O$158*1,0))),"")</f>
        <v>0</v>
      </c>
      <c r="H26" s="80"/>
      <c r="I26" s="77" t="str" cm="1">
        <f t="array" ref="I26">IFERROR(SMALL(_xlfn.UNIQUE(Resa!$O$8:$O$158*1,FALSE,FALSE),ROW($A75)),"")</f>
        <v/>
      </c>
      <c r="J26" s="77" t="str">
        <f>IF(I26="","",SUMIF(Resa!$O$8:$O$158,I26,Resa!$V$8:$V$158))</f>
        <v/>
      </c>
      <c r="K26" s="78" t="str" cm="1">
        <f t="array" ref="K26">IFERROR(IF(I26="","",INDEX(Resa!$C$8:$C$158,MATCH(I26,Resa!$O$8:$O$158*1,0))),"")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IF(A27="","",SUMIF(Resa!$O$8:$O$158,A27,Resa!$V$8:$V$158))</f>
        <v>2</v>
      </c>
      <c r="C27" s="78" cm="1">
        <f t="array" ref="C27">IFERROR(IF(A27="","",INDEX(Resa!$C$8:$C$158,MATCH(A27,Resa!$O$8:$O$158*1,0))),"")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IF(E27="","",SUMIF(Resa!$O$8:$O$158,E27,Resa!$V$8:$V$158))</f>
        <v>2</v>
      </c>
      <c r="G27" s="78" cm="1">
        <f t="array" ref="G27">IFERROR(IF(E27="","",INDEX(Resa!$C$8:$C$158,MATCH(E27,Resa!$O$8:$O$158*1,0))),"")</f>
        <v>0</v>
      </c>
      <c r="H27" s="81"/>
      <c r="I27" s="77" t="str" cm="1">
        <f t="array" ref="I27">IFERROR(SMALL(_xlfn.UNIQUE(Resa!$O$8:$O$158*1,FALSE,FALSE),ROW($A76)),"")</f>
        <v/>
      </c>
      <c r="J27" s="77" t="str">
        <f>IF(I27="","",SUMIF(Resa!$O$8:$O$158,I27,Resa!$V$8:$V$158))</f>
        <v/>
      </c>
      <c r="K27" s="78" t="str" cm="1">
        <f t="array" ref="K27">IFERROR(IF(I27="","",INDEX(Resa!$C$8:$C$158,MATCH(I27,Resa!$O$8:$O$158*1,0))),"")</f>
        <v/>
      </c>
    </row>
    <row r="28" spans="1:11" ht="15.75" x14ac:dyDescent="0.2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IF(I28="","",SUMIF(Resa!$O$8:$O$158,I28,Resa!$V$8:$V$158))</f>
        <v/>
      </c>
      <c r="K28" s="78" t="str" cm="1">
        <f t="array" ref="K28">IFERROR(IF(I28="","",INDEX(Resa!$C$8:$C$158,MATCH(I28,Resa!$O$8:$O$158*1,0))),"")</f>
        <v/>
      </c>
    </row>
    <row r="29" spans="1:11" ht="15.75" x14ac:dyDescent="0.2">
      <c r="A29" s="10"/>
      <c r="B29" s="34"/>
      <c r="C29" s="10"/>
      <c r="D29" s="10"/>
      <c r="I29" s="77" t="str" cm="1">
        <f t="array" ref="I29">IFERROR(SMALL(_xlfn.UNIQUE(Resa!$O$8:$O$158*1,FALSE,FALSE),ROW($A78)),"")</f>
        <v/>
      </c>
      <c r="J29" s="77"/>
      <c r="K29" s="78" t="str" cm="1">
        <f t="array" ref="K29">IFERROR(IF(I29="","",INDEX(Resa!$C$8:$C$158,MATCH(I29,Resa!$O$8:$O$158*1,0))),"")</f>
        <v/>
      </c>
    </row>
    <row r="30" spans="1:11" ht="16.5" thickBot="1" x14ac:dyDescent="0.25">
      <c r="A30" s="10"/>
      <c r="B30" s="34"/>
      <c r="C30" s="10"/>
      <c r="D30" s="10"/>
      <c r="I30" s="77" t="str" cm="1">
        <f t="array" ref="I30">IFERROR(SMALL(_xlfn.UNIQUE(Resa!$O$8:$O$158*1,FALSE,FALSE),ROW($A79)),"")</f>
        <v/>
      </c>
      <c r="J30" s="77"/>
      <c r="K30" s="78" t="str" cm="1">
        <f t="array" ref="K30">IFERROR(IF(I30="","",INDEX(Resa!$C$8:$C$158,MATCH(I30,Resa!$O$8:$O$158*1,0))),"")</f>
        <v/>
      </c>
    </row>
    <row r="31" spans="1:11" ht="18" x14ac:dyDescent="0.2">
      <c r="A31" s="199">
        <v>1</v>
      </c>
      <c r="B31" s="200"/>
      <c r="C31" s="44">
        <f t="shared" ref="C31:C36" si="0">SUMIFS($B$3:$B$27,$C$3:$C$27,A31)+SUMIFS($F$3:$F$27,$G$3:$G$27,A31)+SUMIFS($J$3:$J$28,$K$3:$K$28,A31)</f>
        <v>0</v>
      </c>
      <c r="D31" s="10"/>
      <c r="E31" s="212" t="s">
        <v>112</v>
      </c>
      <c r="F31" s="212"/>
      <c r="G31" s="212"/>
      <c r="H31" s="212"/>
      <c r="I31" s="212"/>
      <c r="J31" s="212"/>
      <c r="K31" s="212"/>
    </row>
    <row r="32" spans="1:11" ht="18" x14ac:dyDescent="0.2">
      <c r="A32" s="201">
        <v>2</v>
      </c>
      <c r="B32" s="202"/>
      <c r="C32" s="45">
        <f t="shared" si="0"/>
        <v>0</v>
      </c>
      <c r="D32" s="10"/>
      <c r="E32" s="212"/>
      <c r="F32" s="212"/>
      <c r="G32" s="212"/>
      <c r="H32" s="212"/>
      <c r="I32" s="212"/>
      <c r="J32" s="212"/>
      <c r="K32" s="212"/>
    </row>
    <row r="33" spans="1:11" ht="18" x14ac:dyDescent="0.2">
      <c r="A33" s="203">
        <v>3</v>
      </c>
      <c r="B33" s="204"/>
      <c r="C33" s="45">
        <f t="shared" si="0"/>
        <v>0</v>
      </c>
      <c r="E33" s="213" t="s">
        <v>113</v>
      </c>
      <c r="F33" s="213"/>
      <c r="G33" s="213"/>
      <c r="H33" s="213"/>
      <c r="I33" s="213"/>
      <c r="J33" s="213"/>
      <c r="K33" s="213"/>
    </row>
    <row r="34" spans="1:11" ht="18" x14ac:dyDescent="0.2">
      <c r="A34" s="205">
        <v>4</v>
      </c>
      <c r="B34" s="206"/>
      <c r="C34" s="45">
        <f t="shared" si="0"/>
        <v>0</v>
      </c>
      <c r="E34" s="213"/>
      <c r="F34" s="213"/>
      <c r="G34" s="213"/>
      <c r="H34" s="213"/>
      <c r="I34" s="213"/>
      <c r="J34" s="213"/>
      <c r="K34" s="213"/>
    </row>
    <row r="35" spans="1:11" ht="18" x14ac:dyDescent="0.2">
      <c r="A35" s="190">
        <v>5</v>
      </c>
      <c r="B35" s="191"/>
      <c r="C35" s="45">
        <f t="shared" si="0"/>
        <v>0</v>
      </c>
      <c r="E35" s="214" t="s">
        <v>114</v>
      </c>
      <c r="F35" s="214"/>
      <c r="G35" s="214"/>
      <c r="H35" s="214"/>
      <c r="I35" s="214"/>
      <c r="J35" s="214"/>
      <c r="K35" s="214"/>
    </row>
    <row r="36" spans="1:11" ht="18.75" thickBot="1" x14ac:dyDescent="0.25">
      <c r="A36" s="192">
        <v>6</v>
      </c>
      <c r="B36" s="193"/>
      <c r="C36" s="46">
        <f t="shared" si="0"/>
        <v>0</v>
      </c>
      <c r="E36" s="214"/>
      <c r="F36" s="214"/>
      <c r="G36" s="214"/>
      <c r="H36" s="214"/>
      <c r="I36" s="214"/>
      <c r="J36" s="214"/>
      <c r="K36" s="214"/>
    </row>
  </sheetData>
  <mergeCells count="11">
    <mergeCell ref="A34:B34"/>
    <mergeCell ref="A35:B35"/>
    <mergeCell ref="A36:B36"/>
    <mergeCell ref="A1:I1"/>
    <mergeCell ref="J1:K1"/>
    <mergeCell ref="A31:B31"/>
    <mergeCell ref="A32:B32"/>
    <mergeCell ref="A33:B33"/>
    <mergeCell ref="E31:K32"/>
    <mergeCell ref="E33:K34"/>
    <mergeCell ref="E35:K36"/>
  </mergeCells>
  <conditionalFormatting sqref="B3:B27 I3:J30">
    <cfRule type="expression" dxfId="384" priority="33">
      <formula>AND( D3=6)</formula>
    </cfRule>
    <cfRule type="expression" dxfId="383" priority="34">
      <formula>AND( D3=5)</formula>
    </cfRule>
    <cfRule type="expression" dxfId="382" priority="35">
      <formula>AND( D3=4)</formula>
    </cfRule>
    <cfRule type="expression" dxfId="381" priority="36">
      <formula>AND( D3=3)</formula>
    </cfRule>
    <cfRule type="expression" dxfId="380" priority="37">
      <formula>AND( D3=2)</formula>
    </cfRule>
    <cfRule type="expression" dxfId="379" priority="38">
      <formula>AND( D3=1)</formula>
    </cfRule>
  </conditionalFormatting>
  <conditionalFormatting sqref="B3:B27">
    <cfRule type="containsErrors" dxfId="378" priority="39">
      <formula>ISERROR(B3)</formula>
    </cfRule>
  </conditionalFormatting>
  <conditionalFormatting sqref="E3:E27">
    <cfRule type="expression" dxfId="377" priority="26">
      <formula>AND( G3=6)</formula>
    </cfRule>
    <cfRule type="expression" dxfId="376" priority="27">
      <formula>AND( G3=5)</formula>
    </cfRule>
    <cfRule type="expression" dxfId="375" priority="28">
      <formula>AND( G3=4)</formula>
    </cfRule>
    <cfRule type="expression" dxfId="374" priority="29">
      <formula>AND( G3=3)</formula>
    </cfRule>
    <cfRule type="expression" dxfId="373" priority="30">
      <formula>AND( G3=2)</formula>
    </cfRule>
    <cfRule type="expression" dxfId="372" priority="31">
      <formula>AND( G3=1)</formula>
    </cfRule>
  </conditionalFormatting>
  <conditionalFormatting sqref="E3:E27 I3:J30">
    <cfRule type="containsErrors" dxfId="371" priority="32">
      <formula>ISERROR(E3)</formula>
    </cfRule>
  </conditionalFormatting>
  <conditionalFormatting sqref="C3:C27">
    <cfRule type="cellIs" dxfId="370" priority="25" operator="equal">
      <formula>0</formula>
    </cfRule>
  </conditionalFormatting>
  <conditionalFormatting sqref="G3:G27">
    <cfRule type="cellIs" dxfId="369" priority="24" operator="equal">
      <formula>0</formula>
    </cfRule>
  </conditionalFormatting>
  <conditionalFormatting sqref="K3:K30">
    <cfRule type="cellIs" dxfId="368" priority="23" operator="equal">
      <formula>0</formula>
    </cfRule>
  </conditionalFormatting>
  <conditionalFormatting sqref="J3:J30">
    <cfRule type="containsErrors" dxfId="367" priority="15">
      <formula>ISERROR(J3)</formula>
    </cfRule>
  </conditionalFormatting>
  <conditionalFormatting sqref="F3:F27">
    <cfRule type="expression" dxfId="366" priority="8">
      <formula>AND( H3=6)</formula>
    </cfRule>
    <cfRule type="expression" dxfId="365" priority="9">
      <formula>AND( H3=5)</formula>
    </cfRule>
    <cfRule type="expression" dxfId="364" priority="10">
      <formula>AND( H3=4)</formula>
    </cfRule>
    <cfRule type="expression" dxfId="363" priority="11">
      <formula>AND( H3=3)</formula>
    </cfRule>
    <cfRule type="expression" dxfId="362" priority="12">
      <formula>AND( H3=2)</formula>
    </cfRule>
    <cfRule type="expression" dxfId="361" priority="13">
      <formula>AND( H3=1)</formula>
    </cfRule>
  </conditionalFormatting>
  <conditionalFormatting sqref="J3:J30 F3:F27">
    <cfRule type="containsErrors" dxfId="360" priority="14">
      <formula>ISERROR(F3)</formula>
    </cfRule>
  </conditionalFormatting>
  <conditionalFormatting sqref="A3:A27">
    <cfRule type="expression" dxfId="359" priority="1">
      <formula>AND( C3=6)</formula>
    </cfRule>
    <cfRule type="expression" dxfId="358" priority="2">
      <formula>AND( C3=5)</formula>
    </cfRule>
    <cfRule type="expression" dxfId="357" priority="3">
      <formula>AND( C3=4)</formula>
    </cfRule>
    <cfRule type="expression" dxfId="356" priority="4">
      <formula>AND( C3=3)</formula>
    </cfRule>
    <cfRule type="expression" dxfId="355" priority="5">
      <formula>AND( C3=2)</formula>
    </cfRule>
    <cfRule type="expression" dxfId="354" priority="6">
      <formula>AND( C3=1)</formula>
    </cfRule>
  </conditionalFormatting>
  <conditionalFormatting sqref="A3:A27">
    <cfRule type="containsErrors" dxfId="353" priority="7">
      <formula>ISERROR(A3)</formula>
    </cfRule>
  </conditionalFormatting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54947-02A9-4F41-B900-B7158F9FDB6E}">
  <sheetPr codeName="Feuil6"/>
  <dimension ref="A1:M43"/>
  <sheetViews>
    <sheetView zoomScale="70" zoomScaleNormal="70" workbookViewId="0">
      <selection activeCell="C33" sqref="C33"/>
    </sheetView>
  </sheetViews>
  <sheetFormatPr baseColWidth="10" defaultRowHeight="12.75" x14ac:dyDescent="0.2"/>
  <cols>
    <col min="1" max="1" width="10.85546875" customWidth="1"/>
    <col min="2" max="2" width="3.28515625" customWidth="1"/>
    <col min="3" max="3" width="12.85546875" customWidth="1"/>
    <col min="4" max="4" width="2.5703125" customWidth="1"/>
    <col min="5" max="5" width="11.42578125" customWidth="1"/>
    <col min="6" max="6" width="3.28515625" customWidth="1"/>
    <col min="7" max="7" width="12.85546875" customWidth="1"/>
    <col min="8" max="8" width="2.7109375" customWidth="1"/>
    <col min="9" max="9" width="11.42578125" customWidth="1"/>
    <col min="10" max="10" width="3.42578125" customWidth="1"/>
    <col min="11" max="11" width="14.42578125" customWidth="1"/>
  </cols>
  <sheetData>
    <row r="1" spans="1:13" ht="45.75" thickBot="1" x14ac:dyDescent="0.25">
      <c r="A1" s="194" t="str">
        <f>Resa!D7</f>
        <v>PADOUE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SUM(B3:B27)+SUM(F3:F27)+SUM(J3:J29)</f>
        <v>59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5.75" x14ac:dyDescent="0.2">
      <c r="A3" s="77" cm="1">
        <f t="array" ref="A3">IFERROR(SMALL(_xlfn.UNIQUE(Resa!$O$8:$O$158*1,FALSE,FALSE),ROW($A2)),"")</f>
        <v>101</v>
      </c>
      <c r="B3" s="77">
        <f>IF(A3="","",SUMIF(Resa!$O$8:$O$158,A3,Resa!$W$8:$W$158))</f>
        <v>2</v>
      </c>
      <c r="C3" s="78" cm="1">
        <f t="array" ref="C3">IFERROR(IF(A3="","",INDEX(Resa!$D$8:$D$158,MATCH(A3,Resa!$O$8:$O$158*1,0))),"")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IF(E3="","",SUMIF(Resa!$O$8:$O$158,E3,Resa!$W$8:$W$158))</f>
        <v>2</v>
      </c>
      <c r="G3" s="78" cm="1">
        <f t="array" ref="G3">IFERROR(IF(E3="","",INDEX(Resa!$D$8:$D$158,MATCH(E3,Resa!$O$8:$O$158*1,0))),"")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IF(I3="","",SUMIF(Resa!$O$8:$O$158,I3,Resa!$W$8:$W$158))</f>
        <v>0</v>
      </c>
      <c r="K3" s="78" cm="1">
        <f t="array" ref="K3">IFERROR(IF(I3="","",INDEX(Resa!$D$8:$D$158,MATCH(I3,Resa!$O$8:$O$158*1,0))),"")</f>
        <v>0</v>
      </c>
      <c r="M3" s="35"/>
    </row>
    <row r="4" spans="1:13" ht="15.75" x14ac:dyDescent="0.2">
      <c r="A4" s="77" cm="1">
        <f t="array" ref="A4">IFERROR(SMALL(_xlfn.UNIQUE(Resa!$O$8:$O$158*1,FALSE,FALSE),ROW($A3)),"")</f>
        <v>102</v>
      </c>
      <c r="B4" s="77">
        <f>IF(A4="","",SUMIF(Resa!$O$8:$O$158,A4,Resa!$W$8:$W$158))</f>
        <v>0</v>
      </c>
      <c r="C4" s="78" cm="1">
        <f t="array" ref="C4">IFERROR(IF(A4="","",INDEX(Resa!$D$8:$D$158,MATCH(A4,Resa!$O$8:$O$158*1,0))),"")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IF(E4="","",SUMIF(Resa!$O$8:$O$158,E4,Resa!$W$8:$W$158))</f>
        <v>1</v>
      </c>
      <c r="G4" s="78" cm="1">
        <f t="array" ref="G4">IFERROR(IF(E4="","",INDEX(Resa!$D$8:$D$158,MATCH(E4,Resa!$O$8:$O$158*1,0))),"")</f>
        <v>0</v>
      </c>
      <c r="H4" s="80"/>
      <c r="I4" s="77" cm="1">
        <f t="array" ref="I4">IFERROR(SMALL(_xlfn.UNIQUE(Resa!$O$8:$O$158*1,FALSE,FALSE),ROW($A53)),"")</f>
        <v>263</v>
      </c>
      <c r="J4" s="77">
        <f>IF(I4="","",SUMIF(Resa!$O$8:$O$158,I4,Resa!$W$8:$W$158))</f>
        <v>0</v>
      </c>
      <c r="K4" s="78" cm="1">
        <f t="array" ref="K4">IFERROR(IF(I4="","",INDEX(Resa!$D$8:$D$158,MATCH(I4,Resa!$O$8:$O$158*1,0))),"")</f>
        <v>0</v>
      </c>
      <c r="M4" s="35"/>
    </row>
    <row r="5" spans="1:13" ht="15.75" x14ac:dyDescent="0.2">
      <c r="A5" s="77" cm="1">
        <f t="array" ref="A5">IFERROR(SMALL(_xlfn.UNIQUE(Resa!$O$8:$O$158*1,FALSE,FALSE),ROW($A4)),"")</f>
        <v>105</v>
      </c>
      <c r="B5" s="77">
        <f>IF(A5="","",SUMIF(Resa!$O$8:$O$158,A5,Resa!$W$8:$W$158))</f>
        <v>2</v>
      </c>
      <c r="C5" s="78" cm="1">
        <f t="array" ref="C5">IFERROR(IF(A5="","",INDEX(Resa!$D$8:$D$158,MATCH(A5,Resa!$O$8:$O$158*1,0))),"")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IF(E5="","",SUMIF(Resa!$O$8:$O$158,E5,Resa!$W$8:$W$158))</f>
        <v>0</v>
      </c>
      <c r="G5" s="78" cm="1">
        <f t="array" ref="G5">IFERROR(IF(E5="","",INDEX(Resa!$D$8:$D$158,MATCH(E5,Resa!$O$8:$O$158*1,0))),"")</f>
        <v>0</v>
      </c>
      <c r="H5" s="80"/>
      <c r="I5" s="77" cm="1">
        <f t="array" ref="I5">IFERROR(SMALL(_xlfn.UNIQUE(Resa!$O$8:$O$158*1,FALSE,FALSE),ROW($A54)),"")</f>
        <v>264</v>
      </c>
      <c r="J5" s="77">
        <f>IF(I5="","",SUMIF(Resa!$O$8:$O$158,I5,Resa!$W$8:$W$158))</f>
        <v>0</v>
      </c>
      <c r="K5" s="78" cm="1">
        <f t="array" ref="K5">IFERROR(IF(I5="","",INDEX(Resa!$D$8:$D$158,MATCH(I5,Resa!$O$8:$O$158*1,0))),"")</f>
        <v>0</v>
      </c>
    </row>
    <row r="6" spans="1:13" ht="15.75" x14ac:dyDescent="0.2">
      <c r="A6" s="77" cm="1">
        <f t="array" ref="A6">IFERROR(SMALL(_xlfn.UNIQUE(Resa!$O$8:$O$158*1,FALSE,FALSE),ROW($A5)),"")</f>
        <v>108</v>
      </c>
      <c r="B6" s="77">
        <f>IF(A6="","",SUMIF(Resa!$O$8:$O$158,A6,Resa!$W$8:$W$158))</f>
        <v>2</v>
      </c>
      <c r="C6" s="78" cm="1">
        <f t="array" ref="C6">IFERROR(IF(A6="","",INDEX(Resa!$D$8:$D$158,MATCH(A6,Resa!$O$8:$O$158*1,0))),"")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IF(E6="","",SUMIF(Resa!$O$8:$O$158,E6,Resa!$W$8:$W$158))</f>
        <v>0</v>
      </c>
      <c r="G6" s="78" cm="1">
        <f t="array" ref="G6">IFERROR(IF(E6="","",INDEX(Resa!$D$8:$D$158,MATCH(E6,Resa!$O$8:$O$158*1,0))),"")</f>
        <v>0</v>
      </c>
      <c r="H6" s="80"/>
      <c r="I6" s="77" cm="1">
        <f t="array" ref="I6">IFERROR(SMALL(_xlfn.UNIQUE(Resa!$O$8:$O$158*1,FALSE,FALSE),ROW($A55)),"")</f>
        <v>265</v>
      </c>
      <c r="J6" s="77">
        <f>IF(I6="","",SUMIF(Resa!$O$8:$O$158,I6,Resa!$W$8:$W$158))</f>
        <v>0</v>
      </c>
      <c r="K6" s="78" cm="1">
        <f t="array" ref="K6">IFERROR(IF(I6="","",INDEX(Resa!$D$8:$D$158,MATCH(I6,Resa!$O$8:$O$158*1,0))),"")</f>
        <v>0</v>
      </c>
    </row>
    <row r="7" spans="1:13" ht="15.75" x14ac:dyDescent="0.2">
      <c r="A7" s="77" cm="1">
        <f t="array" ref="A7">IFERROR(SMALL(_xlfn.UNIQUE(Resa!$O$8:$O$158*1,FALSE,FALSE),ROW($A6)),"")</f>
        <v>109</v>
      </c>
      <c r="B7" s="77">
        <f>IF(A7="","",SUMIF(Resa!$O$8:$O$158,A7,Resa!$W$8:$W$158))</f>
        <v>2</v>
      </c>
      <c r="C7" s="78" cm="1">
        <f t="array" ref="C7">IFERROR(IF(A7="","",INDEX(Resa!$D$8:$D$158,MATCH(A7,Resa!$O$8:$O$158*1,0))),"")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IF(E7="","",SUMIF(Resa!$O$8:$O$158,E7,Resa!$W$8:$W$158))</f>
        <v>2</v>
      </c>
      <c r="G7" s="78" cm="1">
        <f t="array" ref="G7">IFERROR(IF(E7="","",INDEX(Resa!$D$8:$D$158,MATCH(E7,Resa!$O$8:$O$158*1,0))),"")</f>
        <v>0</v>
      </c>
      <c r="H7" s="80"/>
      <c r="I7" s="77" cm="1">
        <f t="array" ref="I7">IFERROR(SMALL(_xlfn.UNIQUE(Resa!$O$8:$O$158*1,FALSE,FALSE),ROW($A56)),"")</f>
        <v>266</v>
      </c>
      <c r="J7" s="77">
        <f>IF(I7="","",SUMIF(Resa!$O$8:$O$158,I7,Resa!$W$8:$W$158))</f>
        <v>2</v>
      </c>
      <c r="K7" s="78" cm="1">
        <f t="array" ref="K7">IFERROR(IF(I7="","",INDEX(Resa!$D$8:$D$158,MATCH(I7,Resa!$O$8:$O$158*1,0))),"")</f>
        <v>0</v>
      </c>
    </row>
    <row r="8" spans="1:13" ht="15.75" x14ac:dyDescent="0.2">
      <c r="A8" s="77" cm="1">
        <f t="array" ref="A8">IFERROR(SMALL(_xlfn.UNIQUE(Resa!$O$8:$O$158*1,FALSE,FALSE),ROW($A7)),"")</f>
        <v>110</v>
      </c>
      <c r="B8" s="77">
        <f>IF(A8="","",SUMIF(Resa!$O$8:$O$158,A8,Resa!$W$8:$W$158))</f>
        <v>0</v>
      </c>
      <c r="C8" s="78" cm="1">
        <f t="array" ref="C8">IFERROR(IF(A8="","",INDEX(Resa!$D$8:$D$158,MATCH(A8,Resa!$O$8:$O$158*1,0))),"")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IF(E8="","",SUMIF(Resa!$O$8:$O$158,E8,Resa!$W$8:$W$158))</f>
        <v>2</v>
      </c>
      <c r="G8" s="78" cm="1">
        <f t="array" ref="G8">IFERROR(IF(E8="","",INDEX(Resa!$D$8:$D$158,MATCH(E8,Resa!$O$8:$O$158*1,0))),"")</f>
        <v>0</v>
      </c>
      <c r="H8" s="80"/>
      <c r="I8" s="77" cm="1">
        <f t="array" ref="I8">IFERROR(SMALL(_xlfn.UNIQUE(Resa!$O$8:$O$158*1,FALSE,FALSE),ROW($A57)),"")</f>
        <v>267</v>
      </c>
      <c r="J8" s="77">
        <f>IF(I8="","",SUMIF(Resa!$O$8:$O$158,I8,Resa!$W$8:$W$158))</f>
        <v>2</v>
      </c>
      <c r="K8" s="78" cm="1">
        <f t="array" ref="K8">IFERROR(IF(I8="","",INDEX(Resa!$D$8:$D$158,MATCH(I8,Resa!$O$8:$O$158*1,0))),"")</f>
        <v>0</v>
      </c>
    </row>
    <row r="9" spans="1:13" ht="15.75" x14ac:dyDescent="0.2">
      <c r="A9" s="77" cm="1">
        <f t="array" ref="A9">IFERROR(SMALL(_xlfn.UNIQUE(Resa!$O$8:$O$158*1,FALSE,FALSE),ROW($A8)),"")</f>
        <v>111</v>
      </c>
      <c r="B9" s="77">
        <f>IF(A9="","",SUMIF(Resa!$O$8:$O$158,A9,Resa!$W$8:$W$158))</f>
        <v>0</v>
      </c>
      <c r="C9" s="78" cm="1">
        <f t="array" ref="C9">IFERROR(IF(A9="","",INDEX(Resa!$D$8:$D$158,MATCH(A9,Resa!$O$8:$O$158*1,0))),"")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IF(E9="","",SUMIF(Resa!$O$8:$O$158,E9,Resa!$W$8:$W$158))</f>
        <v>2</v>
      </c>
      <c r="G9" s="78" cm="1">
        <f t="array" ref="G9">IFERROR(IF(E9="","",INDEX(Resa!$D$8:$D$158,MATCH(E9,Resa!$O$8:$O$158*1,0))),"")</f>
        <v>0</v>
      </c>
      <c r="H9" s="80"/>
      <c r="I9" s="77" cm="1">
        <f t="array" ref="I9">IFERROR(SMALL(_xlfn.UNIQUE(Resa!$O$8:$O$158*1,FALSE,FALSE),ROW($A58)),"")</f>
        <v>268</v>
      </c>
      <c r="J9" s="77">
        <f>IF(I9="","",SUMIF(Resa!$O$8:$O$158,I9,Resa!$W$8:$W$158))</f>
        <v>1</v>
      </c>
      <c r="K9" s="78" cm="1">
        <f t="array" ref="K9">IFERROR(IF(I9="","",INDEX(Resa!$D$8:$D$158,MATCH(I9,Resa!$O$8:$O$158*1,0))),"")</f>
        <v>0</v>
      </c>
    </row>
    <row r="10" spans="1:13" ht="15.75" x14ac:dyDescent="0.2">
      <c r="A10" s="77" cm="1">
        <f t="array" ref="A10">IFERROR(SMALL(_xlfn.UNIQUE(Resa!$O$8:$O$158*1,FALSE,FALSE),ROW($A9)),"")</f>
        <v>112</v>
      </c>
      <c r="B10" s="77">
        <f>IF(A10="","",SUMIF(Resa!$O$8:$O$158,A10,Resa!$W$8:$W$158))</f>
        <v>0</v>
      </c>
      <c r="C10" s="78" cm="1">
        <f t="array" ref="C10">IFERROR(IF(A10="","",INDEX(Resa!$D$8:$D$158,MATCH(A10,Resa!$O$8:$O$158*1,0))),"")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IF(E10="","",SUMIF(Resa!$O$8:$O$158,E10,Resa!$W$8:$W$158))</f>
        <v>2</v>
      </c>
      <c r="G10" s="78" cm="1">
        <f t="array" ref="G10">IFERROR(IF(E10="","",INDEX(Resa!$D$8:$D$158,MATCH(E10,Resa!$O$8:$O$158*1,0))),"")</f>
        <v>0</v>
      </c>
      <c r="H10" s="80"/>
      <c r="I10" s="77" cm="1">
        <f t="array" ref="I10">IFERROR(SMALL(_xlfn.UNIQUE(Resa!$O$8:$O$158*1,FALSE,FALSE),ROW($A59)),"")</f>
        <v>269</v>
      </c>
      <c r="J10" s="77">
        <f>IF(I10="","",SUMIF(Resa!$O$8:$O$158,I10,Resa!$W$8:$W$158))</f>
        <v>0</v>
      </c>
      <c r="K10" s="78" cm="1">
        <f t="array" ref="K10">IFERROR(IF(I10="","",INDEX(Resa!$D$8:$D$158,MATCH(I10,Resa!$O$8:$O$158*1,0))),"")</f>
        <v>0</v>
      </c>
    </row>
    <row r="11" spans="1:13" ht="15.75" x14ac:dyDescent="0.2">
      <c r="A11" s="77" cm="1">
        <f t="array" ref="A11">IFERROR(SMALL(_xlfn.UNIQUE(Resa!$O$8:$O$158*1,FALSE,FALSE),ROW($A10)),"")</f>
        <v>113</v>
      </c>
      <c r="B11" s="77">
        <f>IF(A11="","",SUMIF(Resa!$O$8:$O$158,A11,Resa!$W$8:$W$158))</f>
        <v>0</v>
      </c>
      <c r="C11" s="78" cm="1">
        <f t="array" ref="C11">IFERROR(IF(A11="","",INDEX(Resa!$D$8:$D$158,MATCH(A11,Resa!$O$8:$O$158*1,0))),"")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IF(E11="","",SUMIF(Resa!$O$8:$O$158,E11,Resa!$W$8:$W$158))</f>
        <v>2</v>
      </c>
      <c r="G11" s="78" cm="1">
        <f t="array" ref="G11">IFERROR(IF(E11="","",INDEX(Resa!$D$8:$D$158,MATCH(E11,Resa!$O$8:$O$158*1,0))),"")</f>
        <v>0</v>
      </c>
      <c r="H11" s="80"/>
      <c r="I11" s="77" cm="1">
        <f t="array" ref="I11">IFERROR(SMALL(_xlfn.UNIQUE(Resa!$O$8:$O$158*1,FALSE,FALSE),ROW($A60)),"")</f>
        <v>270</v>
      </c>
      <c r="J11" s="77">
        <f>IF(I11="","",SUMIF(Resa!$O$8:$O$158,I11,Resa!$W$8:$W$158))</f>
        <v>1</v>
      </c>
      <c r="K11" s="78" cm="1">
        <f t="array" ref="K11">IFERROR(IF(I11="","",INDEX(Resa!$D$8:$D$158,MATCH(I11,Resa!$O$8:$O$158*1,0))),"")</f>
        <v>0</v>
      </c>
    </row>
    <row r="12" spans="1:13" ht="15.75" x14ac:dyDescent="0.2">
      <c r="A12" s="77" cm="1">
        <f t="array" ref="A12">IFERROR(SMALL(_xlfn.UNIQUE(Resa!$O$8:$O$158*1,FALSE,FALSE),ROW($A11)),"")</f>
        <v>114</v>
      </c>
      <c r="B12" s="77">
        <f>IF(A12="","",SUMIF(Resa!$O$8:$O$158,A12,Resa!$W$8:$W$158))</f>
        <v>0</v>
      </c>
      <c r="C12" s="78" cm="1">
        <f t="array" ref="C12">IFERROR(IF(A12="","",INDEX(Resa!$D$8:$D$158,MATCH(A12,Resa!$O$8:$O$158*1,0))),"")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IF(E12="","",SUMIF(Resa!$O$8:$O$158,E12,Resa!$W$8:$W$158))</f>
        <v>2</v>
      </c>
      <c r="G12" s="78" cm="1">
        <f t="array" ref="G12">IFERROR(IF(E12="","",INDEX(Resa!$D$8:$D$158,MATCH(E12,Resa!$O$8:$O$158*1,0))),"")</f>
        <v>0</v>
      </c>
      <c r="H12" s="80"/>
      <c r="I12" s="77" cm="1">
        <f t="array" ref="I12">IFERROR(SMALL(_xlfn.UNIQUE(Resa!$O$8:$O$158*1,FALSE,FALSE),ROW($A61)),"")</f>
        <v>271</v>
      </c>
      <c r="J12" s="77">
        <f>IF(I12="","",SUMIF(Resa!$O$8:$O$158,I12,Resa!$W$8:$W$158))</f>
        <v>2</v>
      </c>
      <c r="K12" s="78" cm="1">
        <f t="array" ref="K12">IFERROR(IF(I12="","",INDEX(Resa!$D$8:$D$158,MATCH(I12,Resa!$O$8:$O$158*1,0))),"")</f>
        <v>0</v>
      </c>
    </row>
    <row r="13" spans="1:13" ht="15.75" x14ac:dyDescent="0.2">
      <c r="A13" s="77" cm="1">
        <f t="array" ref="A13">IFERROR(SMALL(_xlfn.UNIQUE(Resa!$O$8:$O$158*1,FALSE,FALSE),ROW($A12)),"")</f>
        <v>115</v>
      </c>
      <c r="B13" s="77">
        <f>IF(A13="","",SUMIF(Resa!$O$8:$O$158,A13,Resa!$W$8:$W$158))</f>
        <v>0</v>
      </c>
      <c r="C13" s="78" cm="1">
        <f t="array" ref="C13">IFERROR(IF(A13="","",INDEX(Resa!$D$8:$D$158,MATCH(A13,Resa!$O$8:$O$158*1,0))),"")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IF(E13="","",SUMIF(Resa!$O$8:$O$158,E13,Resa!$W$8:$W$158))</f>
        <v>0</v>
      </c>
      <c r="G13" s="78" cm="1">
        <f t="array" ref="G13">IFERROR(IF(E13="","",INDEX(Resa!$D$8:$D$158,MATCH(E13,Resa!$O$8:$O$158*1,0))),"")</f>
        <v>0</v>
      </c>
      <c r="H13" s="80"/>
      <c r="I13" s="77" cm="1">
        <f t="array" ref="I13">IFERROR(SMALL(_xlfn.UNIQUE(Resa!$O$8:$O$158*1,FALSE,FALSE),ROW($A62)),"")</f>
        <v>272</v>
      </c>
      <c r="J13" s="77">
        <f>IF(I13="","",SUMIF(Resa!$O$8:$O$158,I13,Resa!$W$8:$W$158))</f>
        <v>2</v>
      </c>
      <c r="K13" s="78" cm="1">
        <f t="array" ref="K13">IFERROR(IF(I13="","",INDEX(Resa!$D$8:$D$158,MATCH(I13,Resa!$O$8:$O$158*1,0))),"")</f>
        <v>0</v>
      </c>
    </row>
    <row r="14" spans="1:13" ht="15.75" x14ac:dyDescent="0.2">
      <c r="A14" s="77" cm="1">
        <f t="array" ref="A14">IFERROR(SMALL(_xlfn.UNIQUE(Resa!$O$8:$O$158*1,FALSE,FALSE),ROW($A13)),"")</f>
        <v>116</v>
      </c>
      <c r="B14" s="77">
        <f>IF(A14="","",SUMIF(Resa!$O$8:$O$158,A14,Resa!$W$8:$W$158))</f>
        <v>0</v>
      </c>
      <c r="C14" s="78" cm="1">
        <f t="array" ref="C14">IFERROR(IF(A14="","",INDEX(Resa!$D$8:$D$158,MATCH(A14,Resa!$O$8:$O$158*1,0))),"")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IF(E14="","",SUMIF(Resa!$O$8:$O$158,E14,Resa!$W$8:$W$158))</f>
        <v>0</v>
      </c>
      <c r="G14" s="78" cm="1">
        <f t="array" ref="G14">IFERROR(IF(E14="","",INDEX(Resa!$D$8:$D$158,MATCH(E14,Resa!$O$8:$O$158*1,0))),"")</f>
        <v>0</v>
      </c>
      <c r="H14" s="80"/>
      <c r="I14" s="77" cm="1">
        <f t="array" ref="I14">IFERROR(SMALL(_xlfn.UNIQUE(Resa!$O$8:$O$158*1,FALSE,FALSE),ROW($A63)),"")</f>
        <v>273</v>
      </c>
      <c r="J14" s="77">
        <f>IF(I14="","",SUMIF(Resa!$O$8:$O$158,I14,Resa!$W$8:$W$158))</f>
        <v>2</v>
      </c>
      <c r="K14" s="78" cm="1">
        <f t="array" ref="K14">IFERROR(IF(I14="","",INDEX(Resa!$D$8:$D$158,MATCH(I14,Resa!$O$8:$O$158*1,0))),"")</f>
        <v>0</v>
      </c>
    </row>
    <row r="15" spans="1:13" ht="15.75" x14ac:dyDescent="0.2">
      <c r="A15" s="77" cm="1">
        <f t="array" ref="A15">IFERROR(SMALL(_xlfn.UNIQUE(Resa!$O$8:$O$158*1,FALSE,FALSE),ROW($A14)),"")</f>
        <v>117</v>
      </c>
      <c r="B15" s="77">
        <f>IF(A15="","",SUMIF(Resa!$O$8:$O$158,A15,Resa!$W$8:$W$158))</f>
        <v>0</v>
      </c>
      <c r="C15" s="78" cm="1">
        <f t="array" ref="C15">IFERROR(IF(A15="","",INDEX(Resa!$D$8:$D$158,MATCH(A15,Resa!$O$8:$O$158*1,0))),"")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IF(E15="","",SUMIF(Resa!$O$8:$O$158,E15,Resa!$W$8:$W$158))</f>
        <v>1</v>
      </c>
      <c r="G15" s="78" cm="1">
        <f t="array" ref="G15">IFERROR(IF(E15="","",INDEX(Resa!$D$8:$D$158,MATCH(E15,Resa!$O$8:$O$158*1,0))),"")</f>
        <v>0</v>
      </c>
      <c r="H15" s="80"/>
      <c r="I15" s="77" cm="1">
        <f t="array" ref="I15">IFERROR(SMALL(_xlfn.UNIQUE(Resa!$O$8:$O$158*1,FALSE,FALSE),ROW($A64)),"")</f>
        <v>274</v>
      </c>
      <c r="J15" s="77">
        <f>IF(I15="","",SUMIF(Resa!$O$8:$O$158,I15,Resa!$W$8:$W$158))</f>
        <v>2</v>
      </c>
      <c r="K15" s="78" cm="1">
        <f t="array" ref="K15">IFERROR(IF(I15="","",INDEX(Resa!$D$8:$D$158,MATCH(I15,Resa!$O$8:$O$158*1,0))),"")</f>
        <v>0</v>
      </c>
    </row>
    <row r="16" spans="1:13" ht="15.75" x14ac:dyDescent="0.2">
      <c r="A16" s="77" cm="1">
        <f t="array" ref="A16">IFERROR(SMALL(_xlfn.UNIQUE(Resa!$O$8:$O$158*1,FALSE,FALSE),ROW($A15)),"")</f>
        <v>118</v>
      </c>
      <c r="B16" s="77">
        <f>IF(A16="","",SUMIF(Resa!$O$8:$O$158,A16,Resa!$W$8:$W$158))</f>
        <v>0</v>
      </c>
      <c r="C16" s="78" cm="1">
        <f t="array" ref="C16">IFERROR(IF(A16="","",INDEX(Resa!$D$8:$D$158,MATCH(A16,Resa!$O$8:$O$158*1,0))),"")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IF(E16="","",SUMIF(Resa!$O$8:$O$158,E16,Resa!$W$8:$W$158))</f>
        <v>2</v>
      </c>
      <c r="G16" s="78" cm="1">
        <f t="array" ref="G16">IFERROR(IF(E16="","",INDEX(Resa!$D$8:$D$158,MATCH(E16,Resa!$O$8:$O$158*1,0))),"")</f>
        <v>0</v>
      </c>
      <c r="H16" s="80"/>
      <c r="I16" s="77" cm="1">
        <f t="array" ref="I16">IFERROR(SMALL(_xlfn.UNIQUE(Resa!$O$8:$O$158*1,FALSE,FALSE),ROW($A65)),"")</f>
        <v>275</v>
      </c>
      <c r="J16" s="77">
        <f>IF(I16="","",SUMIF(Resa!$O$8:$O$158,I16,Resa!$W$8:$W$158))</f>
        <v>0</v>
      </c>
      <c r="K16" s="78" cm="1">
        <f t="array" ref="K16">IFERROR(IF(I16="","",INDEX(Resa!$D$8:$D$158,MATCH(I16,Resa!$O$8:$O$158*1,0))),"")</f>
        <v>0</v>
      </c>
    </row>
    <row r="17" spans="1:11" ht="15.75" x14ac:dyDescent="0.2">
      <c r="A17" s="77" cm="1">
        <f t="array" ref="A17">IFERROR(SMALL(_xlfn.UNIQUE(Resa!$O$8:$O$158*1,FALSE,FALSE),ROW($A16)),"")</f>
        <v>119</v>
      </c>
      <c r="B17" s="77">
        <f>IF(A17="","",SUMIF(Resa!$O$8:$O$158,A17,Resa!$W$8:$W$158))</f>
        <v>0</v>
      </c>
      <c r="C17" s="78" cm="1">
        <f t="array" ref="C17">IFERROR(IF(A17="","",INDEX(Resa!$D$8:$D$158,MATCH(A17,Resa!$O$8:$O$158*1,0))),"")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IF(E17="","",SUMIF(Resa!$O$8:$O$158,E17,Resa!$W$8:$W$158))</f>
        <v>0</v>
      </c>
      <c r="G17" s="78" cm="1">
        <f t="array" ref="G17">IFERROR(IF(E17="","",INDEX(Resa!$D$8:$D$158,MATCH(E17,Resa!$O$8:$O$158*1,0))),"")</f>
        <v>0</v>
      </c>
      <c r="H17" s="80"/>
      <c r="I17" s="77" cm="1">
        <f t="array" ref="I17">IFERROR(SMALL(_xlfn.UNIQUE(Resa!$O$8:$O$158*1,FALSE,FALSE),ROW($A66)),"")</f>
        <v>277</v>
      </c>
      <c r="J17" s="77">
        <f>IF(I17="","",SUMIF(Resa!$O$8:$O$158,I17,Resa!$W$8:$W$158))</f>
        <v>0</v>
      </c>
      <c r="K17" s="78" cm="1">
        <f t="array" ref="K17">IFERROR(IF(I17="","",INDEX(Resa!$D$8:$D$158,MATCH(I17,Resa!$O$8:$O$158*1,0))),"")</f>
        <v>0</v>
      </c>
    </row>
    <row r="18" spans="1:11" ht="15.75" x14ac:dyDescent="0.2">
      <c r="A18" s="77" cm="1">
        <f t="array" ref="A18">IFERROR(SMALL(_xlfn.UNIQUE(Resa!$O$8:$O$158*1,FALSE,FALSE),ROW($A17)),"")</f>
        <v>120</v>
      </c>
      <c r="B18" s="77">
        <f>IF(A18="","",SUMIF(Resa!$O$8:$O$158,A18,Resa!$W$8:$W$158))</f>
        <v>0</v>
      </c>
      <c r="C18" s="78" cm="1">
        <f t="array" ref="C18">IFERROR(IF(A18="","",INDEX(Resa!$D$8:$D$158,MATCH(A18,Resa!$O$8:$O$158*1,0))),"")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IF(E18="","",SUMIF(Resa!$O$8:$O$158,E18,Resa!$W$8:$W$158))</f>
        <v>2</v>
      </c>
      <c r="G18" s="78" cm="1">
        <f t="array" ref="G18">IFERROR(IF(E18="","",INDEX(Resa!$D$8:$D$158,MATCH(E18,Resa!$O$8:$O$158*1,0))),"")</f>
        <v>0</v>
      </c>
      <c r="H18" s="80"/>
      <c r="I18" s="77" t="str" cm="1">
        <f t="array" ref="I18">IFERROR(SMALL(_xlfn.UNIQUE(Resa!$O$8:$O$158*1,FALSE,FALSE),ROW($A67)),"")</f>
        <v/>
      </c>
      <c r="J18" s="77" t="str">
        <f>IF(I18="","",SUMIF(Resa!$O$8:$O$158,I18,Resa!$W$8:$W$158))</f>
        <v/>
      </c>
      <c r="K18" s="78" t="str" cm="1">
        <f t="array" ref="K18">IFERROR(IF(I18="","",INDEX(Resa!$D$8:$D$158,MATCH(I18,Resa!$O$8:$O$158*1,0))),"")</f>
        <v/>
      </c>
    </row>
    <row r="19" spans="1:11" ht="15.75" x14ac:dyDescent="0.2">
      <c r="A19" s="77" cm="1">
        <f t="array" ref="A19">IFERROR(SMALL(_xlfn.UNIQUE(Resa!$O$8:$O$158*1,FALSE,FALSE),ROW($A18)),"")</f>
        <v>121</v>
      </c>
      <c r="B19" s="77">
        <f>IF(A19="","",SUMIF(Resa!$O$8:$O$158,A19,Resa!$W$8:$W$158))</f>
        <v>0</v>
      </c>
      <c r="C19" s="78" cm="1">
        <f t="array" ref="C19">IFERROR(IF(A19="","",INDEX(Resa!$D$8:$D$158,MATCH(A19,Resa!$O$8:$O$158*1,0))),"")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IF(E19="","",SUMIF(Resa!$O$8:$O$158,E19,Resa!$W$8:$W$158))</f>
        <v>0</v>
      </c>
      <c r="G19" s="78" cm="1">
        <f t="array" ref="G19">IFERROR(IF(E19="","",INDEX(Resa!$D$8:$D$158,MATCH(E19,Resa!$O$8:$O$158*1,0))),"")</f>
        <v>0</v>
      </c>
      <c r="H19" s="80"/>
      <c r="I19" s="77" t="str" cm="1">
        <f t="array" ref="I19">IFERROR(SMALL(_xlfn.UNIQUE(Resa!$O$8:$O$158*1,FALSE,FALSE),ROW($A68)),"")</f>
        <v/>
      </c>
      <c r="J19" s="77" t="str">
        <f>IF(I19="","",SUMIF(Resa!$O$8:$O$158,I19,Resa!$W$8:$W$158))</f>
        <v/>
      </c>
      <c r="K19" s="78" t="str" cm="1">
        <f t="array" ref="K19">IFERROR(IF(I19="","",INDEX(Resa!$D$8:$D$158,MATCH(I19,Resa!$O$8:$O$158*1,0))),"")</f>
        <v/>
      </c>
    </row>
    <row r="20" spans="1:11" ht="15.75" x14ac:dyDescent="0.2">
      <c r="A20" s="77" cm="1">
        <f t="array" ref="A20">IFERROR(SMALL(_xlfn.UNIQUE(Resa!$O$8:$O$158*1,FALSE,FALSE),ROW($A19)),"")</f>
        <v>122</v>
      </c>
      <c r="B20" s="77">
        <f>IF(A20="","",SUMIF(Resa!$O$8:$O$158,A20,Resa!$W$8:$W$158))</f>
        <v>0</v>
      </c>
      <c r="C20" s="78" cm="1">
        <f t="array" ref="C20">IFERROR(IF(A20="","",INDEX(Resa!$D$8:$D$158,MATCH(A20,Resa!$O$8:$O$158*1,0))),"")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IF(E20="","",SUMIF(Resa!$O$8:$O$158,E20,Resa!$W$8:$W$158))</f>
        <v>2</v>
      </c>
      <c r="G20" s="78" cm="1">
        <f t="array" ref="G20">IFERROR(IF(E20="","",INDEX(Resa!$D$8:$D$158,MATCH(E20,Resa!$O$8:$O$158*1,0))),"")</f>
        <v>0</v>
      </c>
      <c r="H20" s="80"/>
      <c r="I20" s="77" t="str" cm="1">
        <f t="array" ref="I20">IFERROR(SMALL(_xlfn.UNIQUE(Resa!$O$8:$O$158*1,FALSE,FALSE),ROW($A69)),"")</f>
        <v/>
      </c>
      <c r="J20" s="77" t="str">
        <f>IF(I20="","",SUMIF(Resa!$O$8:$O$158,I20,Resa!$W$8:$W$158))</f>
        <v/>
      </c>
      <c r="K20" s="78" t="str" cm="1">
        <f t="array" ref="K20">IFERROR(IF(I20="","",INDEX(Resa!$D$8:$D$158,MATCH(I20,Resa!$O$8:$O$158*1,0))),"")</f>
        <v/>
      </c>
    </row>
    <row r="21" spans="1:11" ht="15.75" x14ac:dyDescent="0.2">
      <c r="A21" s="77" cm="1">
        <f t="array" ref="A21">IFERROR(SMALL(_xlfn.UNIQUE(Resa!$O$8:$O$158*1,FALSE,FALSE),ROW($A20)),"")</f>
        <v>123</v>
      </c>
      <c r="B21" s="77">
        <f>IF(A21="","",SUMIF(Resa!$O$8:$O$158,A21,Resa!$W$8:$W$158))</f>
        <v>2</v>
      </c>
      <c r="C21" s="78" cm="1">
        <f t="array" ref="C21">IFERROR(IF(A21="","",INDEX(Resa!$D$8:$D$158,MATCH(A21,Resa!$O$8:$O$158*1,0))),"")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IF(E21="","",SUMIF(Resa!$O$8:$O$158,E21,Resa!$W$8:$W$158))</f>
        <v>0</v>
      </c>
      <c r="G21" s="78" cm="1">
        <f t="array" ref="G21">IFERROR(IF(E21="","",INDEX(Resa!$D$8:$D$158,MATCH(E21,Resa!$O$8:$O$158*1,0))),"")</f>
        <v>0</v>
      </c>
      <c r="H21" s="80"/>
      <c r="I21" s="77" t="str" cm="1">
        <f t="array" ref="I21">IFERROR(SMALL(_xlfn.UNIQUE(Resa!$O$8:$O$158*1,FALSE,FALSE),ROW($A70)),"")</f>
        <v/>
      </c>
      <c r="J21" s="77" t="str">
        <f>IF(I21="","",SUMIF(Resa!$O$8:$O$158,I21,Resa!$W$8:$W$158))</f>
        <v/>
      </c>
      <c r="K21" s="78" t="str" cm="1">
        <f t="array" ref="K21">IFERROR(IF(I21="","",INDEX(Resa!$D$8:$D$158,MATCH(I21,Resa!$O$8:$O$158*1,0))),"")</f>
        <v/>
      </c>
    </row>
    <row r="22" spans="1:11" ht="15.75" x14ac:dyDescent="0.2">
      <c r="A22" s="77" cm="1">
        <f t="array" ref="A22">IFERROR(SMALL(_xlfn.UNIQUE(Resa!$O$8:$O$158*1,FALSE,FALSE),ROW($A21)),"")</f>
        <v>124</v>
      </c>
      <c r="B22" s="77">
        <f>IF(A22="","",SUMIF(Resa!$O$8:$O$158,A22,Resa!$W$8:$W$158))</f>
        <v>1</v>
      </c>
      <c r="C22" s="78" cm="1">
        <f t="array" ref="C22">IFERROR(IF(A22="","",INDEX(Resa!$D$8:$D$158,MATCH(A22,Resa!$O$8:$O$158*1,0))),"")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IF(E22="","",SUMIF(Resa!$O$8:$O$158,E22,Resa!$W$8:$W$158))</f>
        <v>2</v>
      </c>
      <c r="G22" s="78" cm="1">
        <f t="array" ref="G22">IFERROR(IF(E22="","",INDEX(Resa!$D$8:$D$158,MATCH(E22,Resa!$O$8:$O$158*1,0))),"")</f>
        <v>0</v>
      </c>
      <c r="H22" s="80"/>
      <c r="I22" s="77" t="str" cm="1">
        <f t="array" ref="I22">IFERROR(SMALL(_xlfn.UNIQUE(Resa!$O$8:$O$158*1,FALSE,FALSE),ROW($A71)),"")</f>
        <v/>
      </c>
      <c r="J22" s="77" t="str">
        <f>IF(I22="","",SUMIF(Resa!$O$8:$O$158,I22,Resa!$W$8:$W$158))</f>
        <v/>
      </c>
      <c r="K22" s="78" t="str" cm="1">
        <f t="array" ref="K22">IFERROR(IF(I22="","",INDEX(Resa!$D$8:$D$158,MATCH(I22,Resa!$O$8:$O$158*1,0))),"")</f>
        <v/>
      </c>
    </row>
    <row r="23" spans="1:11" ht="15.75" x14ac:dyDescent="0.2">
      <c r="A23" s="77" cm="1">
        <f t="array" ref="A23">IFERROR(SMALL(_xlfn.UNIQUE(Resa!$O$8:$O$158*1,FALSE,FALSE),ROW($A22)),"")</f>
        <v>125</v>
      </c>
      <c r="B23" s="77">
        <f>IF(A23="","",SUMIF(Resa!$O$8:$O$158,A23,Resa!$W$8:$W$158))</f>
        <v>2</v>
      </c>
      <c r="C23" s="78" cm="1">
        <f t="array" ref="C23">IFERROR(IF(A23="","",INDEX(Resa!$D$8:$D$158,MATCH(A23,Resa!$O$8:$O$158*1,0))),"")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IF(E23="","",SUMIF(Resa!$O$8:$O$158,E23,Resa!$W$8:$W$158))</f>
        <v>2</v>
      </c>
      <c r="G23" s="78" cm="1">
        <f t="array" ref="G23">IFERROR(IF(E23="","",INDEX(Resa!$D$8:$D$158,MATCH(E23,Resa!$O$8:$O$158*1,0))),"")</f>
        <v>0</v>
      </c>
      <c r="H23" s="80"/>
      <c r="I23" s="77" t="str" cm="1">
        <f t="array" ref="I23">IFERROR(SMALL(_xlfn.UNIQUE(Resa!$O$8:$O$158*1,FALSE,FALSE),ROW($A72)),"")</f>
        <v/>
      </c>
      <c r="J23" s="77" t="str">
        <f>IF(I23="","",SUMIF(Resa!$O$8:$O$158,I23,Resa!$W$8:$W$158))</f>
        <v/>
      </c>
      <c r="K23" s="78" t="str" cm="1">
        <f t="array" ref="K23">IFERROR(IF(I23="","",INDEX(Resa!$D$8:$D$158,MATCH(I23,Resa!$O$8:$O$158*1,0))),"")</f>
        <v/>
      </c>
    </row>
    <row r="24" spans="1:11" ht="15.75" x14ac:dyDescent="0.2">
      <c r="A24" s="77" cm="1">
        <f t="array" ref="A24">IFERROR(SMALL(_xlfn.UNIQUE(Resa!$O$8:$O$158*1,FALSE,FALSE),ROW($A23)),"")</f>
        <v>126</v>
      </c>
      <c r="B24" s="77">
        <f>IF(A24="","",SUMIF(Resa!$O$8:$O$158,A24,Resa!$W$8:$W$158))</f>
        <v>2</v>
      </c>
      <c r="C24" s="78" cm="1">
        <f t="array" ref="C24">IFERROR(IF(A24="","",INDEX(Resa!$D$8:$D$158,MATCH(A24,Resa!$O$8:$O$158*1,0))),"")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IF(E24="","",SUMIF(Resa!$O$8:$O$158,E24,Resa!$W$8:$W$158))</f>
        <v>0</v>
      </c>
      <c r="G24" s="78" cm="1">
        <f t="array" ref="G24">IFERROR(IF(E24="","",INDEX(Resa!$D$8:$D$158,MATCH(E24,Resa!$O$8:$O$158*1,0))),"")</f>
        <v>0</v>
      </c>
      <c r="H24" s="80"/>
      <c r="I24" s="77" t="str" cm="1">
        <f t="array" ref="I24">IFERROR(SMALL(_xlfn.UNIQUE(Resa!$O$8:$O$158*1,FALSE,FALSE),ROW($A73)),"")</f>
        <v/>
      </c>
      <c r="J24" s="77" t="str">
        <f>IF(I24="","",SUMIF(Resa!$O$8:$O$158,I24,Resa!$W$8:$W$158))</f>
        <v/>
      </c>
      <c r="K24" s="78" t="str" cm="1">
        <f t="array" ref="K24">IFERROR(IF(I24="","",INDEX(Resa!$D$8:$D$158,MATCH(I24,Resa!$O$8:$O$158*1,0))),"")</f>
        <v/>
      </c>
    </row>
    <row r="25" spans="1:11" ht="15.75" x14ac:dyDescent="0.2">
      <c r="A25" s="77" cm="1">
        <f t="array" ref="A25">IFERROR(SMALL(_xlfn.UNIQUE(Resa!$O$8:$O$158*1,FALSE,FALSE),ROW($A24)),"")</f>
        <v>127</v>
      </c>
      <c r="B25" s="77">
        <f>IF(A25="","",SUMIF(Resa!$O$8:$O$158,A25,Resa!$W$8:$W$158))</f>
        <v>0</v>
      </c>
      <c r="C25" s="78" cm="1">
        <f t="array" ref="C25">IFERROR(IF(A25="","",INDEX(Resa!$D$8:$D$158,MATCH(A25,Resa!$O$8:$O$158*1,0))),"")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IF(E25="","",SUMIF(Resa!$O$8:$O$158,E25,Resa!$W$8:$W$158))</f>
        <v>0</v>
      </c>
      <c r="G25" s="78" cm="1">
        <f t="array" ref="G25">IFERROR(IF(E25="","",INDEX(Resa!$D$8:$D$158,MATCH(E25,Resa!$O$8:$O$158*1,0))),"")</f>
        <v>0</v>
      </c>
      <c r="H25" s="80"/>
      <c r="I25" s="77" t="str" cm="1">
        <f t="array" ref="I25">IFERROR(SMALL(_xlfn.UNIQUE(Resa!$O$8:$O$158*1,FALSE,FALSE),ROW($A74)),"")</f>
        <v/>
      </c>
      <c r="J25" s="77" t="str">
        <f>IF(I25="","",SUMIF(Resa!$O$8:$O$158,I25,Resa!$W$8:$W$158))</f>
        <v/>
      </c>
      <c r="K25" s="78" t="str" cm="1">
        <f t="array" ref="K25">IFERROR(IF(I25="","",INDEX(Resa!$D$8:$D$158,MATCH(I25,Resa!$O$8:$O$158*1,0))),"")</f>
        <v/>
      </c>
    </row>
    <row r="26" spans="1:11" ht="15.75" x14ac:dyDescent="0.2">
      <c r="A26" s="77" cm="1">
        <f t="array" ref="A26">IFERROR(SMALL(_xlfn.UNIQUE(Resa!$O$8:$O$158*1,FALSE,FALSE),ROW($A25)),"")</f>
        <v>128</v>
      </c>
      <c r="B26" s="77">
        <f>IF(A26="","",SUMIF(Resa!$O$8:$O$158,A26,Resa!$W$8:$W$158))</f>
        <v>2</v>
      </c>
      <c r="C26" s="78" cm="1">
        <f t="array" ref="C26">IFERROR(IF(A26="","",INDEX(Resa!$D$8:$D$158,MATCH(A26,Resa!$O$8:$O$158*1,0))),"")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IF(E26="","",SUMIF(Resa!$O$8:$O$158,E26,Resa!$W$8:$W$158))</f>
        <v>0</v>
      </c>
      <c r="G26" s="78" cm="1">
        <f t="array" ref="G26">IFERROR(IF(E26="","",INDEX(Resa!$D$8:$D$158,MATCH(E26,Resa!$O$8:$O$158*1,0))),"")</f>
        <v>0</v>
      </c>
      <c r="H26" s="80"/>
      <c r="I26" s="77" t="str" cm="1">
        <f t="array" ref="I26">IFERROR(SMALL(_xlfn.UNIQUE(Resa!$O$8:$O$158*1,FALSE,FALSE),ROW($A75)),"")</f>
        <v/>
      </c>
      <c r="J26" s="77" t="str">
        <f>IF(I26="","",SUMIF(Resa!$O$8:$O$158,I26,Resa!$W$8:$W$158))</f>
        <v/>
      </c>
      <c r="K26" s="78" t="str" cm="1">
        <f t="array" ref="K26">IFERROR(IF(I26="","",INDEX(Resa!$D$8:$D$158,MATCH(I26,Resa!$O$8:$O$158*1,0))),"")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IF(A27="","",SUMIF(Resa!$O$8:$O$158,A27,Resa!$W$8:$W$158))</f>
        <v>2</v>
      </c>
      <c r="C27" s="78" cm="1">
        <f t="array" ref="C27">IFERROR(IF(A27="","",INDEX(Resa!$D$8:$D$158,MATCH(A27,Resa!$O$8:$O$158*1,0))),"")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IF(E27="","",SUMIF(Resa!$O$8:$O$158,E27,Resa!$W$8:$W$158))</f>
        <v>0</v>
      </c>
      <c r="G27" s="78" cm="1">
        <f t="array" ref="G27">IFERROR(IF(E27="","",INDEX(Resa!$D$8:$D$158,MATCH(E27,Resa!$O$8:$O$158*1,0))),"")</f>
        <v>0</v>
      </c>
      <c r="H27" s="81"/>
      <c r="I27" s="77" t="str" cm="1">
        <f t="array" ref="I27">IFERROR(SMALL(_xlfn.UNIQUE(Resa!$O$8:$O$158*1,FALSE,FALSE),ROW($A76)),"")</f>
        <v/>
      </c>
      <c r="J27" s="77" t="str">
        <f>IF(I27="","",SUMIF(Resa!$O$8:$O$158,I27,Resa!$W$8:$W$158))</f>
        <v/>
      </c>
      <c r="K27" s="78" t="str" cm="1">
        <f t="array" ref="K27">IFERROR(IF(I27="","",INDEX(Resa!$D$8:$D$158,MATCH(I27,Resa!$O$8:$O$158*1,0))),"")</f>
        <v/>
      </c>
    </row>
    <row r="28" spans="1:11" ht="15.75" x14ac:dyDescent="0.2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IF(I28="","",SUMIF(Resa!$O$8:$O$158,I28,Resa!$W$8:$W$158))</f>
        <v/>
      </c>
      <c r="K28" s="78" t="str" cm="1">
        <f t="array" ref="K28">IFERROR(IF(I28="","",INDEX(Resa!$D$8:$D$158,MATCH(I28,Resa!$O$8:$O$158*1,0))),"")</f>
        <v/>
      </c>
    </row>
    <row r="29" spans="1:11" ht="15.75" x14ac:dyDescent="0.2">
      <c r="A29" s="10"/>
      <c r="B29" s="34"/>
      <c r="C29" s="10"/>
      <c r="D29" s="10"/>
      <c r="I29" s="77" t="str" cm="1">
        <f t="array" ref="I29">IFERROR(SMALL(_xlfn.UNIQUE(Resa!$O$8:$O$158*1,FALSE,FALSE),ROW($A78)),"")</f>
        <v/>
      </c>
      <c r="J29" s="77" t="str">
        <f>IF(I29="","",SUMIF(Resa!$O$8:$O$158,I29,Resa!$W$8:$W$158))</f>
        <v/>
      </c>
      <c r="K29" s="78" t="str" cm="1">
        <f t="array" ref="K29">IFERROR(IF(I29="","",INDEX(Resa!$D$8:$D$158,MATCH(I29,Resa!$O$8:$O$158*1,0))),"")</f>
        <v/>
      </c>
    </row>
    <row r="30" spans="1:11" ht="15" thickBot="1" x14ac:dyDescent="0.25">
      <c r="A30" s="10"/>
      <c r="B30" s="34"/>
      <c r="C30" s="10"/>
      <c r="D30" s="10"/>
    </row>
    <row r="31" spans="1:11" ht="18" x14ac:dyDescent="0.2">
      <c r="A31" s="199">
        <v>1</v>
      </c>
      <c r="B31" s="200"/>
      <c r="C31" s="44">
        <f t="shared" ref="C31:C36" si="0">SUMIFS($B$3:$B$27,$C$3:$C$27,A31)+SUMIFS($F$3:$F$27,$G$3:$G$27,A31)+SUMIFS($J$3:$J$28,$K$3:$K$28,A31)</f>
        <v>0</v>
      </c>
      <c r="D31" s="10"/>
      <c r="E31" s="224" t="s">
        <v>101</v>
      </c>
      <c r="F31" s="225"/>
      <c r="G31" s="225"/>
      <c r="H31" s="225"/>
      <c r="I31" s="225"/>
      <c r="J31" s="225"/>
      <c r="K31" s="226"/>
    </row>
    <row r="32" spans="1:11" ht="18" x14ac:dyDescent="0.2">
      <c r="A32" s="201">
        <v>2</v>
      </c>
      <c r="B32" s="202"/>
      <c r="C32" s="45">
        <f t="shared" si="0"/>
        <v>0</v>
      </c>
      <c r="D32" s="10"/>
      <c r="E32" s="227"/>
      <c r="F32" s="228"/>
      <c r="G32" s="228"/>
      <c r="H32" s="228"/>
      <c r="I32" s="228"/>
      <c r="J32" s="228"/>
      <c r="K32" s="229"/>
    </row>
    <row r="33" spans="1:11" ht="18" customHeight="1" x14ac:dyDescent="0.2">
      <c r="A33" s="203">
        <v>3</v>
      </c>
      <c r="B33" s="204"/>
      <c r="C33" s="45">
        <f t="shared" si="0"/>
        <v>0</v>
      </c>
      <c r="E33" s="230" t="s">
        <v>102</v>
      </c>
      <c r="F33" s="231"/>
      <c r="G33" s="231"/>
      <c r="H33" s="231"/>
      <c r="I33" s="231"/>
      <c r="J33" s="231"/>
      <c r="K33" s="232"/>
    </row>
    <row r="34" spans="1:11" ht="18" x14ac:dyDescent="0.2">
      <c r="A34" s="205">
        <v>4</v>
      </c>
      <c r="B34" s="206"/>
      <c r="C34" s="45">
        <f>SUMIFS($B$3:$B$27,$C$3:$C$27,A34)+SUMIFS($F$3:$F$27,$G$3:$G$27,A34)+SUMIFS($J$3:$J$29,$K$3:$K$29,A34)</f>
        <v>0</v>
      </c>
      <c r="E34" s="233"/>
      <c r="F34" s="234"/>
      <c r="G34" s="234"/>
      <c r="H34" s="234"/>
      <c r="I34" s="234"/>
      <c r="J34" s="234"/>
      <c r="K34" s="235"/>
    </row>
    <row r="35" spans="1:11" ht="18" x14ac:dyDescent="0.2">
      <c r="A35" s="190">
        <v>5</v>
      </c>
      <c r="B35" s="191"/>
      <c r="C35" s="45">
        <f t="shared" si="0"/>
        <v>0</v>
      </c>
      <c r="E35" s="224" t="s">
        <v>103</v>
      </c>
      <c r="F35" s="225"/>
      <c r="G35" s="225"/>
      <c r="H35" s="225"/>
      <c r="I35" s="225"/>
      <c r="J35" s="225"/>
      <c r="K35" s="226"/>
    </row>
    <row r="36" spans="1:11" ht="18.75" thickBot="1" x14ac:dyDescent="0.25">
      <c r="A36" s="192">
        <v>6</v>
      </c>
      <c r="B36" s="193"/>
      <c r="C36" s="46">
        <f t="shared" si="0"/>
        <v>0</v>
      </c>
      <c r="E36" s="227"/>
      <c r="F36" s="228"/>
      <c r="G36" s="228"/>
      <c r="H36" s="228"/>
      <c r="I36" s="228"/>
      <c r="J36" s="228"/>
      <c r="K36" s="229"/>
    </row>
    <row r="37" spans="1:11" ht="13.5" thickBot="1" x14ac:dyDescent="0.25"/>
    <row r="38" spans="1:11" ht="12.75" customHeight="1" x14ac:dyDescent="0.2">
      <c r="A38" s="215" t="s">
        <v>104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7"/>
    </row>
    <row r="39" spans="1:11" ht="12.75" customHeight="1" x14ac:dyDescent="0.2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20"/>
    </row>
    <row r="40" spans="1:11" ht="12.75" customHeight="1" x14ac:dyDescent="0.2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20"/>
    </row>
    <row r="41" spans="1:11" ht="12.75" customHeight="1" x14ac:dyDescent="0.2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20"/>
    </row>
    <row r="42" spans="1:11" ht="12.75" customHeight="1" x14ac:dyDescent="0.2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20"/>
    </row>
    <row r="43" spans="1:11" ht="12.75" customHeight="1" thickBot="1" x14ac:dyDescent="0.25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3"/>
    </row>
  </sheetData>
  <mergeCells count="12">
    <mergeCell ref="A38:K43"/>
    <mergeCell ref="A34:B34"/>
    <mergeCell ref="A35:B35"/>
    <mergeCell ref="A36:B36"/>
    <mergeCell ref="A1:I1"/>
    <mergeCell ref="J1:K1"/>
    <mergeCell ref="A31:B31"/>
    <mergeCell ref="A32:B32"/>
    <mergeCell ref="A33:B33"/>
    <mergeCell ref="E31:K32"/>
    <mergeCell ref="E33:K34"/>
    <mergeCell ref="E35:K36"/>
  </mergeCells>
  <conditionalFormatting sqref="B3:B27 I3:J29">
    <cfRule type="expression" dxfId="352" priority="33">
      <formula>AND( D3=6)</formula>
    </cfRule>
    <cfRule type="expression" dxfId="351" priority="34">
      <formula>AND( D3=5)</formula>
    </cfRule>
    <cfRule type="expression" dxfId="350" priority="35">
      <formula>AND( D3=4)</formula>
    </cfRule>
    <cfRule type="expression" dxfId="349" priority="36">
      <formula>AND( D3=3)</formula>
    </cfRule>
    <cfRule type="expression" dxfId="348" priority="37">
      <formula>AND( D3=2)</formula>
    </cfRule>
    <cfRule type="expression" dxfId="347" priority="38">
      <formula>AND( D3=1)</formula>
    </cfRule>
  </conditionalFormatting>
  <conditionalFormatting sqref="B3:B27">
    <cfRule type="containsErrors" dxfId="346" priority="39">
      <formula>ISERROR(B3)</formula>
    </cfRule>
  </conditionalFormatting>
  <conditionalFormatting sqref="E3:E27">
    <cfRule type="expression" dxfId="345" priority="26">
      <formula>AND( G3=6)</formula>
    </cfRule>
    <cfRule type="expression" dxfId="344" priority="27">
      <formula>AND( G3=5)</formula>
    </cfRule>
    <cfRule type="expression" dxfId="343" priority="28">
      <formula>AND( G3=4)</formula>
    </cfRule>
    <cfRule type="expression" dxfId="342" priority="29">
      <formula>AND( G3=3)</formula>
    </cfRule>
    <cfRule type="expression" dxfId="341" priority="30">
      <formula>AND( G3=2)</formula>
    </cfRule>
    <cfRule type="expression" dxfId="340" priority="31">
      <formula>AND( G3=1)</formula>
    </cfRule>
  </conditionalFormatting>
  <conditionalFormatting sqref="E3:E27 I3:J29">
    <cfRule type="containsErrors" dxfId="339" priority="32">
      <formula>ISERROR(E3)</formula>
    </cfRule>
  </conditionalFormatting>
  <conditionalFormatting sqref="C3:C27">
    <cfRule type="cellIs" dxfId="338" priority="25" operator="equal">
      <formula>0</formula>
    </cfRule>
  </conditionalFormatting>
  <conditionalFormatting sqref="G3:G27">
    <cfRule type="cellIs" dxfId="337" priority="24" operator="equal">
      <formula>0</formula>
    </cfRule>
  </conditionalFormatting>
  <conditionalFormatting sqref="K3:K29">
    <cfRule type="cellIs" dxfId="336" priority="23" operator="equal">
      <formula>0</formula>
    </cfRule>
  </conditionalFormatting>
  <conditionalFormatting sqref="J3:J29">
    <cfRule type="containsErrors" dxfId="335" priority="15">
      <formula>ISERROR(J3)</formula>
    </cfRule>
  </conditionalFormatting>
  <conditionalFormatting sqref="F3:F27">
    <cfRule type="expression" dxfId="334" priority="8">
      <formula>AND( H3=6)</formula>
    </cfRule>
    <cfRule type="expression" dxfId="333" priority="9">
      <formula>AND( H3=5)</formula>
    </cfRule>
    <cfRule type="expression" dxfId="332" priority="10">
      <formula>AND( H3=4)</formula>
    </cfRule>
    <cfRule type="expression" dxfId="331" priority="11">
      <formula>AND( H3=3)</formula>
    </cfRule>
    <cfRule type="expression" dxfId="330" priority="12">
      <formula>AND( H3=2)</formula>
    </cfRule>
    <cfRule type="expression" dxfId="329" priority="13">
      <formula>AND( H3=1)</formula>
    </cfRule>
  </conditionalFormatting>
  <conditionalFormatting sqref="F3:F27 J3:J29">
    <cfRule type="containsErrors" dxfId="328" priority="14">
      <formula>ISERROR(F3)</formula>
    </cfRule>
  </conditionalFormatting>
  <conditionalFormatting sqref="A3:A27">
    <cfRule type="expression" dxfId="327" priority="1">
      <formula>AND( C3=6)</formula>
    </cfRule>
    <cfRule type="expression" dxfId="326" priority="2">
      <formula>AND( C3=5)</formula>
    </cfRule>
    <cfRule type="expression" dxfId="325" priority="3">
      <formula>AND( C3=4)</formula>
    </cfRule>
    <cfRule type="expression" dxfId="324" priority="4">
      <formula>AND( C3=3)</formula>
    </cfRule>
    <cfRule type="expression" dxfId="323" priority="5">
      <formula>AND( C3=2)</formula>
    </cfRule>
    <cfRule type="expression" dxfId="322" priority="6">
      <formula>AND( C3=1)</formula>
    </cfRule>
  </conditionalFormatting>
  <conditionalFormatting sqref="A3:A27">
    <cfRule type="containsErrors" dxfId="321" priority="7">
      <formula>ISERROR(A3)</formula>
    </cfRule>
  </conditionalFormatting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661B2-163F-4794-B3F5-14180332F9AD}">
  <sheetPr codeName="Feuil7"/>
  <dimension ref="A1:M35"/>
  <sheetViews>
    <sheetView zoomScale="70" zoomScaleNormal="70" workbookViewId="0">
      <selection activeCell="C30" sqref="C30:C32"/>
    </sheetView>
  </sheetViews>
  <sheetFormatPr baseColWidth="10" defaultRowHeight="12.75" x14ac:dyDescent="0.2"/>
  <cols>
    <col min="1" max="1" width="11.28515625" customWidth="1"/>
    <col min="2" max="2" width="3" customWidth="1"/>
    <col min="3" max="3" width="12.85546875" customWidth="1"/>
    <col min="4" max="4" width="2.5703125" customWidth="1"/>
    <col min="5" max="5" width="11" customWidth="1"/>
    <col min="6" max="6" width="3.5703125" customWidth="1"/>
    <col min="7" max="7" width="12.85546875" customWidth="1"/>
    <col min="8" max="8" width="2.7109375" customWidth="1"/>
    <col min="9" max="9" width="10.5703125" customWidth="1"/>
    <col min="10" max="10" width="3.28515625" customWidth="1"/>
    <col min="11" max="11" width="14.42578125" customWidth="1"/>
  </cols>
  <sheetData>
    <row r="1" spans="1:13" ht="45.75" thickBot="1" x14ac:dyDescent="0.25">
      <c r="A1" s="194" t="str">
        <f>Resa!E7</f>
        <v>DORSODURO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SUM(B3:B27)+SUM(F3:F27)+SUM(J3:J29)</f>
        <v>57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5.75" x14ac:dyDescent="0.2">
      <c r="A3" s="77" cm="1">
        <f t="array" ref="A3">IFERROR(SMALL(_xlfn.UNIQUE(Resa!$O$8:$O$158*1,FALSE,FALSE),ROW($A2)),"")</f>
        <v>101</v>
      </c>
      <c r="B3" s="77">
        <f>IF(A3="","",SUMIF(Resa!$O$8:$O$158,A3,Resa!$X$8:$X$158))</f>
        <v>2</v>
      </c>
      <c r="C3" s="78" cm="1">
        <f t="array" ref="C3">IFERROR(IF(A3="","",INDEX(Resa!$E$8:$E$158,MATCH(A3,Resa!$O$8:$O$158*1,0))),"")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IF(E3="","",SUMIF(Resa!$O$8:$O$158,E3,Resa!$X$8:$X$158))</f>
        <v>2</v>
      </c>
      <c r="G3" s="78" cm="1">
        <f t="array" ref="G3">IFERROR(IF(E3="","",INDEX(Resa!$E$8:$E$158,MATCH(E3,Resa!$O$8:$O$158*1,0))),"")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IF(I3="","",SUMIF(Resa!$O$8:$O$158,I3,Resa!$X$8:$X$158))</f>
        <v>0</v>
      </c>
      <c r="K3" s="78" cm="1">
        <f t="array" ref="K3">IFERROR(IF(I3="","",INDEX(Resa!$E$8:$E$158,MATCH(I3,Resa!$O$8:$O$158*1,0))),"")</f>
        <v>0</v>
      </c>
      <c r="M3" s="35"/>
    </row>
    <row r="4" spans="1:13" ht="15.75" x14ac:dyDescent="0.2">
      <c r="A4" s="77" cm="1">
        <f t="array" ref="A4">IFERROR(SMALL(_xlfn.UNIQUE(Resa!$O$8:$O$158*1,FALSE,FALSE),ROW($A3)),"")</f>
        <v>102</v>
      </c>
      <c r="B4" s="77">
        <f>IF(A4="","",SUMIF(Resa!$O$8:$O$158,A4,Resa!$X$8:$X$158))</f>
        <v>0</v>
      </c>
      <c r="C4" s="78" cm="1">
        <f t="array" ref="C4">IFERROR(IF(A4="","",INDEX(Resa!$E$8:$E$158,MATCH(A4,Resa!$O$8:$O$158*1,0))),"")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IF(E4="","",SUMIF(Resa!$O$8:$O$158,E4,Resa!$X$8:$X$158))</f>
        <v>1</v>
      </c>
      <c r="G4" s="78" cm="1">
        <f t="array" ref="G4">IFERROR(IF(E4="","",INDEX(Resa!$E$8:$E$158,MATCH(E4,Resa!$O$8:$O$158*1,0))),"")</f>
        <v>0</v>
      </c>
      <c r="H4" s="80"/>
      <c r="I4" s="77" cm="1">
        <f t="array" ref="I4">IFERROR(SMALL(_xlfn.UNIQUE(Resa!$O$8:$O$158*1,FALSE,FALSE),ROW($A53)),"")</f>
        <v>263</v>
      </c>
      <c r="J4" s="77">
        <f>IF(I4="","",SUMIF(Resa!$O$8:$O$158,I4,Resa!$X$8:$X$158))</f>
        <v>0</v>
      </c>
      <c r="K4" s="78" cm="1">
        <f t="array" ref="K4">IFERROR(IF(I4="","",INDEX(Resa!$E$8:$E$158,MATCH(I4,Resa!$O$8:$O$158*1,0))),"")</f>
        <v>0</v>
      </c>
      <c r="M4" s="35"/>
    </row>
    <row r="5" spans="1:13" ht="15.75" x14ac:dyDescent="0.2">
      <c r="A5" s="77" cm="1">
        <f t="array" ref="A5">IFERROR(SMALL(_xlfn.UNIQUE(Resa!$O$8:$O$158*1,FALSE,FALSE),ROW($A4)),"")</f>
        <v>105</v>
      </c>
      <c r="B5" s="77">
        <f>IF(A5="","",SUMIF(Resa!$O$8:$O$158,A5,Resa!$X$8:$X$158))</f>
        <v>2</v>
      </c>
      <c r="C5" s="78" cm="1">
        <f t="array" ref="C5">IFERROR(IF(A5="","",INDEX(Resa!$E$8:$E$158,MATCH(A5,Resa!$O$8:$O$158*1,0))),"")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IF(E5="","",SUMIF(Resa!$O$8:$O$158,E5,Resa!$X$8:$X$158))</f>
        <v>0</v>
      </c>
      <c r="G5" s="78" cm="1">
        <f t="array" ref="G5">IFERROR(IF(E5="","",INDEX(Resa!$E$8:$E$158,MATCH(E5,Resa!$O$8:$O$158*1,0))),"")</f>
        <v>0</v>
      </c>
      <c r="H5" s="80"/>
      <c r="I5" s="77" cm="1">
        <f t="array" ref="I5">IFERROR(SMALL(_xlfn.UNIQUE(Resa!$O$8:$O$158*1,FALSE,FALSE),ROW($A54)),"")</f>
        <v>264</v>
      </c>
      <c r="J5" s="77">
        <f>IF(I5="","",SUMIF(Resa!$O$8:$O$158,I5,Resa!$X$8:$X$158))</f>
        <v>0</v>
      </c>
      <c r="K5" s="78" cm="1">
        <f t="array" ref="K5">IFERROR(IF(I5="","",INDEX(Resa!$E$8:$E$158,MATCH(I5,Resa!$O$8:$O$158*1,0))),"")</f>
        <v>0</v>
      </c>
    </row>
    <row r="6" spans="1:13" ht="15.75" x14ac:dyDescent="0.2">
      <c r="A6" s="77" cm="1">
        <f t="array" ref="A6">IFERROR(SMALL(_xlfn.UNIQUE(Resa!$O$8:$O$158*1,FALSE,FALSE),ROW($A5)),"")</f>
        <v>108</v>
      </c>
      <c r="B6" s="77">
        <f>IF(A6="","",SUMIF(Resa!$O$8:$O$158,A6,Resa!$X$8:$X$158))</f>
        <v>2</v>
      </c>
      <c r="C6" s="78" cm="1">
        <f t="array" ref="C6">IFERROR(IF(A6="","",INDEX(Resa!$E$8:$E$158,MATCH(A6,Resa!$O$8:$O$158*1,0))),"")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IF(E6="","",SUMIF(Resa!$O$8:$O$158,E6,Resa!$X$8:$X$158))</f>
        <v>0</v>
      </c>
      <c r="G6" s="78" cm="1">
        <f t="array" ref="G6">IFERROR(IF(E6="","",INDEX(Resa!$E$8:$E$158,MATCH(E6,Resa!$O$8:$O$158*1,0))),"")</f>
        <v>0</v>
      </c>
      <c r="H6" s="80"/>
      <c r="I6" s="77" cm="1">
        <f t="array" ref="I6">IFERROR(SMALL(_xlfn.UNIQUE(Resa!$O$8:$O$158*1,FALSE,FALSE),ROW($A55)),"")</f>
        <v>265</v>
      </c>
      <c r="J6" s="77">
        <f>IF(I6="","",SUMIF(Resa!$O$8:$O$158,I6,Resa!$X$8:$X$158))</f>
        <v>0</v>
      </c>
      <c r="K6" s="78" cm="1">
        <f t="array" ref="K6">IFERROR(IF(I6="","",INDEX(Resa!$E$8:$E$158,MATCH(I6,Resa!$O$8:$O$158*1,0))),"")</f>
        <v>0</v>
      </c>
    </row>
    <row r="7" spans="1:13" ht="15.75" x14ac:dyDescent="0.2">
      <c r="A7" s="77" cm="1">
        <f t="array" ref="A7">IFERROR(SMALL(_xlfn.UNIQUE(Resa!$O$8:$O$158*1,FALSE,FALSE),ROW($A6)),"")</f>
        <v>109</v>
      </c>
      <c r="B7" s="77">
        <f>IF(A7="","",SUMIF(Resa!$O$8:$O$158,A7,Resa!$X$8:$X$158))</f>
        <v>2</v>
      </c>
      <c r="C7" s="78" cm="1">
        <f t="array" ref="C7">IFERROR(IF(A7="","",INDEX(Resa!$E$8:$E$158,MATCH(A7,Resa!$O$8:$O$158*1,0))),"")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IF(E7="","",SUMIF(Resa!$O$8:$O$158,E7,Resa!$X$8:$X$158))</f>
        <v>2</v>
      </c>
      <c r="G7" s="78" cm="1">
        <f t="array" ref="G7">IFERROR(IF(E7="","",INDEX(Resa!$E$8:$E$158,MATCH(E7,Resa!$O$8:$O$158*1,0))),"")</f>
        <v>0</v>
      </c>
      <c r="H7" s="80"/>
      <c r="I7" s="77" cm="1">
        <f t="array" ref="I7">IFERROR(SMALL(_xlfn.UNIQUE(Resa!$O$8:$O$158*1,FALSE,FALSE),ROW($A56)),"")</f>
        <v>266</v>
      </c>
      <c r="J7" s="77">
        <f>IF(I7="","",SUMIF(Resa!$O$8:$O$158,I7,Resa!$X$8:$X$158))</f>
        <v>2</v>
      </c>
      <c r="K7" s="78" cm="1">
        <f t="array" ref="K7">IFERROR(IF(I7="","",INDEX(Resa!$E$8:$E$158,MATCH(I7,Resa!$O$8:$O$158*1,0))),"")</f>
        <v>0</v>
      </c>
    </row>
    <row r="8" spans="1:13" ht="15.75" x14ac:dyDescent="0.2">
      <c r="A8" s="77" cm="1">
        <f t="array" ref="A8">IFERROR(SMALL(_xlfn.UNIQUE(Resa!$O$8:$O$158*1,FALSE,FALSE),ROW($A7)),"")</f>
        <v>110</v>
      </c>
      <c r="B8" s="77">
        <f>IF(A8="","",SUMIF(Resa!$O$8:$O$158,A8,Resa!$X$8:$X$158))</f>
        <v>0</v>
      </c>
      <c r="C8" s="78" cm="1">
        <f t="array" ref="C8">IFERROR(IF(A8="","",INDEX(Resa!$E$8:$E$158,MATCH(A8,Resa!$O$8:$O$158*1,0))),"")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IF(E8="","",SUMIF(Resa!$O$8:$O$158,E8,Resa!$X$8:$X$158))</f>
        <v>2</v>
      </c>
      <c r="G8" s="78" cm="1">
        <f t="array" ref="G8">IFERROR(IF(E8="","",INDEX(Resa!$E$8:$E$158,MATCH(E8,Resa!$O$8:$O$158*1,0))),"")</f>
        <v>0</v>
      </c>
      <c r="H8" s="80"/>
      <c r="I8" s="77" cm="1">
        <f t="array" ref="I8">IFERROR(SMALL(_xlfn.UNIQUE(Resa!$O$8:$O$158*1,FALSE,FALSE),ROW($A57)),"")</f>
        <v>267</v>
      </c>
      <c r="J8" s="77">
        <f>IF(I8="","",SUMIF(Resa!$O$8:$O$158,I8,Resa!$X$8:$X$158))</f>
        <v>2</v>
      </c>
      <c r="K8" s="78" cm="1">
        <f t="array" ref="K8">IFERROR(IF(I8="","",INDEX(Resa!$E$8:$E$158,MATCH(I8,Resa!$O$8:$O$158*1,0))),"")</f>
        <v>0</v>
      </c>
    </row>
    <row r="9" spans="1:13" ht="15.75" x14ac:dyDescent="0.2">
      <c r="A9" s="77" cm="1">
        <f t="array" ref="A9">IFERROR(SMALL(_xlfn.UNIQUE(Resa!$O$8:$O$158*1,FALSE,FALSE),ROW($A8)),"")</f>
        <v>111</v>
      </c>
      <c r="B9" s="77">
        <f>IF(A9="","",SUMIF(Resa!$O$8:$O$158,A9,Resa!$X$8:$X$158))</f>
        <v>0</v>
      </c>
      <c r="C9" s="78" cm="1">
        <f t="array" ref="C9">IFERROR(IF(A9="","",INDEX(Resa!$E$8:$E$158,MATCH(A9,Resa!$O$8:$O$158*1,0))),"")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IF(E9="","",SUMIF(Resa!$O$8:$O$158,E9,Resa!$X$8:$X$158))</f>
        <v>2</v>
      </c>
      <c r="G9" s="78" cm="1">
        <f t="array" ref="G9">IFERROR(IF(E9="","",INDEX(Resa!$E$8:$E$158,MATCH(E9,Resa!$O$8:$O$158*1,0))),"")</f>
        <v>0</v>
      </c>
      <c r="H9" s="80"/>
      <c r="I9" s="77" cm="1">
        <f t="array" ref="I9">IFERROR(SMALL(_xlfn.UNIQUE(Resa!$O$8:$O$158*1,FALSE,FALSE),ROW($A58)),"")</f>
        <v>268</v>
      </c>
      <c r="J9" s="77">
        <f>IF(I9="","",SUMIF(Resa!$O$8:$O$158,I9,Resa!$X$8:$X$158))</f>
        <v>1</v>
      </c>
      <c r="K9" s="78" cm="1">
        <f t="array" ref="K9">IFERROR(IF(I9="","",INDEX(Resa!$E$8:$E$158,MATCH(I9,Resa!$O$8:$O$158*1,0))),"")</f>
        <v>0</v>
      </c>
    </row>
    <row r="10" spans="1:13" ht="15.75" x14ac:dyDescent="0.2">
      <c r="A10" s="77" cm="1">
        <f t="array" ref="A10">IFERROR(SMALL(_xlfn.UNIQUE(Resa!$O$8:$O$158*1,FALSE,FALSE),ROW($A9)),"")</f>
        <v>112</v>
      </c>
      <c r="B10" s="77">
        <f>IF(A10="","",SUMIF(Resa!$O$8:$O$158,A10,Resa!$X$8:$X$158))</f>
        <v>0</v>
      </c>
      <c r="C10" s="78" cm="1">
        <f t="array" ref="C10">IFERROR(IF(A10="","",INDEX(Resa!$E$8:$E$158,MATCH(A10,Resa!$O$8:$O$158*1,0))),"")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IF(E10="","",SUMIF(Resa!$O$8:$O$158,E10,Resa!$X$8:$X$158))</f>
        <v>0</v>
      </c>
      <c r="G10" s="78" cm="1">
        <f t="array" ref="G10">IFERROR(IF(E10="","",INDEX(Resa!$E$8:$E$158,MATCH(E10,Resa!$O$8:$O$158*1,0))),"")</f>
        <v>0</v>
      </c>
      <c r="H10" s="80"/>
      <c r="I10" s="77" cm="1">
        <f t="array" ref="I10">IFERROR(SMALL(_xlfn.UNIQUE(Resa!$O$8:$O$158*1,FALSE,FALSE),ROW($A59)),"")</f>
        <v>269</v>
      </c>
      <c r="J10" s="77">
        <f>IF(I10="","",SUMIF(Resa!$O$8:$O$158,I10,Resa!$X$8:$X$158))</f>
        <v>0</v>
      </c>
      <c r="K10" s="78" cm="1">
        <f t="array" ref="K10">IFERROR(IF(I10="","",INDEX(Resa!$E$8:$E$158,MATCH(I10,Resa!$O$8:$O$158*1,0))),"")</f>
        <v>0</v>
      </c>
    </row>
    <row r="11" spans="1:13" ht="15.75" x14ac:dyDescent="0.2">
      <c r="A11" s="77" cm="1">
        <f t="array" ref="A11">IFERROR(SMALL(_xlfn.UNIQUE(Resa!$O$8:$O$158*1,FALSE,FALSE),ROW($A10)),"")</f>
        <v>113</v>
      </c>
      <c r="B11" s="77">
        <f>IF(A11="","",SUMIF(Resa!$O$8:$O$158,A11,Resa!$X$8:$X$158))</f>
        <v>0</v>
      </c>
      <c r="C11" s="78" cm="1">
        <f t="array" ref="C11">IFERROR(IF(A11="","",INDEX(Resa!$E$8:$E$158,MATCH(A11,Resa!$O$8:$O$158*1,0))),"")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IF(E11="","",SUMIF(Resa!$O$8:$O$158,E11,Resa!$X$8:$X$158))</f>
        <v>2</v>
      </c>
      <c r="G11" s="78" cm="1">
        <f t="array" ref="G11">IFERROR(IF(E11="","",INDEX(Resa!$E$8:$E$158,MATCH(E11,Resa!$O$8:$O$158*1,0))),"")</f>
        <v>0</v>
      </c>
      <c r="H11" s="80"/>
      <c r="I11" s="77" cm="1">
        <f t="array" ref="I11">IFERROR(SMALL(_xlfn.UNIQUE(Resa!$O$8:$O$158*1,FALSE,FALSE),ROW($A60)),"")</f>
        <v>270</v>
      </c>
      <c r="J11" s="77">
        <f>IF(I11="","",SUMIF(Resa!$O$8:$O$158,I11,Resa!$X$8:$X$158))</f>
        <v>1</v>
      </c>
      <c r="K11" s="78" cm="1">
        <f t="array" ref="K11">IFERROR(IF(I11="","",INDEX(Resa!$E$8:$E$158,MATCH(I11,Resa!$O$8:$O$158*1,0))),"")</f>
        <v>0</v>
      </c>
    </row>
    <row r="12" spans="1:13" ht="15.75" x14ac:dyDescent="0.2">
      <c r="A12" s="77" cm="1">
        <f t="array" ref="A12">IFERROR(SMALL(_xlfn.UNIQUE(Resa!$O$8:$O$158*1,FALSE,FALSE),ROW($A11)),"")</f>
        <v>114</v>
      </c>
      <c r="B12" s="77">
        <f>IF(A12="","",SUMIF(Resa!$O$8:$O$158,A12,Resa!$X$8:$X$158))</f>
        <v>0</v>
      </c>
      <c r="C12" s="78" cm="1">
        <f t="array" ref="C12">IFERROR(IF(A12="","",INDEX(Resa!$E$8:$E$158,MATCH(A12,Resa!$O$8:$O$158*1,0))),"")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IF(E12="","",SUMIF(Resa!$O$8:$O$158,E12,Resa!$X$8:$X$158))</f>
        <v>2</v>
      </c>
      <c r="G12" s="78" cm="1">
        <f t="array" ref="G12">IFERROR(IF(E12="","",INDEX(Resa!$E$8:$E$158,MATCH(E12,Resa!$O$8:$O$158*1,0))),"")</f>
        <v>0</v>
      </c>
      <c r="H12" s="80"/>
      <c r="I12" s="77" cm="1">
        <f t="array" ref="I12">IFERROR(SMALL(_xlfn.UNIQUE(Resa!$O$8:$O$158*1,FALSE,FALSE),ROW($A61)),"")</f>
        <v>271</v>
      </c>
      <c r="J12" s="77">
        <f>IF(I12="","",SUMIF(Resa!$O$8:$O$158,I12,Resa!$X$8:$X$158))</f>
        <v>2</v>
      </c>
      <c r="K12" s="78" cm="1">
        <f t="array" ref="K12">IFERROR(IF(I12="","",INDEX(Resa!$E$8:$E$158,MATCH(I12,Resa!$O$8:$O$158*1,0))),"")</f>
        <v>0</v>
      </c>
    </row>
    <row r="13" spans="1:13" ht="15.75" x14ac:dyDescent="0.2">
      <c r="A13" s="77" cm="1">
        <f t="array" ref="A13">IFERROR(SMALL(_xlfn.UNIQUE(Resa!$O$8:$O$158*1,FALSE,FALSE),ROW($A12)),"")</f>
        <v>115</v>
      </c>
      <c r="B13" s="77">
        <f>IF(A13="","",SUMIF(Resa!$O$8:$O$158,A13,Resa!$X$8:$X$158))</f>
        <v>0</v>
      </c>
      <c r="C13" s="78" cm="1">
        <f t="array" ref="C13">IFERROR(IF(A13="","",INDEX(Resa!$E$8:$E$158,MATCH(A13,Resa!$O$8:$O$158*1,0))),"")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IF(E13="","",SUMIF(Resa!$O$8:$O$158,E13,Resa!$X$8:$X$158))</f>
        <v>0</v>
      </c>
      <c r="G13" s="78" cm="1">
        <f t="array" ref="G13">IFERROR(IF(E13="","",INDEX(Resa!$E$8:$E$158,MATCH(E13,Resa!$O$8:$O$158*1,0))),"")</f>
        <v>0</v>
      </c>
      <c r="H13" s="80"/>
      <c r="I13" s="77" cm="1">
        <f t="array" ref="I13">IFERROR(SMALL(_xlfn.UNIQUE(Resa!$O$8:$O$158*1,FALSE,FALSE),ROW($A62)),"")</f>
        <v>272</v>
      </c>
      <c r="J13" s="77">
        <f>IF(I13="","",SUMIF(Resa!$O$8:$O$158,I13,Resa!$X$8:$X$158))</f>
        <v>2</v>
      </c>
      <c r="K13" s="78" cm="1">
        <f t="array" ref="K13">IFERROR(IF(I13="","",INDEX(Resa!$E$8:$E$158,MATCH(I13,Resa!$O$8:$O$158*1,0))),"")</f>
        <v>0</v>
      </c>
    </row>
    <row r="14" spans="1:13" ht="15.75" x14ac:dyDescent="0.2">
      <c r="A14" s="77" cm="1">
        <f t="array" ref="A14">IFERROR(SMALL(_xlfn.UNIQUE(Resa!$O$8:$O$158*1,FALSE,FALSE),ROW($A13)),"")</f>
        <v>116</v>
      </c>
      <c r="B14" s="77">
        <f>IF(A14="","",SUMIF(Resa!$O$8:$O$158,A14,Resa!$X$8:$X$158))</f>
        <v>0</v>
      </c>
      <c r="C14" s="78" cm="1">
        <f t="array" ref="C14">IFERROR(IF(A14="","",INDEX(Resa!$E$8:$E$158,MATCH(A14,Resa!$O$8:$O$158*1,0))),"")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IF(E14="","",SUMIF(Resa!$O$8:$O$158,E14,Resa!$X$8:$X$158))</f>
        <v>0</v>
      </c>
      <c r="G14" s="78" cm="1">
        <f t="array" ref="G14">IFERROR(IF(E14="","",INDEX(Resa!$E$8:$E$158,MATCH(E14,Resa!$O$8:$O$158*1,0))),"")</f>
        <v>0</v>
      </c>
      <c r="H14" s="80"/>
      <c r="I14" s="77" cm="1">
        <f t="array" ref="I14">IFERROR(SMALL(_xlfn.UNIQUE(Resa!$O$8:$O$158*1,FALSE,FALSE),ROW($A63)),"")</f>
        <v>273</v>
      </c>
      <c r="J14" s="77">
        <f>IF(I14="","",SUMIF(Resa!$O$8:$O$158,I14,Resa!$X$8:$X$158))</f>
        <v>2</v>
      </c>
      <c r="K14" s="78" cm="1">
        <f t="array" ref="K14">IFERROR(IF(I14="","",INDEX(Resa!$E$8:$E$158,MATCH(I14,Resa!$O$8:$O$158*1,0))),"")</f>
        <v>0</v>
      </c>
    </row>
    <row r="15" spans="1:13" ht="15.75" x14ac:dyDescent="0.2">
      <c r="A15" s="77" cm="1">
        <f t="array" ref="A15">IFERROR(SMALL(_xlfn.UNIQUE(Resa!$O$8:$O$158*1,FALSE,FALSE),ROW($A14)),"")</f>
        <v>117</v>
      </c>
      <c r="B15" s="77">
        <f>IF(A15="","",SUMIF(Resa!$O$8:$O$158,A15,Resa!$X$8:$X$158))</f>
        <v>0</v>
      </c>
      <c r="C15" s="78" cm="1">
        <f t="array" ref="C15">IFERROR(IF(A15="","",INDEX(Resa!$E$8:$E$158,MATCH(A15,Resa!$O$8:$O$158*1,0))),"")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IF(E15="","",SUMIF(Resa!$O$8:$O$158,E15,Resa!$X$8:$X$158))</f>
        <v>1</v>
      </c>
      <c r="G15" s="78" cm="1">
        <f t="array" ref="G15">IFERROR(IF(E15="","",INDEX(Resa!$E$8:$E$158,MATCH(E15,Resa!$O$8:$O$158*1,0))),"")</f>
        <v>0</v>
      </c>
      <c r="H15" s="80"/>
      <c r="I15" s="77" cm="1">
        <f t="array" ref="I15">IFERROR(SMALL(_xlfn.UNIQUE(Resa!$O$8:$O$158*1,FALSE,FALSE),ROW($A64)),"")</f>
        <v>274</v>
      </c>
      <c r="J15" s="77">
        <f>IF(I15="","",SUMIF(Resa!$O$8:$O$158,I15,Resa!$X$8:$X$158))</f>
        <v>2</v>
      </c>
      <c r="K15" s="78" cm="1">
        <f t="array" ref="K15">IFERROR(IF(I15="","",INDEX(Resa!$E$8:$E$158,MATCH(I15,Resa!$O$8:$O$158*1,0))),"")</f>
        <v>0</v>
      </c>
    </row>
    <row r="16" spans="1:13" ht="15.75" x14ac:dyDescent="0.2">
      <c r="A16" s="77" cm="1">
        <f t="array" ref="A16">IFERROR(SMALL(_xlfn.UNIQUE(Resa!$O$8:$O$158*1,FALSE,FALSE),ROW($A15)),"")</f>
        <v>118</v>
      </c>
      <c r="B16" s="77">
        <f>IF(A16="","",SUMIF(Resa!$O$8:$O$158,A16,Resa!$X$8:$X$158))</f>
        <v>0</v>
      </c>
      <c r="C16" s="78" cm="1">
        <f t="array" ref="C16">IFERROR(IF(A16="","",INDEX(Resa!$E$8:$E$158,MATCH(A16,Resa!$O$8:$O$158*1,0))),"")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IF(E16="","",SUMIF(Resa!$O$8:$O$158,E16,Resa!$X$8:$X$158))</f>
        <v>2</v>
      </c>
      <c r="G16" s="78" cm="1">
        <f t="array" ref="G16">IFERROR(IF(E16="","",INDEX(Resa!$E$8:$E$158,MATCH(E16,Resa!$O$8:$O$158*1,0))),"")</f>
        <v>0</v>
      </c>
      <c r="H16" s="80"/>
      <c r="I16" s="77" cm="1">
        <f t="array" ref="I16">IFERROR(SMALL(_xlfn.UNIQUE(Resa!$O$8:$O$158*1,FALSE,FALSE),ROW($A65)),"")</f>
        <v>275</v>
      </c>
      <c r="J16" s="77">
        <f>IF(I16="","",SUMIF(Resa!$O$8:$O$158,I16,Resa!$X$8:$X$158))</f>
        <v>0</v>
      </c>
      <c r="K16" s="78" cm="1">
        <f t="array" ref="K16">IFERROR(IF(I16="","",INDEX(Resa!$E$8:$E$158,MATCH(I16,Resa!$O$8:$O$158*1,0))),"")</f>
        <v>0</v>
      </c>
    </row>
    <row r="17" spans="1:11" ht="15.75" x14ac:dyDescent="0.2">
      <c r="A17" s="77" cm="1">
        <f t="array" ref="A17">IFERROR(SMALL(_xlfn.UNIQUE(Resa!$O$8:$O$158*1,FALSE,FALSE),ROW($A16)),"")</f>
        <v>119</v>
      </c>
      <c r="B17" s="77">
        <f>IF(A17="","",SUMIF(Resa!$O$8:$O$158,A17,Resa!$X$8:$X$158))</f>
        <v>0</v>
      </c>
      <c r="C17" s="78" cm="1">
        <f t="array" ref="C17">IFERROR(IF(A17="","",INDEX(Resa!$E$8:$E$158,MATCH(A17,Resa!$O$8:$O$158*1,0))),"")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IF(E17="","",SUMIF(Resa!$O$8:$O$158,E17,Resa!$X$8:$X$158))</f>
        <v>0</v>
      </c>
      <c r="G17" s="78" cm="1">
        <f t="array" ref="G17">IFERROR(IF(E17="","",INDEX(Resa!$E$8:$E$158,MATCH(E17,Resa!$O$8:$O$158*1,0))),"")</f>
        <v>0</v>
      </c>
      <c r="H17" s="80"/>
      <c r="I17" s="77" cm="1">
        <f t="array" ref="I17">IFERROR(SMALL(_xlfn.UNIQUE(Resa!$O$8:$O$158*1,FALSE,FALSE),ROW($A66)),"")</f>
        <v>277</v>
      </c>
      <c r="J17" s="77">
        <f>IF(I17="","",SUMIF(Resa!$O$8:$O$158,I17,Resa!$X$8:$X$158))</f>
        <v>0</v>
      </c>
      <c r="K17" s="78" cm="1">
        <f t="array" ref="K17">IFERROR(IF(I17="","",INDEX(Resa!$E$8:$E$158,MATCH(I17,Resa!$O$8:$O$158*1,0))),"")</f>
        <v>0</v>
      </c>
    </row>
    <row r="18" spans="1:11" ht="15.75" x14ac:dyDescent="0.2">
      <c r="A18" s="77" cm="1">
        <f t="array" ref="A18">IFERROR(SMALL(_xlfn.UNIQUE(Resa!$O$8:$O$158*1,FALSE,FALSE),ROW($A17)),"")</f>
        <v>120</v>
      </c>
      <c r="B18" s="77">
        <f>IF(A18="","",SUMIF(Resa!$O$8:$O$158,A18,Resa!$X$8:$X$158))</f>
        <v>0</v>
      </c>
      <c r="C18" s="78" cm="1">
        <f t="array" ref="C18">IFERROR(IF(A18="","",INDEX(Resa!$E$8:$E$158,MATCH(A18,Resa!$O$8:$O$158*1,0))),"")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IF(E18="","",SUMIF(Resa!$O$8:$O$158,E18,Resa!$X$8:$X$158))</f>
        <v>2</v>
      </c>
      <c r="G18" s="78" cm="1">
        <f t="array" ref="G18">IFERROR(IF(E18="","",INDEX(Resa!$E$8:$E$158,MATCH(E18,Resa!$O$8:$O$158*1,0))),"")</f>
        <v>0</v>
      </c>
      <c r="H18" s="80"/>
      <c r="I18" s="77" t="str" cm="1">
        <f t="array" ref="I18">IFERROR(SMALL(_xlfn.UNIQUE(Resa!$O$8:$O$158*1,FALSE,FALSE),ROW($A67)),"")</f>
        <v/>
      </c>
      <c r="J18" s="77" t="str">
        <f>IF(I18="","",SUMIF(Resa!$O$8:$O$158,I18,Resa!$X$8:$X$158))</f>
        <v/>
      </c>
      <c r="K18" s="78" t="str" cm="1">
        <f t="array" ref="K18">IFERROR(IF(I18="","",INDEX(Resa!$E$8:$E$158,MATCH(I18,Resa!$O$8:$O$158*1,0))),"")</f>
        <v/>
      </c>
    </row>
    <row r="19" spans="1:11" ht="15.75" x14ac:dyDescent="0.2">
      <c r="A19" s="77" cm="1">
        <f t="array" ref="A19">IFERROR(SMALL(_xlfn.UNIQUE(Resa!$O$8:$O$158*1,FALSE,FALSE),ROW($A18)),"")</f>
        <v>121</v>
      </c>
      <c r="B19" s="77">
        <f>IF(A19="","",SUMIF(Resa!$O$8:$O$158,A19,Resa!$X$8:$X$158))</f>
        <v>0</v>
      </c>
      <c r="C19" s="78" cm="1">
        <f t="array" ref="C19">IFERROR(IF(A19="","",INDEX(Resa!$E$8:$E$158,MATCH(A19,Resa!$O$8:$O$158*1,0))),"")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IF(E19="","",SUMIF(Resa!$O$8:$O$158,E19,Resa!$X$8:$X$158))</f>
        <v>0</v>
      </c>
      <c r="G19" s="78" cm="1">
        <f t="array" ref="G19">IFERROR(IF(E19="","",INDEX(Resa!$E$8:$E$158,MATCH(E19,Resa!$O$8:$O$158*1,0))),"")</f>
        <v>0</v>
      </c>
      <c r="H19" s="80"/>
      <c r="I19" s="77" t="str" cm="1">
        <f t="array" ref="I19">IFERROR(SMALL(_xlfn.UNIQUE(Resa!$O$8:$O$158*1,FALSE,FALSE),ROW($A68)),"")</f>
        <v/>
      </c>
      <c r="J19" s="77" t="str">
        <f>IF(I19="","",SUMIF(Resa!$O$8:$O$158,I19,Resa!$X$8:$X$158))</f>
        <v/>
      </c>
      <c r="K19" s="78" t="str" cm="1">
        <f t="array" ref="K19">IFERROR(IF(I19="","",INDEX(Resa!$E$8:$E$158,MATCH(I19,Resa!$O$8:$O$158*1,0))),"")</f>
        <v/>
      </c>
    </row>
    <row r="20" spans="1:11" ht="15.75" x14ac:dyDescent="0.2">
      <c r="A20" s="77" cm="1">
        <f t="array" ref="A20">IFERROR(SMALL(_xlfn.UNIQUE(Resa!$O$8:$O$158*1,FALSE,FALSE),ROW($A19)),"")</f>
        <v>122</v>
      </c>
      <c r="B20" s="77">
        <f>IF(A20="","",SUMIF(Resa!$O$8:$O$158,A20,Resa!$X$8:$X$158))</f>
        <v>0</v>
      </c>
      <c r="C20" s="78" cm="1">
        <f t="array" ref="C20">IFERROR(IF(A20="","",INDEX(Resa!$E$8:$E$158,MATCH(A20,Resa!$O$8:$O$158*1,0))),"")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IF(E20="","",SUMIF(Resa!$O$8:$O$158,E20,Resa!$X$8:$X$158))</f>
        <v>2</v>
      </c>
      <c r="G20" s="78" cm="1">
        <f t="array" ref="G20">IFERROR(IF(E20="","",INDEX(Resa!$E$8:$E$158,MATCH(E20,Resa!$O$8:$O$158*1,0))),"")</f>
        <v>0</v>
      </c>
      <c r="H20" s="80"/>
      <c r="I20" s="77" t="str" cm="1">
        <f t="array" ref="I20">IFERROR(SMALL(_xlfn.UNIQUE(Resa!$O$8:$O$158*1,FALSE,FALSE),ROW($A69)),"")</f>
        <v/>
      </c>
      <c r="J20" s="77" t="str">
        <f>IF(I20="","",SUMIF(Resa!$O$8:$O$158,I20,Resa!$X$8:$X$158))</f>
        <v/>
      </c>
      <c r="K20" s="78" t="str" cm="1">
        <f t="array" ref="K20">IFERROR(IF(I20="","",INDEX(Resa!$E$8:$E$158,MATCH(I20,Resa!$O$8:$O$158*1,0))),"")</f>
        <v/>
      </c>
    </row>
    <row r="21" spans="1:11" ht="15.75" x14ac:dyDescent="0.2">
      <c r="A21" s="77" cm="1">
        <f t="array" ref="A21">IFERROR(SMALL(_xlfn.UNIQUE(Resa!$O$8:$O$158*1,FALSE,FALSE),ROW($A20)),"")</f>
        <v>123</v>
      </c>
      <c r="B21" s="77">
        <f>IF(A21="","",SUMIF(Resa!$O$8:$O$158,A21,Resa!$X$8:$X$158))</f>
        <v>2</v>
      </c>
      <c r="C21" s="78" cm="1">
        <f t="array" ref="C21">IFERROR(IF(A21="","",INDEX(Resa!$E$8:$E$158,MATCH(A21,Resa!$O$8:$O$158*1,0))),"")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IF(E21="","",SUMIF(Resa!$O$8:$O$158,E21,Resa!$X$8:$X$158))</f>
        <v>0</v>
      </c>
      <c r="G21" s="78" cm="1">
        <f t="array" ref="G21">IFERROR(IF(E21="","",INDEX(Resa!$E$8:$E$158,MATCH(E21,Resa!$O$8:$O$158*1,0))),"")</f>
        <v>0</v>
      </c>
      <c r="H21" s="80"/>
      <c r="I21" s="77" t="str" cm="1">
        <f t="array" ref="I21">IFERROR(SMALL(_xlfn.UNIQUE(Resa!$O$8:$O$158*1,FALSE,FALSE),ROW($A70)),"")</f>
        <v/>
      </c>
      <c r="J21" s="77" t="str">
        <f>IF(I21="","",SUMIF(Resa!$O$8:$O$158,I21,Resa!$X$8:$X$158))</f>
        <v/>
      </c>
      <c r="K21" s="78" t="str" cm="1">
        <f t="array" ref="K21">IFERROR(IF(I21="","",INDEX(Resa!$E$8:$E$158,MATCH(I21,Resa!$O$8:$O$158*1,0))),"")</f>
        <v/>
      </c>
    </row>
    <row r="22" spans="1:11" ht="15.75" x14ac:dyDescent="0.2">
      <c r="A22" s="77" cm="1">
        <f t="array" ref="A22">IFERROR(SMALL(_xlfn.UNIQUE(Resa!$O$8:$O$158*1,FALSE,FALSE),ROW($A21)),"")</f>
        <v>124</v>
      </c>
      <c r="B22" s="77">
        <f>IF(A22="","",SUMIF(Resa!$O$8:$O$158,A22,Resa!$X$8:$X$158))</f>
        <v>1</v>
      </c>
      <c r="C22" s="78" cm="1">
        <f t="array" ref="C22">IFERROR(IF(A22="","",INDEX(Resa!$E$8:$E$158,MATCH(A22,Resa!$O$8:$O$158*1,0))),"")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IF(E22="","",SUMIF(Resa!$O$8:$O$158,E22,Resa!$X$8:$X$158))</f>
        <v>2</v>
      </c>
      <c r="G22" s="78" cm="1">
        <f t="array" ref="G22">IFERROR(IF(E22="","",INDEX(Resa!$E$8:$E$158,MATCH(E22,Resa!$O$8:$O$158*1,0))),"")</f>
        <v>0</v>
      </c>
      <c r="H22" s="80"/>
      <c r="I22" s="77" t="str" cm="1">
        <f t="array" ref="I22">IFERROR(SMALL(_xlfn.UNIQUE(Resa!$O$8:$O$158*1,FALSE,FALSE),ROW($A71)),"")</f>
        <v/>
      </c>
      <c r="J22" s="77" t="str">
        <f>IF(I22="","",SUMIF(Resa!$O$8:$O$158,I22,Resa!$X$8:$X$158))</f>
        <v/>
      </c>
      <c r="K22" s="78" t="str" cm="1">
        <f t="array" ref="K22">IFERROR(IF(I22="","",INDEX(Resa!$E$8:$E$158,MATCH(I22,Resa!$O$8:$O$158*1,0))),"")</f>
        <v/>
      </c>
    </row>
    <row r="23" spans="1:11" ht="15.75" x14ac:dyDescent="0.2">
      <c r="A23" s="77" cm="1">
        <f t="array" ref="A23">IFERROR(SMALL(_xlfn.UNIQUE(Resa!$O$8:$O$158*1,FALSE,FALSE),ROW($A22)),"")</f>
        <v>125</v>
      </c>
      <c r="B23" s="77">
        <f>IF(A23="","",SUMIF(Resa!$O$8:$O$158,A23,Resa!$X$8:$X$158))</f>
        <v>2</v>
      </c>
      <c r="C23" s="78" cm="1">
        <f t="array" ref="C23">IFERROR(IF(A23="","",INDEX(Resa!$E$8:$E$158,MATCH(A23,Resa!$O$8:$O$158*1,0))),"")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IF(E23="","",SUMIF(Resa!$O$8:$O$158,E23,Resa!$X$8:$X$158))</f>
        <v>2</v>
      </c>
      <c r="G23" s="78" cm="1">
        <f t="array" ref="G23">IFERROR(IF(E23="","",INDEX(Resa!$E$8:$E$158,MATCH(E23,Resa!$O$8:$O$158*1,0))),"")</f>
        <v>0</v>
      </c>
      <c r="H23" s="80"/>
      <c r="I23" s="77" t="str" cm="1">
        <f t="array" ref="I23">IFERROR(SMALL(_xlfn.UNIQUE(Resa!$O$8:$O$158*1,FALSE,FALSE),ROW($A72)),"")</f>
        <v/>
      </c>
      <c r="J23" s="77" t="str">
        <f>IF(I23="","",SUMIF(Resa!$O$8:$O$158,I23,Resa!$X$8:$X$158))</f>
        <v/>
      </c>
      <c r="K23" s="78" t="str" cm="1">
        <f t="array" ref="K23">IFERROR(IF(I23="","",INDEX(Resa!$E$8:$E$158,MATCH(I23,Resa!$O$8:$O$158*1,0))),"")</f>
        <v/>
      </c>
    </row>
    <row r="24" spans="1:11" ht="15.75" x14ac:dyDescent="0.2">
      <c r="A24" s="77" cm="1">
        <f t="array" ref="A24">IFERROR(SMALL(_xlfn.UNIQUE(Resa!$O$8:$O$158*1,FALSE,FALSE),ROW($A23)),"")</f>
        <v>126</v>
      </c>
      <c r="B24" s="77">
        <f>IF(A24="","",SUMIF(Resa!$O$8:$O$158,A24,Resa!$X$8:$X$158))</f>
        <v>2</v>
      </c>
      <c r="C24" s="78" cm="1">
        <f t="array" ref="C24">IFERROR(IF(A24="","",INDEX(Resa!$E$8:$E$158,MATCH(A24,Resa!$O$8:$O$158*1,0))),"")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IF(E24="","",SUMIF(Resa!$O$8:$O$158,E24,Resa!$X$8:$X$158))</f>
        <v>0</v>
      </c>
      <c r="G24" s="78" cm="1">
        <f t="array" ref="G24">IFERROR(IF(E24="","",INDEX(Resa!$E$8:$E$158,MATCH(E24,Resa!$O$8:$O$158*1,0))),"")</f>
        <v>0</v>
      </c>
      <c r="H24" s="80"/>
      <c r="I24" s="77" t="str" cm="1">
        <f t="array" ref="I24">IFERROR(SMALL(_xlfn.UNIQUE(Resa!$O$8:$O$158*1,FALSE,FALSE),ROW($A73)),"")</f>
        <v/>
      </c>
      <c r="J24" s="77" t="str">
        <f>IF(I24="","",SUMIF(Resa!$O$8:$O$158,I24,Resa!$X$8:$X$158))</f>
        <v/>
      </c>
      <c r="K24" s="78" t="str" cm="1">
        <f t="array" ref="K24">IFERROR(IF(I24="","",INDEX(Resa!$E$8:$E$158,MATCH(I24,Resa!$O$8:$O$158*1,0))),"")</f>
        <v/>
      </c>
    </row>
    <row r="25" spans="1:11" ht="15.75" x14ac:dyDescent="0.2">
      <c r="A25" s="77" cm="1">
        <f t="array" ref="A25">IFERROR(SMALL(_xlfn.UNIQUE(Resa!$O$8:$O$158*1,FALSE,FALSE),ROW($A24)),"")</f>
        <v>127</v>
      </c>
      <c r="B25" s="77">
        <f>IF(A25="","",SUMIF(Resa!$O$8:$O$158,A25,Resa!$X$8:$X$158))</f>
        <v>0</v>
      </c>
      <c r="C25" s="78" cm="1">
        <f t="array" ref="C25">IFERROR(IF(A25="","",INDEX(Resa!$E$8:$E$158,MATCH(A25,Resa!$O$8:$O$158*1,0))),"")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IF(E25="","",SUMIF(Resa!$O$8:$O$158,E25,Resa!$X$8:$X$158))</f>
        <v>0</v>
      </c>
      <c r="G25" s="78" cm="1">
        <f t="array" ref="G25">IFERROR(IF(E25="","",INDEX(Resa!$E$8:$E$158,MATCH(E25,Resa!$O$8:$O$158*1,0))),"")</f>
        <v>0</v>
      </c>
      <c r="H25" s="80"/>
      <c r="I25" s="77" t="str" cm="1">
        <f t="array" ref="I25">IFERROR(SMALL(_xlfn.UNIQUE(Resa!$O$8:$O$158*1,FALSE,FALSE),ROW($A74)),"")</f>
        <v/>
      </c>
      <c r="J25" s="77" t="str">
        <f>IF(I25="","",SUMIF(Resa!$O$8:$O$158,I25,Resa!$X$8:$X$158))</f>
        <v/>
      </c>
      <c r="K25" s="78" t="str" cm="1">
        <f t="array" ref="K25">IFERROR(IF(I25="","",INDEX(Resa!$E$8:$E$158,MATCH(I25,Resa!$O$8:$O$158*1,0))),"")</f>
        <v/>
      </c>
    </row>
    <row r="26" spans="1:11" ht="15.75" x14ac:dyDescent="0.2">
      <c r="A26" s="77" cm="1">
        <f t="array" ref="A26">IFERROR(SMALL(_xlfn.UNIQUE(Resa!$O$8:$O$158*1,FALSE,FALSE),ROW($A25)),"")</f>
        <v>128</v>
      </c>
      <c r="B26" s="77">
        <f>IF(A26="","",SUMIF(Resa!$O$8:$O$158,A26,Resa!$X$8:$X$158))</f>
        <v>2</v>
      </c>
      <c r="C26" s="78" cm="1">
        <f t="array" ref="C26">IFERROR(IF(A26="","",INDEX(Resa!$E$8:$E$158,MATCH(A26,Resa!$O$8:$O$158*1,0))),"")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IF(E26="","",SUMIF(Resa!$O$8:$O$158,E26,Resa!$X$8:$X$158))</f>
        <v>0</v>
      </c>
      <c r="G26" s="78" cm="1">
        <f t="array" ref="G26">IFERROR(IF(E26="","",INDEX(Resa!$E$8:$E$158,MATCH(E26,Resa!$O$8:$O$158*1,0))),"")</f>
        <v>0</v>
      </c>
      <c r="H26" s="80"/>
      <c r="I26" s="77" t="str" cm="1">
        <f t="array" ref="I26">IFERROR(SMALL(_xlfn.UNIQUE(Resa!$O$8:$O$158*1,FALSE,FALSE),ROW($A75)),"")</f>
        <v/>
      </c>
      <c r="J26" s="77" t="str">
        <f>IF(I26="","",SUMIF(Resa!$O$8:$O$158,I26,Resa!$X$8:$X$158))</f>
        <v/>
      </c>
      <c r="K26" s="78" t="str" cm="1">
        <f t="array" ref="K26">IFERROR(IF(I26="","",INDEX(Resa!$E$8:$E$158,MATCH(I26,Resa!$O$8:$O$158*1,0))),"")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IF(A27="","",SUMIF(Resa!$O$8:$O$158,A27,Resa!$X$8:$X$158))</f>
        <v>2</v>
      </c>
      <c r="C27" s="78" cm="1">
        <f t="array" ref="C27">IFERROR(IF(A27="","",INDEX(Resa!$E$8:$E$158,MATCH(A27,Resa!$O$8:$O$158*1,0))),"")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IF(E27="","",SUMIF(Resa!$O$8:$O$158,E27,Resa!$X$8:$X$158))</f>
        <v>0</v>
      </c>
      <c r="G27" s="78" cm="1">
        <f t="array" ref="G27">IFERROR(IF(E27="","",INDEX(Resa!$E$8:$E$158,MATCH(E27,Resa!$O$8:$O$158*1,0))),"")</f>
        <v>0</v>
      </c>
      <c r="H27" s="81"/>
      <c r="I27" s="77" t="str" cm="1">
        <f t="array" ref="I27">IFERROR(SMALL(_xlfn.UNIQUE(Resa!$O$8:$O$158*1,FALSE,FALSE),ROW($A76)),"")</f>
        <v/>
      </c>
      <c r="J27" s="77" t="str">
        <f>IF(I27="","",SUMIF(Resa!$O$8:$O$158,I27,Resa!$X$8:$X$158))</f>
        <v/>
      </c>
      <c r="K27" s="78" t="str" cm="1">
        <f t="array" ref="K27">IFERROR(IF(I27="","",INDEX(Resa!$E$8:$E$158,MATCH(I27,Resa!$O$8:$O$158*1,0))),"")</f>
        <v/>
      </c>
    </row>
    <row r="28" spans="1:11" ht="15.75" x14ac:dyDescent="0.2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IF(I28="","",SUMIF(Resa!$O$8:$O$158,I28,Resa!$X$8:$X$158))</f>
        <v/>
      </c>
      <c r="K28" s="78" t="str" cm="1">
        <f t="array" ref="K28">IFERROR(IF(I28="","",INDEX(Resa!$E$8:$E$158,MATCH(I28,Resa!$O$8:$O$158*1,0))),"")</f>
        <v/>
      </c>
    </row>
    <row r="29" spans="1:11" ht="16.5" thickBot="1" x14ac:dyDescent="0.25">
      <c r="A29" s="10"/>
      <c r="B29" s="34"/>
      <c r="C29" s="10"/>
      <c r="D29" s="10"/>
      <c r="I29" s="77" t="str" cm="1">
        <f t="array" ref="I29">IFERROR(SMALL(_xlfn.UNIQUE(Resa!$O$8:$O$158*1,FALSE,FALSE),ROW($A78)),"")</f>
        <v/>
      </c>
      <c r="J29" s="77" t="str">
        <f>IF(I29="","",SUMIF(Resa!$O$8:$O$158,I29,Resa!$X$8:$X$158))</f>
        <v/>
      </c>
      <c r="K29" s="78" t="str" cm="1">
        <f t="array" ref="K29">IFERROR(IF(I29="","",INDEX(Resa!$E$8:$E$158,MATCH(I29,Resa!$O$8:$O$158*1,0))),"")</f>
        <v/>
      </c>
    </row>
    <row r="30" spans="1:11" ht="18" x14ac:dyDescent="0.2">
      <c r="A30" s="199">
        <v>1</v>
      </c>
      <c r="B30" s="200"/>
      <c r="C30" s="44">
        <f t="shared" ref="C30:C35" si="0">SUMIFS($B$3:$B$27,$C$3:$C$27,A30)+SUMIFS($F$3:$F$27,$G$3:$G$27,A30)+SUMIFS($J$3:$J$28,$K$3:$K$28,A30)</f>
        <v>0</v>
      </c>
      <c r="D30" s="10"/>
    </row>
    <row r="31" spans="1:11" ht="18" x14ac:dyDescent="0.2">
      <c r="A31" s="201">
        <v>2</v>
      </c>
      <c r="B31" s="202"/>
      <c r="C31" s="45">
        <f t="shared" si="0"/>
        <v>0</v>
      </c>
      <c r="D31" s="10"/>
    </row>
    <row r="32" spans="1:11" ht="18" x14ac:dyDescent="0.2">
      <c r="A32" s="203">
        <v>3</v>
      </c>
      <c r="B32" s="204"/>
      <c r="C32" s="45">
        <f t="shared" si="0"/>
        <v>0</v>
      </c>
    </row>
    <row r="33" spans="1:3" ht="18" x14ac:dyDescent="0.2">
      <c r="A33" s="205">
        <v>4</v>
      </c>
      <c r="B33" s="206"/>
      <c r="C33" s="45">
        <f t="shared" si="0"/>
        <v>0</v>
      </c>
    </row>
    <row r="34" spans="1:3" ht="18" x14ac:dyDescent="0.2">
      <c r="A34" s="190">
        <v>5</v>
      </c>
      <c r="B34" s="191"/>
      <c r="C34" s="45">
        <f t="shared" si="0"/>
        <v>0</v>
      </c>
    </row>
    <row r="35" spans="1:3" ht="18.75" thickBot="1" x14ac:dyDescent="0.25">
      <c r="A35" s="192">
        <v>6</v>
      </c>
      <c r="B35" s="193"/>
      <c r="C35" s="46">
        <f t="shared" si="0"/>
        <v>0</v>
      </c>
    </row>
  </sheetData>
  <mergeCells count="8">
    <mergeCell ref="A35:B35"/>
    <mergeCell ref="A1:I1"/>
    <mergeCell ref="J1:K1"/>
    <mergeCell ref="A30:B30"/>
    <mergeCell ref="A31:B31"/>
    <mergeCell ref="A32:B32"/>
    <mergeCell ref="A33:B33"/>
    <mergeCell ref="A34:B34"/>
  </mergeCells>
  <conditionalFormatting sqref="B3:B27 I3:J29">
    <cfRule type="expression" dxfId="320" priority="35">
      <formula>AND( D3=6)</formula>
    </cfRule>
    <cfRule type="expression" dxfId="319" priority="36">
      <formula>AND( D3=5)</formula>
    </cfRule>
    <cfRule type="expression" dxfId="318" priority="37">
      <formula>AND( D3=4)</formula>
    </cfRule>
    <cfRule type="expression" dxfId="317" priority="38">
      <formula>AND( D3=3)</formula>
    </cfRule>
    <cfRule type="expression" dxfId="316" priority="39">
      <formula>AND( D3=2)</formula>
    </cfRule>
    <cfRule type="expression" dxfId="315" priority="40">
      <formula>AND( D3=1)</formula>
    </cfRule>
  </conditionalFormatting>
  <conditionalFormatting sqref="B3:B27">
    <cfRule type="containsErrors" dxfId="314" priority="41">
      <formula>ISERROR(B3)</formula>
    </cfRule>
  </conditionalFormatting>
  <conditionalFormatting sqref="E3:E27">
    <cfRule type="expression" dxfId="313" priority="28">
      <formula>AND( G3=6)</formula>
    </cfRule>
    <cfRule type="expression" dxfId="312" priority="29">
      <formula>AND( G3=5)</formula>
    </cfRule>
    <cfRule type="expression" dxfId="311" priority="30">
      <formula>AND( G3=4)</formula>
    </cfRule>
    <cfRule type="expression" dxfId="310" priority="31">
      <formula>AND( G3=3)</formula>
    </cfRule>
    <cfRule type="expression" dxfId="309" priority="32">
      <formula>AND( G3=2)</formula>
    </cfRule>
    <cfRule type="expression" dxfId="308" priority="33">
      <formula>AND( G3=1)</formula>
    </cfRule>
  </conditionalFormatting>
  <conditionalFormatting sqref="E3:E27 I3:J29">
    <cfRule type="containsErrors" dxfId="307" priority="34">
      <formula>ISERROR(E3)</formula>
    </cfRule>
  </conditionalFormatting>
  <conditionalFormatting sqref="C3:C27">
    <cfRule type="cellIs" dxfId="306" priority="27" operator="equal">
      <formula>0</formula>
    </cfRule>
  </conditionalFormatting>
  <conditionalFormatting sqref="G3:G27">
    <cfRule type="cellIs" dxfId="305" priority="26" operator="equal">
      <formula>0</formula>
    </cfRule>
  </conditionalFormatting>
  <conditionalFormatting sqref="K3:K29">
    <cfRule type="cellIs" dxfId="304" priority="25" operator="equal">
      <formula>0</formula>
    </cfRule>
  </conditionalFormatting>
  <conditionalFormatting sqref="J3:J29">
    <cfRule type="containsErrors" dxfId="303" priority="17">
      <formula>ISERROR(J3)</formula>
    </cfRule>
  </conditionalFormatting>
  <conditionalFormatting sqref="F3:F27">
    <cfRule type="expression" dxfId="302" priority="10">
      <formula>AND( H3=6)</formula>
    </cfRule>
    <cfRule type="expression" dxfId="301" priority="11">
      <formula>AND( H3=5)</formula>
    </cfRule>
    <cfRule type="expression" dxfId="300" priority="12">
      <formula>AND( H3=4)</formula>
    </cfRule>
    <cfRule type="expression" dxfId="299" priority="13">
      <formula>AND( H3=3)</formula>
    </cfRule>
    <cfRule type="expression" dxfId="298" priority="14">
      <formula>AND( H3=2)</formula>
    </cfRule>
    <cfRule type="expression" dxfId="297" priority="15">
      <formula>AND( H3=1)</formula>
    </cfRule>
  </conditionalFormatting>
  <conditionalFormatting sqref="F3:F27 J3:J29">
    <cfRule type="containsErrors" dxfId="296" priority="16">
      <formula>ISERROR(F3)</formula>
    </cfRule>
  </conditionalFormatting>
  <conditionalFormatting sqref="A3:A27">
    <cfRule type="expression" dxfId="295" priority="3">
      <formula>AND( C3=6)</formula>
    </cfRule>
    <cfRule type="expression" dxfId="294" priority="4">
      <formula>AND( C3=5)</formula>
    </cfRule>
    <cfRule type="expression" dxfId="293" priority="5">
      <formula>AND( C3=4)</formula>
    </cfRule>
    <cfRule type="expression" dxfId="292" priority="6">
      <formula>AND( C3=3)</formula>
    </cfRule>
    <cfRule type="expression" dxfId="291" priority="7">
      <formula>AND( C3=2)</formula>
    </cfRule>
    <cfRule type="expression" dxfId="290" priority="8">
      <formula>AND( C3=1)</formula>
    </cfRule>
  </conditionalFormatting>
  <conditionalFormatting sqref="A3:A27">
    <cfRule type="containsErrors" dxfId="289" priority="9">
      <formula>ISERROR(A3)</formula>
    </cfRule>
  </conditionalFormatting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84221-397A-4D53-AEE7-2781BAA30652}">
  <sheetPr codeName="Feuil8"/>
  <dimension ref="A1:M35"/>
  <sheetViews>
    <sheetView zoomScale="85" zoomScaleNormal="85" workbookViewId="0">
      <selection activeCell="C30" sqref="C30:C34"/>
    </sheetView>
  </sheetViews>
  <sheetFormatPr baseColWidth="10" defaultRowHeight="12.75" x14ac:dyDescent="0.2"/>
  <cols>
    <col min="1" max="1" width="11.85546875" customWidth="1"/>
    <col min="2" max="2" width="3" customWidth="1"/>
    <col min="3" max="3" width="12.85546875" customWidth="1"/>
    <col min="4" max="4" width="2.5703125" customWidth="1"/>
    <col min="5" max="5" width="10.85546875" customWidth="1"/>
    <col min="6" max="6" width="3.42578125" customWidth="1"/>
    <col min="7" max="7" width="12.85546875" customWidth="1"/>
    <col min="8" max="8" width="2.7109375" customWidth="1"/>
    <col min="9" max="9" width="10.5703125" customWidth="1"/>
    <col min="10" max="10" width="3.42578125" customWidth="1"/>
    <col min="11" max="11" width="14.42578125" customWidth="1"/>
  </cols>
  <sheetData>
    <row r="1" spans="1:13" ht="45.75" thickBot="1" x14ac:dyDescent="0.25">
      <c r="A1" s="194" t="str">
        <f>Resa!F7</f>
        <v>EXCU 6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SUM(B3:B27)+SUM(F3:F27)+SUM(J3:J29)</f>
        <v>0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5.75" x14ac:dyDescent="0.2">
      <c r="A3" s="77" cm="1">
        <f t="array" ref="A3">IFERROR(SMALL(_xlfn.UNIQUE(Resa!$O$8:$O$158*1,FALSE,FALSE),ROW($A2)),"")</f>
        <v>101</v>
      </c>
      <c r="B3" s="77">
        <f>IF(A3="","",SUMIF(Resa!$O$8:$O$158,A3,Resa!$Y$8:$Y$158))</f>
        <v>0</v>
      </c>
      <c r="C3" s="78" cm="1">
        <f t="array" ref="C3">IFERROR(IF(A3="","",INDEX(Resa!$F$8:$F$158,MATCH(A3,Resa!$O$8:$O$158*1,0))),"")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IF(E3="","",SUMIF(Resa!$O$8:$O$158,E3,Resa!$Y$8:$Y$158))</f>
        <v>0</v>
      </c>
      <c r="G3" s="78" cm="1">
        <f t="array" ref="G3">IFERROR(IF(E3="","",INDEX(Resa!$F$8:$F$158,MATCH(E3,Resa!$O$8:$O$158*1,0))),"")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IF(I3="","",SUMIF(Resa!$O$8:$O$158,I3,Resa!$Y$8:$Y$158))</f>
        <v>0</v>
      </c>
      <c r="K3" s="78" cm="1">
        <f t="array" ref="K3">IFERROR(IF(I3="","",INDEX(Resa!$F$8:$F$158,MATCH(I3,Resa!$O$8:$O$158*1,0))),"")</f>
        <v>0</v>
      </c>
      <c r="M3" s="35"/>
    </row>
    <row r="4" spans="1:13" ht="15.75" x14ac:dyDescent="0.2">
      <c r="A4" s="77" cm="1">
        <f t="array" ref="A4">IFERROR(SMALL(_xlfn.UNIQUE(Resa!$O$8:$O$158*1,FALSE,FALSE),ROW($A3)),"")</f>
        <v>102</v>
      </c>
      <c r="B4" s="77">
        <f>IF(A4="","",SUMIF(Resa!$O$8:$O$158,A4,Resa!$Y$8:$Y$158))</f>
        <v>0</v>
      </c>
      <c r="C4" s="78" cm="1">
        <f t="array" ref="C4">IFERROR(IF(A4="","",INDEX(Resa!$F$8:$F$158,MATCH(A4,Resa!$O$8:$O$158*1,0))),"")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IF(E4="","",SUMIF(Resa!$O$8:$O$158,E4,Resa!$Y$8:$Y$158))</f>
        <v>0</v>
      </c>
      <c r="G4" s="78" cm="1">
        <f t="array" ref="G4">IFERROR(IF(E4="","",INDEX(Resa!$F$8:$F$158,MATCH(E4,Resa!$O$8:$O$158*1,0))),"")</f>
        <v>0</v>
      </c>
      <c r="H4" s="80"/>
      <c r="I4" s="77" cm="1">
        <f t="array" ref="I4">IFERROR(SMALL(_xlfn.UNIQUE(Resa!$O$8:$O$158*1,FALSE,FALSE),ROW($A53)),"")</f>
        <v>263</v>
      </c>
      <c r="J4" s="77">
        <f>IF(I4="","",SUMIF(Resa!$O$8:$O$158,I4,Resa!$Y$8:$Y$158))</f>
        <v>0</v>
      </c>
      <c r="K4" s="78" cm="1">
        <f t="array" ref="K4">IFERROR(IF(I4="","",INDEX(Resa!$F$8:$F$158,MATCH(I4,Resa!$O$8:$O$158*1,0))),"")</f>
        <v>0</v>
      </c>
      <c r="M4" s="35"/>
    </row>
    <row r="5" spans="1:13" ht="15.75" x14ac:dyDescent="0.2">
      <c r="A5" s="77" cm="1">
        <f t="array" ref="A5">IFERROR(SMALL(_xlfn.UNIQUE(Resa!$O$8:$O$158*1,FALSE,FALSE),ROW($A4)),"")</f>
        <v>105</v>
      </c>
      <c r="B5" s="77">
        <f>IF(A5="","",SUMIF(Resa!$O$8:$O$158,A5,Resa!$Y$8:$Y$158))</f>
        <v>0</v>
      </c>
      <c r="C5" s="78" cm="1">
        <f t="array" ref="C5">IFERROR(IF(A5="","",INDEX(Resa!$F$8:$F$158,MATCH(A5,Resa!$O$8:$O$158*1,0))),"")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IF(E5="","",SUMIF(Resa!$O$8:$O$158,E5,Resa!$Y$8:$Y$158))</f>
        <v>0</v>
      </c>
      <c r="G5" s="78" cm="1">
        <f t="array" ref="G5">IFERROR(IF(E5="","",INDEX(Resa!$F$8:$F$158,MATCH(E5,Resa!$O$8:$O$158*1,0))),"")</f>
        <v>0</v>
      </c>
      <c r="H5" s="80"/>
      <c r="I5" s="77" cm="1">
        <f t="array" ref="I5">IFERROR(SMALL(_xlfn.UNIQUE(Resa!$O$8:$O$158*1,FALSE,FALSE),ROW($A54)),"")</f>
        <v>264</v>
      </c>
      <c r="J5" s="77">
        <f>IF(I5="","",SUMIF(Resa!$O$8:$O$158,I5,Resa!$Y$8:$Y$158))</f>
        <v>0</v>
      </c>
      <c r="K5" s="78" cm="1">
        <f t="array" ref="K5">IFERROR(IF(I5="","",INDEX(Resa!$F$8:$F$158,MATCH(I5,Resa!$O$8:$O$158*1,0))),"")</f>
        <v>0</v>
      </c>
    </row>
    <row r="6" spans="1:13" ht="15.75" x14ac:dyDescent="0.2">
      <c r="A6" s="77" cm="1">
        <f t="array" ref="A6">IFERROR(SMALL(_xlfn.UNIQUE(Resa!$O$8:$O$158*1,FALSE,FALSE),ROW($A5)),"")</f>
        <v>108</v>
      </c>
      <c r="B6" s="77">
        <f>IF(A6="","",SUMIF(Resa!$O$8:$O$158,A6,Resa!$Y$8:$Y$158))</f>
        <v>0</v>
      </c>
      <c r="C6" s="78" cm="1">
        <f t="array" ref="C6">IFERROR(IF(A6="","",INDEX(Resa!$F$8:$F$158,MATCH(A6,Resa!$O$8:$O$158*1,0))),"")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IF(E6="","",SUMIF(Resa!$O$8:$O$158,E6,Resa!$Y$8:$Y$158))</f>
        <v>0</v>
      </c>
      <c r="G6" s="78" cm="1">
        <f t="array" ref="G6">IFERROR(IF(E6="","",INDEX(Resa!$F$8:$F$158,MATCH(E6,Resa!$O$8:$O$158*1,0))),"")</f>
        <v>0</v>
      </c>
      <c r="H6" s="80"/>
      <c r="I6" s="77" cm="1">
        <f t="array" ref="I6">IFERROR(SMALL(_xlfn.UNIQUE(Resa!$O$8:$O$158*1,FALSE,FALSE),ROW($A55)),"")</f>
        <v>265</v>
      </c>
      <c r="J6" s="77">
        <f>IF(I6="","",SUMIF(Resa!$O$8:$O$158,I6,Resa!$Y$8:$Y$158))</f>
        <v>0</v>
      </c>
      <c r="K6" s="78" cm="1">
        <f t="array" ref="K6">IFERROR(IF(I6="","",INDEX(Resa!$F$8:$F$158,MATCH(I6,Resa!$O$8:$O$158*1,0))),"")</f>
        <v>0</v>
      </c>
    </row>
    <row r="7" spans="1:13" ht="15.75" x14ac:dyDescent="0.2">
      <c r="A7" s="77" cm="1">
        <f t="array" ref="A7">IFERROR(SMALL(_xlfn.UNIQUE(Resa!$O$8:$O$158*1,FALSE,FALSE),ROW($A6)),"")</f>
        <v>109</v>
      </c>
      <c r="B7" s="77">
        <f>IF(A7="","",SUMIF(Resa!$O$8:$O$158,A7,Resa!$Y$8:$Y$158))</f>
        <v>0</v>
      </c>
      <c r="C7" s="78" cm="1">
        <f t="array" ref="C7">IFERROR(IF(A7="","",INDEX(Resa!$F$8:$F$158,MATCH(A7,Resa!$O$8:$O$158*1,0))),"")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IF(E7="","",SUMIF(Resa!$O$8:$O$158,E7,Resa!$Y$8:$Y$158))</f>
        <v>0</v>
      </c>
      <c r="G7" s="78" cm="1">
        <f t="array" ref="G7">IFERROR(IF(E7="","",INDEX(Resa!$F$8:$F$158,MATCH(E7,Resa!$O$8:$O$158*1,0))),"")</f>
        <v>0</v>
      </c>
      <c r="H7" s="80"/>
      <c r="I7" s="77" cm="1">
        <f t="array" ref="I7">IFERROR(SMALL(_xlfn.UNIQUE(Resa!$O$8:$O$158*1,FALSE,FALSE),ROW($A56)),"")</f>
        <v>266</v>
      </c>
      <c r="J7" s="77">
        <f>IF(I7="","",SUMIF(Resa!$O$8:$O$158,I7,Resa!$Y$8:$Y$158))</f>
        <v>0</v>
      </c>
      <c r="K7" s="78" cm="1">
        <f t="array" ref="K7">IFERROR(IF(I7="","",INDEX(Resa!$F$8:$F$158,MATCH(I7,Resa!$O$8:$O$158*1,0))),"")</f>
        <v>0</v>
      </c>
    </row>
    <row r="8" spans="1:13" ht="15.75" x14ac:dyDescent="0.2">
      <c r="A8" s="77" cm="1">
        <f t="array" ref="A8">IFERROR(SMALL(_xlfn.UNIQUE(Resa!$O$8:$O$158*1,FALSE,FALSE),ROW($A7)),"")</f>
        <v>110</v>
      </c>
      <c r="B8" s="77">
        <f>IF(A8="","",SUMIF(Resa!$O$8:$O$158,A8,Resa!$Y$8:$Y$158))</f>
        <v>0</v>
      </c>
      <c r="C8" s="78" cm="1">
        <f t="array" ref="C8">IFERROR(IF(A8="","",INDEX(Resa!$F$8:$F$158,MATCH(A8,Resa!$O$8:$O$158*1,0))),"")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IF(E8="","",SUMIF(Resa!$O$8:$O$158,E8,Resa!$Y$8:$Y$158))</f>
        <v>0</v>
      </c>
      <c r="G8" s="78" cm="1">
        <f t="array" ref="G8">IFERROR(IF(E8="","",INDEX(Resa!$F$8:$F$158,MATCH(E8,Resa!$O$8:$O$158*1,0))),"")</f>
        <v>0</v>
      </c>
      <c r="H8" s="80"/>
      <c r="I8" s="77" cm="1">
        <f t="array" ref="I8">IFERROR(SMALL(_xlfn.UNIQUE(Resa!$O$8:$O$158*1,FALSE,FALSE),ROW($A57)),"")</f>
        <v>267</v>
      </c>
      <c r="J8" s="77">
        <f>IF(I8="","",SUMIF(Resa!$O$8:$O$158,I8,Resa!$Y$8:$Y$158))</f>
        <v>0</v>
      </c>
      <c r="K8" s="78" cm="1">
        <f t="array" ref="K8">IFERROR(IF(I8="","",INDEX(Resa!$F$8:$F$158,MATCH(I8,Resa!$O$8:$O$158*1,0))),"")</f>
        <v>0</v>
      </c>
    </row>
    <row r="9" spans="1:13" ht="15.75" x14ac:dyDescent="0.2">
      <c r="A9" s="77" cm="1">
        <f t="array" ref="A9">IFERROR(SMALL(_xlfn.UNIQUE(Resa!$O$8:$O$158*1,FALSE,FALSE),ROW($A8)),"")</f>
        <v>111</v>
      </c>
      <c r="B9" s="77">
        <f>IF(A9="","",SUMIF(Resa!$O$8:$O$158,A9,Resa!$Y$8:$Y$158))</f>
        <v>0</v>
      </c>
      <c r="C9" s="78" cm="1">
        <f t="array" ref="C9">IFERROR(IF(A9="","",INDEX(Resa!$F$8:$F$158,MATCH(A9,Resa!$O$8:$O$158*1,0))),"")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IF(E9="","",SUMIF(Resa!$O$8:$O$158,E9,Resa!$Y$8:$Y$158))</f>
        <v>0</v>
      </c>
      <c r="G9" s="78" cm="1">
        <f t="array" ref="G9">IFERROR(IF(E9="","",INDEX(Resa!$F$8:$F$158,MATCH(E9,Resa!$O$8:$O$158*1,0))),"")</f>
        <v>0</v>
      </c>
      <c r="H9" s="80"/>
      <c r="I9" s="77" cm="1">
        <f t="array" ref="I9">IFERROR(SMALL(_xlfn.UNIQUE(Resa!$O$8:$O$158*1,FALSE,FALSE),ROW($A58)),"")</f>
        <v>268</v>
      </c>
      <c r="J9" s="77">
        <f>IF(I9="","",SUMIF(Resa!$O$8:$O$158,I9,Resa!$Y$8:$Y$158))</f>
        <v>0</v>
      </c>
      <c r="K9" s="78" cm="1">
        <f t="array" ref="K9">IFERROR(IF(I9="","",INDEX(Resa!$F$8:$F$158,MATCH(I9,Resa!$O$8:$O$158*1,0))),"")</f>
        <v>0</v>
      </c>
    </row>
    <row r="10" spans="1:13" ht="15.75" x14ac:dyDescent="0.2">
      <c r="A10" s="77" cm="1">
        <f t="array" ref="A10">IFERROR(SMALL(_xlfn.UNIQUE(Resa!$O$8:$O$158*1,FALSE,FALSE),ROW($A9)),"")</f>
        <v>112</v>
      </c>
      <c r="B10" s="77">
        <f>IF(A10="","",SUMIF(Resa!$O$8:$O$158,A10,Resa!$Y$8:$Y$158))</f>
        <v>0</v>
      </c>
      <c r="C10" s="78" cm="1">
        <f t="array" ref="C10">IFERROR(IF(A10="","",INDEX(Resa!$F$8:$F$158,MATCH(A10,Resa!$O$8:$O$158*1,0))),"")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IF(E10="","",SUMIF(Resa!$O$8:$O$158,E10,Resa!$Y$8:$Y$158))</f>
        <v>0</v>
      </c>
      <c r="G10" s="78" cm="1">
        <f t="array" ref="G10">IFERROR(IF(E10="","",INDEX(Resa!$F$8:$F$158,MATCH(E10,Resa!$O$8:$O$158*1,0))),"")</f>
        <v>0</v>
      </c>
      <c r="H10" s="80"/>
      <c r="I10" s="77" cm="1">
        <f t="array" ref="I10">IFERROR(SMALL(_xlfn.UNIQUE(Resa!$O$8:$O$158*1,FALSE,FALSE),ROW($A59)),"")</f>
        <v>269</v>
      </c>
      <c r="J10" s="77">
        <f>IF(I10="","",SUMIF(Resa!$O$8:$O$158,I10,Resa!$Y$8:$Y$158))</f>
        <v>0</v>
      </c>
      <c r="K10" s="78" cm="1">
        <f t="array" ref="K10">IFERROR(IF(I10="","",INDEX(Resa!$F$8:$F$158,MATCH(I10,Resa!$O$8:$O$158*1,0))),"")</f>
        <v>0</v>
      </c>
    </row>
    <row r="11" spans="1:13" ht="15.75" x14ac:dyDescent="0.2">
      <c r="A11" s="77" cm="1">
        <f t="array" ref="A11">IFERROR(SMALL(_xlfn.UNIQUE(Resa!$O$8:$O$158*1,FALSE,FALSE),ROW($A10)),"")</f>
        <v>113</v>
      </c>
      <c r="B11" s="77">
        <f>IF(A11="","",SUMIF(Resa!$O$8:$O$158,A11,Resa!$Y$8:$Y$158))</f>
        <v>0</v>
      </c>
      <c r="C11" s="78" cm="1">
        <f t="array" ref="C11">IFERROR(IF(A11="","",INDEX(Resa!$F$8:$F$158,MATCH(A11,Resa!$O$8:$O$158*1,0))),"")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IF(E11="","",SUMIF(Resa!$O$8:$O$158,E11,Resa!$Y$8:$Y$158))</f>
        <v>0</v>
      </c>
      <c r="G11" s="78" cm="1">
        <f t="array" ref="G11">IFERROR(IF(E11="","",INDEX(Resa!$F$8:$F$158,MATCH(E11,Resa!$O$8:$O$158*1,0))),"")</f>
        <v>0</v>
      </c>
      <c r="H11" s="80"/>
      <c r="I11" s="77" cm="1">
        <f t="array" ref="I11">IFERROR(SMALL(_xlfn.UNIQUE(Resa!$O$8:$O$158*1,FALSE,FALSE),ROW($A60)),"")</f>
        <v>270</v>
      </c>
      <c r="J11" s="77">
        <f>IF(I11="","",SUMIF(Resa!$O$8:$O$158,I11,Resa!$Y$8:$Y$158))</f>
        <v>0</v>
      </c>
      <c r="K11" s="78" cm="1">
        <f t="array" ref="K11">IFERROR(IF(I11="","",INDEX(Resa!$F$8:$F$158,MATCH(I11,Resa!$O$8:$O$158*1,0))),"")</f>
        <v>0</v>
      </c>
    </row>
    <row r="12" spans="1:13" ht="15.75" x14ac:dyDescent="0.2">
      <c r="A12" s="77" cm="1">
        <f t="array" ref="A12">IFERROR(SMALL(_xlfn.UNIQUE(Resa!$O$8:$O$158*1,FALSE,FALSE),ROW($A11)),"")</f>
        <v>114</v>
      </c>
      <c r="B12" s="77">
        <f>IF(A12="","",SUMIF(Resa!$O$8:$O$158,A12,Resa!$Y$8:$Y$158))</f>
        <v>0</v>
      </c>
      <c r="C12" s="78" cm="1">
        <f t="array" ref="C12">IFERROR(IF(A12="","",INDEX(Resa!$F$8:$F$158,MATCH(A12,Resa!$O$8:$O$158*1,0))),"")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IF(E12="","",SUMIF(Resa!$O$8:$O$158,E12,Resa!$Y$8:$Y$158))</f>
        <v>0</v>
      </c>
      <c r="G12" s="78" cm="1">
        <f t="array" ref="G12">IFERROR(IF(E12="","",INDEX(Resa!$F$8:$F$158,MATCH(E12,Resa!$O$8:$O$158*1,0))),"")</f>
        <v>0</v>
      </c>
      <c r="H12" s="80"/>
      <c r="I12" s="77" cm="1">
        <f t="array" ref="I12">IFERROR(SMALL(_xlfn.UNIQUE(Resa!$O$8:$O$158*1,FALSE,FALSE),ROW($A61)),"")</f>
        <v>271</v>
      </c>
      <c r="J12" s="77">
        <f>IF(I12="","",SUMIF(Resa!$O$8:$O$158,I12,Resa!$Y$8:$Y$158))</f>
        <v>0</v>
      </c>
      <c r="K12" s="78" cm="1">
        <f t="array" ref="K12">IFERROR(IF(I12="","",INDEX(Resa!$F$8:$F$158,MATCH(I12,Resa!$O$8:$O$158*1,0))),"")</f>
        <v>0</v>
      </c>
    </row>
    <row r="13" spans="1:13" ht="15.75" x14ac:dyDescent="0.2">
      <c r="A13" s="77" cm="1">
        <f t="array" ref="A13">IFERROR(SMALL(_xlfn.UNIQUE(Resa!$O$8:$O$158*1,FALSE,FALSE),ROW($A12)),"")</f>
        <v>115</v>
      </c>
      <c r="B13" s="77">
        <f>IF(A13="","",SUMIF(Resa!$O$8:$O$158,A13,Resa!$Y$8:$Y$158))</f>
        <v>0</v>
      </c>
      <c r="C13" s="78" cm="1">
        <f t="array" ref="C13">IFERROR(IF(A13="","",INDEX(Resa!$F$8:$F$158,MATCH(A13,Resa!$O$8:$O$158*1,0))),"")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IF(E13="","",SUMIF(Resa!$O$8:$O$158,E13,Resa!$Y$8:$Y$158))</f>
        <v>0</v>
      </c>
      <c r="G13" s="78" cm="1">
        <f t="array" ref="G13">IFERROR(IF(E13="","",INDEX(Resa!$F$8:$F$158,MATCH(E13,Resa!$O$8:$O$158*1,0))),"")</f>
        <v>0</v>
      </c>
      <c r="H13" s="80"/>
      <c r="I13" s="77" cm="1">
        <f t="array" ref="I13">IFERROR(SMALL(_xlfn.UNIQUE(Resa!$O$8:$O$158*1,FALSE,FALSE),ROW($A62)),"")</f>
        <v>272</v>
      </c>
      <c r="J13" s="77">
        <f>IF(I13="","",SUMIF(Resa!$O$8:$O$158,I13,Resa!$Y$8:$Y$158))</f>
        <v>0</v>
      </c>
      <c r="K13" s="78" cm="1">
        <f t="array" ref="K13">IFERROR(IF(I13="","",INDEX(Resa!$F$8:$F$158,MATCH(I13,Resa!$O$8:$O$158*1,0))),"")</f>
        <v>0</v>
      </c>
    </row>
    <row r="14" spans="1:13" ht="15.75" x14ac:dyDescent="0.2">
      <c r="A14" s="77" cm="1">
        <f t="array" ref="A14">IFERROR(SMALL(_xlfn.UNIQUE(Resa!$O$8:$O$158*1,FALSE,FALSE),ROW($A13)),"")</f>
        <v>116</v>
      </c>
      <c r="B14" s="77">
        <f>IF(A14="","",SUMIF(Resa!$O$8:$O$158,A14,Resa!$Y$8:$Y$158))</f>
        <v>0</v>
      </c>
      <c r="C14" s="78" cm="1">
        <f t="array" ref="C14">IFERROR(IF(A14="","",INDEX(Resa!$F$8:$F$158,MATCH(A14,Resa!$O$8:$O$158*1,0))),"")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IF(E14="","",SUMIF(Resa!$O$8:$O$158,E14,Resa!$Y$8:$Y$158))</f>
        <v>0</v>
      </c>
      <c r="G14" s="78" cm="1">
        <f t="array" ref="G14">IFERROR(IF(E14="","",INDEX(Resa!$F$8:$F$158,MATCH(E14,Resa!$O$8:$O$158*1,0))),"")</f>
        <v>0</v>
      </c>
      <c r="H14" s="80"/>
      <c r="I14" s="77" cm="1">
        <f t="array" ref="I14">IFERROR(SMALL(_xlfn.UNIQUE(Resa!$O$8:$O$158*1,FALSE,FALSE),ROW($A63)),"")</f>
        <v>273</v>
      </c>
      <c r="J14" s="77">
        <f>IF(I14="","",SUMIF(Resa!$O$8:$O$158,I14,Resa!$Y$8:$Y$158))</f>
        <v>0</v>
      </c>
      <c r="K14" s="78" cm="1">
        <f t="array" ref="K14">IFERROR(IF(I14="","",INDEX(Resa!$F$8:$F$158,MATCH(I14,Resa!$O$8:$O$158*1,0))),"")</f>
        <v>0</v>
      </c>
    </row>
    <row r="15" spans="1:13" ht="15.75" x14ac:dyDescent="0.2">
      <c r="A15" s="77" cm="1">
        <f t="array" ref="A15">IFERROR(SMALL(_xlfn.UNIQUE(Resa!$O$8:$O$158*1,FALSE,FALSE),ROW($A14)),"")</f>
        <v>117</v>
      </c>
      <c r="B15" s="77">
        <f>IF(A15="","",SUMIF(Resa!$O$8:$O$158,A15,Resa!$Y$8:$Y$158))</f>
        <v>0</v>
      </c>
      <c r="C15" s="78" cm="1">
        <f t="array" ref="C15">IFERROR(IF(A15="","",INDEX(Resa!$F$8:$F$158,MATCH(A15,Resa!$O$8:$O$158*1,0))),"")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IF(E15="","",SUMIF(Resa!$O$8:$O$158,E15,Resa!$Y$8:$Y$158))</f>
        <v>0</v>
      </c>
      <c r="G15" s="78" cm="1">
        <f t="array" ref="G15">IFERROR(IF(E15="","",INDEX(Resa!$F$8:$F$158,MATCH(E15,Resa!$O$8:$O$158*1,0))),"")</f>
        <v>0</v>
      </c>
      <c r="H15" s="80"/>
      <c r="I15" s="77" cm="1">
        <f t="array" ref="I15">IFERROR(SMALL(_xlfn.UNIQUE(Resa!$O$8:$O$158*1,FALSE,FALSE),ROW($A64)),"")</f>
        <v>274</v>
      </c>
      <c r="J15" s="77">
        <f>IF(I15="","",SUMIF(Resa!$O$8:$O$158,I15,Resa!$Y$8:$Y$158))</f>
        <v>0</v>
      </c>
      <c r="K15" s="78" cm="1">
        <f t="array" ref="K15">IFERROR(IF(I15="","",INDEX(Resa!$F$8:$F$158,MATCH(I15,Resa!$O$8:$O$158*1,0))),"")</f>
        <v>0</v>
      </c>
    </row>
    <row r="16" spans="1:13" ht="15.75" x14ac:dyDescent="0.2">
      <c r="A16" s="77" cm="1">
        <f t="array" ref="A16">IFERROR(SMALL(_xlfn.UNIQUE(Resa!$O$8:$O$158*1,FALSE,FALSE),ROW($A15)),"")</f>
        <v>118</v>
      </c>
      <c r="B16" s="77">
        <f>IF(A16="","",SUMIF(Resa!$O$8:$O$158,A16,Resa!$Y$8:$Y$158))</f>
        <v>0</v>
      </c>
      <c r="C16" s="78" cm="1">
        <f t="array" ref="C16">IFERROR(IF(A16="","",INDEX(Resa!$F$8:$F$158,MATCH(A16,Resa!$O$8:$O$158*1,0))),"")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IF(E16="","",SUMIF(Resa!$O$8:$O$158,E16,Resa!$Y$8:$Y$158))</f>
        <v>0</v>
      </c>
      <c r="G16" s="78" cm="1">
        <f t="array" ref="G16">IFERROR(IF(E16="","",INDEX(Resa!$F$8:$F$158,MATCH(E16,Resa!$O$8:$O$158*1,0))),"")</f>
        <v>0</v>
      </c>
      <c r="H16" s="80"/>
      <c r="I16" s="77" cm="1">
        <f t="array" ref="I16">IFERROR(SMALL(_xlfn.UNIQUE(Resa!$O$8:$O$158*1,FALSE,FALSE),ROW($A65)),"")</f>
        <v>275</v>
      </c>
      <c r="J16" s="77">
        <f>IF(I16="","",SUMIF(Resa!$O$8:$O$158,I16,Resa!$Y$8:$Y$158))</f>
        <v>0</v>
      </c>
      <c r="K16" s="78" cm="1">
        <f t="array" ref="K16">IFERROR(IF(I16="","",INDEX(Resa!$F$8:$F$158,MATCH(I16,Resa!$O$8:$O$158*1,0))),"")</f>
        <v>0</v>
      </c>
    </row>
    <row r="17" spans="1:11" ht="15.75" x14ac:dyDescent="0.2">
      <c r="A17" s="77" cm="1">
        <f t="array" ref="A17">IFERROR(SMALL(_xlfn.UNIQUE(Resa!$O$8:$O$158*1,FALSE,FALSE),ROW($A16)),"")</f>
        <v>119</v>
      </c>
      <c r="B17" s="77">
        <f>IF(A17="","",SUMIF(Resa!$O$8:$O$158,A17,Resa!$Y$8:$Y$158))</f>
        <v>0</v>
      </c>
      <c r="C17" s="78" cm="1">
        <f t="array" ref="C17">IFERROR(IF(A17="","",INDEX(Resa!$F$8:$F$158,MATCH(A17,Resa!$O$8:$O$158*1,0))),"")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IF(E17="","",SUMIF(Resa!$O$8:$O$158,E17,Resa!$Y$8:$Y$158))</f>
        <v>0</v>
      </c>
      <c r="G17" s="78" cm="1">
        <f t="array" ref="G17">IFERROR(IF(E17="","",INDEX(Resa!$F$8:$F$158,MATCH(E17,Resa!$O$8:$O$158*1,0))),"")</f>
        <v>0</v>
      </c>
      <c r="H17" s="80"/>
      <c r="I17" s="77" cm="1">
        <f t="array" ref="I17">IFERROR(SMALL(_xlfn.UNIQUE(Resa!$O$8:$O$158*1,FALSE,FALSE),ROW($A66)),"")</f>
        <v>277</v>
      </c>
      <c r="J17" s="77">
        <f>IF(I17="","",SUMIF(Resa!$O$8:$O$158,I17,Resa!$Y$8:$Y$158))</f>
        <v>0</v>
      </c>
      <c r="K17" s="78" cm="1">
        <f t="array" ref="K17">IFERROR(IF(I17="","",INDEX(Resa!$F$8:$F$158,MATCH(I17,Resa!$O$8:$O$158*1,0))),"")</f>
        <v>0</v>
      </c>
    </row>
    <row r="18" spans="1:11" ht="15.75" x14ac:dyDescent="0.2">
      <c r="A18" s="77" cm="1">
        <f t="array" ref="A18">IFERROR(SMALL(_xlfn.UNIQUE(Resa!$O$8:$O$158*1,FALSE,FALSE),ROW($A17)),"")</f>
        <v>120</v>
      </c>
      <c r="B18" s="77">
        <f>IF(A18="","",SUMIF(Resa!$O$8:$O$158,A18,Resa!$Y$8:$Y$158))</f>
        <v>0</v>
      </c>
      <c r="C18" s="78" cm="1">
        <f t="array" ref="C18">IFERROR(IF(A18="","",INDEX(Resa!$F$8:$F$158,MATCH(A18,Resa!$O$8:$O$158*1,0))),"")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IF(E18="","",SUMIF(Resa!$O$8:$O$158,E18,Resa!$Y$8:$Y$158))</f>
        <v>0</v>
      </c>
      <c r="G18" s="78" cm="1">
        <f t="array" ref="G18">IFERROR(IF(E18="","",INDEX(Resa!$F$8:$F$158,MATCH(E18,Resa!$O$8:$O$158*1,0))),"")</f>
        <v>0</v>
      </c>
      <c r="H18" s="80"/>
      <c r="I18" s="77" t="str" cm="1">
        <f t="array" ref="I18">IFERROR(SMALL(_xlfn.UNIQUE(Resa!$O$8:$O$158*1,FALSE,FALSE),ROW($A67)),"")</f>
        <v/>
      </c>
      <c r="J18" s="77" t="str">
        <f>IF(I18="","",SUMIF(Resa!$O$8:$O$158,I18,Resa!$Y$8:$Y$158))</f>
        <v/>
      </c>
      <c r="K18" s="78" t="str" cm="1">
        <f t="array" ref="K18">IFERROR(IF(I18="","",INDEX(Resa!$F$8:$F$158,MATCH(I18,Resa!$O$8:$O$158*1,0))),"")</f>
        <v/>
      </c>
    </row>
    <row r="19" spans="1:11" ht="15.75" x14ac:dyDescent="0.2">
      <c r="A19" s="77" cm="1">
        <f t="array" ref="A19">IFERROR(SMALL(_xlfn.UNIQUE(Resa!$O$8:$O$158*1,FALSE,FALSE),ROW($A18)),"")</f>
        <v>121</v>
      </c>
      <c r="B19" s="77">
        <f>IF(A19="","",SUMIF(Resa!$O$8:$O$158,A19,Resa!$Y$8:$Y$158))</f>
        <v>0</v>
      </c>
      <c r="C19" s="78" cm="1">
        <f t="array" ref="C19">IFERROR(IF(A19="","",INDEX(Resa!$F$8:$F$158,MATCH(A19,Resa!$O$8:$O$158*1,0))),"")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IF(E19="","",SUMIF(Resa!$O$8:$O$158,E19,Resa!$Y$8:$Y$158))</f>
        <v>0</v>
      </c>
      <c r="G19" s="78" cm="1">
        <f t="array" ref="G19">IFERROR(IF(E19="","",INDEX(Resa!$F$8:$F$158,MATCH(E19,Resa!$O$8:$O$158*1,0))),"")</f>
        <v>0</v>
      </c>
      <c r="H19" s="80"/>
      <c r="I19" s="77" t="str" cm="1">
        <f t="array" ref="I19">IFERROR(SMALL(_xlfn.UNIQUE(Resa!$O$8:$O$158*1,FALSE,FALSE),ROW($A68)),"")</f>
        <v/>
      </c>
      <c r="J19" s="77" t="str">
        <f>IF(I19="","",SUMIF(Resa!$O$8:$O$158,I19,Resa!$Y$8:$Y$158))</f>
        <v/>
      </c>
      <c r="K19" s="78" t="str" cm="1">
        <f t="array" ref="K19">IFERROR(IF(I19="","",INDEX(Resa!$F$8:$F$158,MATCH(I19,Resa!$O$8:$O$158*1,0))),"")</f>
        <v/>
      </c>
    </row>
    <row r="20" spans="1:11" ht="15.75" x14ac:dyDescent="0.2">
      <c r="A20" s="77" cm="1">
        <f t="array" ref="A20">IFERROR(SMALL(_xlfn.UNIQUE(Resa!$O$8:$O$158*1,FALSE,FALSE),ROW($A19)),"")</f>
        <v>122</v>
      </c>
      <c r="B20" s="77">
        <f>IF(A20="","",SUMIF(Resa!$O$8:$O$158,A20,Resa!$Y$8:$Y$158))</f>
        <v>0</v>
      </c>
      <c r="C20" s="78" cm="1">
        <f t="array" ref="C20">IFERROR(IF(A20="","",INDEX(Resa!$F$8:$F$158,MATCH(A20,Resa!$O$8:$O$158*1,0))),"")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IF(E20="","",SUMIF(Resa!$O$8:$O$158,E20,Resa!$Y$8:$Y$158))</f>
        <v>0</v>
      </c>
      <c r="G20" s="78" cm="1">
        <f t="array" ref="G20">IFERROR(IF(E20="","",INDEX(Resa!$F$8:$F$158,MATCH(E20,Resa!$O$8:$O$158*1,0))),"")</f>
        <v>0</v>
      </c>
      <c r="H20" s="80"/>
      <c r="I20" s="77" t="str" cm="1">
        <f t="array" ref="I20">IFERROR(SMALL(_xlfn.UNIQUE(Resa!$O$8:$O$158*1,FALSE,FALSE),ROW($A69)),"")</f>
        <v/>
      </c>
      <c r="J20" s="77" t="str">
        <f>IF(I20="","",SUMIF(Resa!$O$8:$O$158,I20,Resa!$Y$8:$Y$158))</f>
        <v/>
      </c>
      <c r="K20" s="78" t="str" cm="1">
        <f t="array" ref="K20">IFERROR(IF(I20="","",INDEX(Resa!$F$8:$F$158,MATCH(I20,Resa!$O$8:$O$158*1,0))),"")</f>
        <v/>
      </c>
    </row>
    <row r="21" spans="1:11" ht="15.75" x14ac:dyDescent="0.2">
      <c r="A21" s="77" cm="1">
        <f t="array" ref="A21">IFERROR(SMALL(_xlfn.UNIQUE(Resa!$O$8:$O$158*1,FALSE,FALSE),ROW($A20)),"")</f>
        <v>123</v>
      </c>
      <c r="B21" s="77">
        <f>IF(A21="","",SUMIF(Resa!$O$8:$O$158,A21,Resa!$Y$8:$Y$158))</f>
        <v>0</v>
      </c>
      <c r="C21" s="78" cm="1">
        <f t="array" ref="C21">IFERROR(IF(A21="","",INDEX(Resa!$F$8:$F$158,MATCH(A21,Resa!$O$8:$O$158*1,0))),"")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IF(E21="","",SUMIF(Resa!$O$8:$O$158,E21,Resa!$Y$8:$Y$158))</f>
        <v>0</v>
      </c>
      <c r="G21" s="78" cm="1">
        <f t="array" ref="G21">IFERROR(IF(E21="","",INDEX(Resa!$F$8:$F$158,MATCH(E21,Resa!$O$8:$O$158*1,0))),"")</f>
        <v>0</v>
      </c>
      <c r="H21" s="80"/>
      <c r="I21" s="77" t="str" cm="1">
        <f t="array" ref="I21">IFERROR(SMALL(_xlfn.UNIQUE(Resa!$O$8:$O$158*1,FALSE,FALSE),ROW($A70)),"")</f>
        <v/>
      </c>
      <c r="J21" s="77" t="str">
        <f>IF(I21="","",SUMIF(Resa!$O$8:$O$158,I21,Resa!$Y$8:$Y$158))</f>
        <v/>
      </c>
      <c r="K21" s="78" t="str" cm="1">
        <f t="array" ref="K21">IFERROR(IF(I21="","",INDEX(Resa!$F$8:$F$158,MATCH(I21,Resa!$O$8:$O$158*1,0))),"")</f>
        <v/>
      </c>
    </row>
    <row r="22" spans="1:11" ht="15.75" x14ac:dyDescent="0.2">
      <c r="A22" s="77" cm="1">
        <f t="array" ref="A22">IFERROR(SMALL(_xlfn.UNIQUE(Resa!$O$8:$O$158*1,FALSE,FALSE),ROW($A21)),"")</f>
        <v>124</v>
      </c>
      <c r="B22" s="77">
        <f>IF(A22="","",SUMIF(Resa!$O$8:$O$158,A22,Resa!$Y$8:$Y$158))</f>
        <v>0</v>
      </c>
      <c r="C22" s="78" cm="1">
        <f t="array" ref="C22">IFERROR(IF(A22="","",INDEX(Resa!$F$8:$F$158,MATCH(A22,Resa!$O$8:$O$158*1,0))),"")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IF(E22="","",SUMIF(Resa!$O$8:$O$158,E22,Resa!$Y$8:$Y$158))</f>
        <v>0</v>
      </c>
      <c r="G22" s="78" cm="1">
        <f t="array" ref="G22">IFERROR(IF(E22="","",INDEX(Resa!$F$8:$F$158,MATCH(E22,Resa!$O$8:$O$158*1,0))),"")</f>
        <v>0</v>
      </c>
      <c r="H22" s="80"/>
      <c r="I22" s="77" t="str" cm="1">
        <f t="array" ref="I22">IFERROR(SMALL(_xlfn.UNIQUE(Resa!$O$8:$O$158*1,FALSE,FALSE),ROW($A71)),"")</f>
        <v/>
      </c>
      <c r="J22" s="77" t="str">
        <f>IF(I22="","",SUMIF(Resa!$O$8:$O$158,I22,Resa!$Y$8:$Y$158))</f>
        <v/>
      </c>
      <c r="K22" s="78" t="str" cm="1">
        <f t="array" ref="K22">IFERROR(IF(I22="","",INDEX(Resa!$F$8:$F$158,MATCH(I22,Resa!$O$8:$O$158*1,0))),"")</f>
        <v/>
      </c>
    </row>
    <row r="23" spans="1:11" ht="15.75" x14ac:dyDescent="0.2">
      <c r="A23" s="77" cm="1">
        <f t="array" ref="A23">IFERROR(SMALL(_xlfn.UNIQUE(Resa!$O$8:$O$158*1,FALSE,FALSE),ROW($A22)),"")</f>
        <v>125</v>
      </c>
      <c r="B23" s="77">
        <f>IF(A23="","",SUMIF(Resa!$O$8:$O$158,A23,Resa!$Y$8:$Y$158))</f>
        <v>0</v>
      </c>
      <c r="C23" s="78" cm="1">
        <f t="array" ref="C23">IFERROR(IF(A23="","",INDEX(Resa!$F$8:$F$158,MATCH(A23,Resa!$O$8:$O$158*1,0))),"")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IF(E23="","",SUMIF(Resa!$O$8:$O$158,E23,Resa!$Y$8:$Y$158))</f>
        <v>0</v>
      </c>
      <c r="G23" s="78" cm="1">
        <f t="array" ref="G23">IFERROR(IF(E23="","",INDEX(Resa!$F$8:$F$158,MATCH(E23,Resa!$O$8:$O$158*1,0))),"")</f>
        <v>0</v>
      </c>
      <c r="H23" s="80"/>
      <c r="I23" s="77" t="str" cm="1">
        <f t="array" ref="I23">IFERROR(SMALL(_xlfn.UNIQUE(Resa!$O$8:$O$158*1,FALSE,FALSE),ROW($A72)),"")</f>
        <v/>
      </c>
      <c r="J23" s="77" t="str">
        <f>IF(I23="","",SUMIF(Resa!$O$8:$O$158,I23,Resa!$Y$8:$Y$158))</f>
        <v/>
      </c>
      <c r="K23" s="78" t="str" cm="1">
        <f t="array" ref="K23">IFERROR(IF(I23="","",INDEX(Resa!$F$8:$F$158,MATCH(I23,Resa!$O$8:$O$158*1,0))),"")</f>
        <v/>
      </c>
    </row>
    <row r="24" spans="1:11" ht="15.75" x14ac:dyDescent="0.2">
      <c r="A24" s="77" cm="1">
        <f t="array" ref="A24">IFERROR(SMALL(_xlfn.UNIQUE(Resa!$O$8:$O$158*1,FALSE,FALSE),ROW($A23)),"")</f>
        <v>126</v>
      </c>
      <c r="B24" s="77">
        <f>IF(A24="","",SUMIF(Resa!$O$8:$O$158,A24,Resa!$Y$8:$Y$158))</f>
        <v>0</v>
      </c>
      <c r="C24" s="78" cm="1">
        <f t="array" ref="C24">IFERROR(IF(A24="","",INDEX(Resa!$F$8:$F$158,MATCH(A24,Resa!$O$8:$O$158*1,0))),"")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IF(E24="","",SUMIF(Resa!$O$8:$O$158,E24,Resa!$Y$8:$Y$158))</f>
        <v>0</v>
      </c>
      <c r="G24" s="78" cm="1">
        <f t="array" ref="G24">IFERROR(IF(E24="","",INDEX(Resa!$F$8:$F$158,MATCH(E24,Resa!$O$8:$O$158*1,0))),"")</f>
        <v>0</v>
      </c>
      <c r="H24" s="80"/>
      <c r="I24" s="77" t="str" cm="1">
        <f t="array" ref="I24">IFERROR(SMALL(_xlfn.UNIQUE(Resa!$O$8:$O$158*1,FALSE,FALSE),ROW($A73)),"")</f>
        <v/>
      </c>
      <c r="J24" s="77" t="str">
        <f>IF(I24="","",SUMIF(Resa!$O$8:$O$158,I24,Resa!$Y$8:$Y$158))</f>
        <v/>
      </c>
      <c r="K24" s="78" t="str" cm="1">
        <f t="array" ref="K24">IFERROR(IF(I24="","",INDEX(Resa!$F$8:$F$158,MATCH(I24,Resa!$O$8:$O$158*1,0))),"")</f>
        <v/>
      </c>
    </row>
    <row r="25" spans="1:11" ht="15.75" x14ac:dyDescent="0.2">
      <c r="A25" s="77" cm="1">
        <f t="array" ref="A25">IFERROR(SMALL(_xlfn.UNIQUE(Resa!$O$8:$O$158*1,FALSE,FALSE),ROW($A24)),"")</f>
        <v>127</v>
      </c>
      <c r="B25" s="77">
        <f>IF(A25="","",SUMIF(Resa!$O$8:$O$158,A25,Resa!$Y$8:$Y$158))</f>
        <v>0</v>
      </c>
      <c r="C25" s="78" cm="1">
        <f t="array" ref="C25">IFERROR(IF(A25="","",INDEX(Resa!$F$8:$F$158,MATCH(A25,Resa!$O$8:$O$158*1,0))),"")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IF(E25="","",SUMIF(Resa!$O$8:$O$158,E25,Resa!$Y$8:$Y$158))</f>
        <v>0</v>
      </c>
      <c r="G25" s="78" cm="1">
        <f t="array" ref="G25">IFERROR(IF(E25="","",INDEX(Resa!$F$8:$F$158,MATCH(E25,Resa!$O$8:$O$158*1,0))),"")</f>
        <v>0</v>
      </c>
      <c r="H25" s="80"/>
      <c r="I25" s="77" t="str" cm="1">
        <f t="array" ref="I25">IFERROR(SMALL(_xlfn.UNIQUE(Resa!$O$8:$O$158*1,FALSE,FALSE),ROW($A74)),"")</f>
        <v/>
      </c>
      <c r="J25" s="77" t="str">
        <f>IF(I25="","",SUMIF(Resa!$O$8:$O$158,I25,Resa!$Y$8:$Y$158))</f>
        <v/>
      </c>
      <c r="K25" s="78" t="str" cm="1">
        <f t="array" ref="K25">IFERROR(IF(I25="","",INDEX(Resa!$F$8:$F$158,MATCH(I25,Resa!$O$8:$O$158*1,0))),"")</f>
        <v/>
      </c>
    </row>
    <row r="26" spans="1:11" ht="15.75" x14ac:dyDescent="0.2">
      <c r="A26" s="77" cm="1">
        <f t="array" ref="A26">IFERROR(SMALL(_xlfn.UNIQUE(Resa!$O$8:$O$158*1,FALSE,FALSE),ROW($A25)),"")</f>
        <v>128</v>
      </c>
      <c r="B26" s="77">
        <f>IF(A26="","",SUMIF(Resa!$O$8:$O$158,A26,Resa!$Y$8:$Y$158))</f>
        <v>0</v>
      </c>
      <c r="C26" s="78" cm="1">
        <f t="array" ref="C26">IFERROR(IF(A26="","",INDEX(Resa!$F$8:$F$158,MATCH(A26,Resa!$O$8:$O$158*1,0))),"")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IF(E26="","",SUMIF(Resa!$O$8:$O$158,E26,Resa!$Y$8:$Y$158))</f>
        <v>0</v>
      </c>
      <c r="G26" s="78" cm="1">
        <f t="array" ref="G26">IFERROR(IF(E26="","",INDEX(Resa!$F$8:$F$158,MATCH(E26,Resa!$O$8:$O$158*1,0))),"")</f>
        <v>0</v>
      </c>
      <c r="H26" s="80"/>
      <c r="I26" s="77" t="str" cm="1">
        <f t="array" ref="I26">IFERROR(SMALL(_xlfn.UNIQUE(Resa!$O$8:$O$158*1,FALSE,FALSE),ROW($A75)),"")</f>
        <v/>
      </c>
      <c r="J26" s="77" t="str">
        <f>IF(I26="","",SUMIF(Resa!$O$8:$O$158,I26,Resa!$Y$8:$Y$158))</f>
        <v/>
      </c>
      <c r="K26" s="78" t="str" cm="1">
        <f t="array" ref="K26">IFERROR(IF(I26="","",INDEX(Resa!$F$8:$F$158,MATCH(I26,Resa!$O$8:$O$158*1,0))),"")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IF(A27="","",SUMIF(Resa!$O$8:$O$158,A27,Resa!$Y$8:$Y$158))</f>
        <v>0</v>
      </c>
      <c r="C27" s="78" cm="1">
        <f t="array" ref="C27">IFERROR(IF(A27="","",INDEX(Resa!$F$8:$F$158,MATCH(A27,Resa!$O$8:$O$158*1,0))),"")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IF(E27="","",SUMIF(Resa!$O$8:$O$158,E27,Resa!$Y$8:$Y$158))</f>
        <v>0</v>
      </c>
      <c r="G27" s="78" cm="1">
        <f t="array" ref="G27">IFERROR(IF(E27="","",INDEX(Resa!$F$8:$F$158,MATCH(E27,Resa!$O$8:$O$158*1,0))),"")</f>
        <v>0</v>
      </c>
      <c r="H27" s="81"/>
      <c r="I27" s="77" t="str" cm="1">
        <f t="array" ref="I27">IFERROR(SMALL(_xlfn.UNIQUE(Resa!$O$8:$O$158*1,FALSE,FALSE),ROW($A76)),"")</f>
        <v/>
      </c>
      <c r="J27" s="77" t="str">
        <f>IF(I27="","",SUMIF(Resa!$O$8:$O$158,I27,Resa!$Y$8:$Y$158))</f>
        <v/>
      </c>
      <c r="K27" s="78" t="str" cm="1">
        <f t="array" ref="K27">IFERROR(IF(I27="","",INDEX(Resa!$F$8:$F$158,MATCH(I27,Resa!$O$8:$O$158*1,0))),"")</f>
        <v/>
      </c>
    </row>
    <row r="28" spans="1:11" ht="15.75" x14ac:dyDescent="0.2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IF(I28="","",SUMIF(Resa!$O$8:$O$158,I28,Resa!$Y$8:$Y$158))</f>
        <v/>
      </c>
      <c r="K28" s="78" t="str" cm="1">
        <f t="array" ref="K28">IFERROR(IF(I28="","",INDEX(Resa!$F$8:$F$158,MATCH(I28,Resa!$O$8:$O$158*1,0))),"")</f>
        <v/>
      </c>
    </row>
    <row r="29" spans="1:11" ht="16.5" thickBot="1" x14ac:dyDescent="0.25">
      <c r="A29" s="10"/>
      <c r="B29" s="34"/>
      <c r="C29" s="10"/>
      <c r="D29" s="10"/>
      <c r="I29" s="77" t="str" cm="1">
        <f t="array" ref="I29">IFERROR(SMALL(_xlfn.UNIQUE(Resa!$O$8:$O$158*1,FALSE,FALSE),ROW($A78)),"")</f>
        <v/>
      </c>
      <c r="J29" s="77" t="str">
        <f>IF(I29="","",SUMIF(Resa!$O$8:$O$158,I29,Resa!$Y$8:$Y$158))</f>
        <v/>
      </c>
      <c r="K29" s="78" t="str" cm="1">
        <f t="array" ref="K29">IFERROR(IF(I29="","",INDEX(Resa!$F$8:$F$158,MATCH(I29,Resa!$O$8:$O$158*1,0))),"")</f>
        <v/>
      </c>
    </row>
    <row r="30" spans="1:11" ht="18" x14ac:dyDescent="0.2">
      <c r="A30" s="199">
        <v>1</v>
      </c>
      <c r="B30" s="200"/>
      <c r="C30" s="44">
        <f t="shared" ref="C30:C35" si="0">SUMIFS($B$3:$B$27,$C$3:$C$27,A30)+SUMIFS($F$3:$F$27,$G$3:$G$27,A30)+SUMIFS($J$3:$J$28,$K$3:$K$28,A30)</f>
        <v>0</v>
      </c>
      <c r="D30" s="10"/>
    </row>
    <row r="31" spans="1:11" ht="18" x14ac:dyDescent="0.2">
      <c r="A31" s="201">
        <v>2</v>
      </c>
      <c r="B31" s="202"/>
      <c r="C31" s="45">
        <f t="shared" si="0"/>
        <v>0</v>
      </c>
      <c r="D31" s="10"/>
    </row>
    <row r="32" spans="1:11" ht="18" x14ac:dyDescent="0.2">
      <c r="A32" s="203">
        <v>3</v>
      </c>
      <c r="B32" s="204"/>
      <c r="C32" s="45">
        <f t="shared" si="0"/>
        <v>0</v>
      </c>
    </row>
    <row r="33" spans="1:3" ht="18" x14ac:dyDescent="0.2">
      <c r="A33" s="205">
        <v>4</v>
      </c>
      <c r="B33" s="206"/>
      <c r="C33" s="45">
        <f t="shared" si="0"/>
        <v>0</v>
      </c>
    </row>
    <row r="34" spans="1:3" ht="18" x14ac:dyDescent="0.2">
      <c r="A34" s="190">
        <v>5</v>
      </c>
      <c r="B34" s="191"/>
      <c r="C34" s="45">
        <f t="shared" si="0"/>
        <v>0</v>
      </c>
    </row>
    <row r="35" spans="1:3" ht="18.75" thickBot="1" x14ac:dyDescent="0.25">
      <c r="A35" s="192">
        <v>6</v>
      </c>
      <c r="B35" s="193"/>
      <c r="C35" s="46">
        <f t="shared" si="0"/>
        <v>0</v>
      </c>
    </row>
  </sheetData>
  <mergeCells count="8">
    <mergeCell ref="A33:B33"/>
    <mergeCell ref="A34:B34"/>
    <mergeCell ref="A35:B35"/>
    <mergeCell ref="A1:I1"/>
    <mergeCell ref="J1:K1"/>
    <mergeCell ref="A30:B30"/>
    <mergeCell ref="A31:B31"/>
    <mergeCell ref="A32:B32"/>
  </mergeCells>
  <conditionalFormatting sqref="B3:B27 I3:J29">
    <cfRule type="expression" dxfId="288" priority="33">
      <formula>AND( D3=6)</formula>
    </cfRule>
    <cfRule type="expression" dxfId="287" priority="34">
      <formula>AND( D3=5)</formula>
    </cfRule>
    <cfRule type="expression" dxfId="286" priority="35">
      <formula>AND( D3=4)</formula>
    </cfRule>
    <cfRule type="expression" dxfId="285" priority="36">
      <formula>AND( D3=3)</formula>
    </cfRule>
    <cfRule type="expression" dxfId="284" priority="37">
      <formula>AND( D3=2)</formula>
    </cfRule>
    <cfRule type="expression" dxfId="283" priority="38">
      <formula>AND( D3=1)</formula>
    </cfRule>
  </conditionalFormatting>
  <conditionalFormatting sqref="B3:B27">
    <cfRule type="containsErrors" dxfId="282" priority="39">
      <formula>ISERROR(B3)</formula>
    </cfRule>
  </conditionalFormatting>
  <conditionalFormatting sqref="E3:E27">
    <cfRule type="expression" dxfId="281" priority="26">
      <formula>AND( G3=6)</formula>
    </cfRule>
    <cfRule type="expression" dxfId="280" priority="27">
      <formula>AND( G3=5)</formula>
    </cfRule>
    <cfRule type="expression" dxfId="279" priority="28">
      <formula>AND( G3=4)</formula>
    </cfRule>
    <cfRule type="expression" dxfId="278" priority="29">
      <formula>AND( G3=3)</formula>
    </cfRule>
    <cfRule type="expression" dxfId="277" priority="30">
      <formula>AND( G3=2)</formula>
    </cfRule>
    <cfRule type="expression" dxfId="276" priority="31">
      <formula>AND( G3=1)</formula>
    </cfRule>
  </conditionalFormatting>
  <conditionalFormatting sqref="E3:E27 I3:J29">
    <cfRule type="containsErrors" dxfId="275" priority="32">
      <formula>ISERROR(E3)</formula>
    </cfRule>
  </conditionalFormatting>
  <conditionalFormatting sqref="C3:C27">
    <cfRule type="cellIs" dxfId="274" priority="25" operator="equal">
      <formula>0</formula>
    </cfRule>
  </conditionalFormatting>
  <conditionalFormatting sqref="G3:G27">
    <cfRule type="cellIs" dxfId="273" priority="24" operator="equal">
      <formula>0</formula>
    </cfRule>
  </conditionalFormatting>
  <conditionalFormatting sqref="K3:K29">
    <cfRule type="cellIs" dxfId="272" priority="23" operator="equal">
      <formula>0</formula>
    </cfRule>
  </conditionalFormatting>
  <conditionalFormatting sqref="J3:J29">
    <cfRule type="containsErrors" dxfId="271" priority="15">
      <formula>ISERROR(J3)</formula>
    </cfRule>
  </conditionalFormatting>
  <conditionalFormatting sqref="F3:F27">
    <cfRule type="expression" dxfId="270" priority="8">
      <formula>AND( H3=6)</formula>
    </cfRule>
    <cfRule type="expression" dxfId="269" priority="9">
      <formula>AND( H3=5)</formula>
    </cfRule>
    <cfRule type="expression" dxfId="268" priority="10">
      <formula>AND( H3=4)</formula>
    </cfRule>
    <cfRule type="expression" dxfId="267" priority="11">
      <formula>AND( H3=3)</formula>
    </cfRule>
    <cfRule type="expression" dxfId="266" priority="12">
      <formula>AND( H3=2)</formula>
    </cfRule>
    <cfRule type="expression" dxfId="265" priority="13">
      <formula>AND( H3=1)</formula>
    </cfRule>
  </conditionalFormatting>
  <conditionalFormatting sqref="F3:F27 J3:J29">
    <cfRule type="containsErrors" dxfId="264" priority="14">
      <formula>ISERROR(F3)</formula>
    </cfRule>
  </conditionalFormatting>
  <conditionalFormatting sqref="A3:A27">
    <cfRule type="expression" dxfId="263" priority="1">
      <formula>AND( C3=6)</formula>
    </cfRule>
    <cfRule type="expression" dxfId="262" priority="2">
      <formula>AND( C3=5)</formula>
    </cfRule>
    <cfRule type="expression" dxfId="261" priority="3">
      <formula>AND( C3=4)</formula>
    </cfRule>
    <cfRule type="expression" dxfId="260" priority="4">
      <formula>AND( C3=3)</formula>
    </cfRule>
    <cfRule type="expression" dxfId="259" priority="5">
      <formula>AND( C3=2)</formula>
    </cfRule>
    <cfRule type="expression" dxfId="258" priority="6">
      <formula>AND( C3=1)</formula>
    </cfRule>
  </conditionalFormatting>
  <conditionalFormatting sqref="A3:A27">
    <cfRule type="containsErrors" dxfId="257" priority="7">
      <formula>ISERROR(A3)</formula>
    </cfRule>
  </conditionalFormatting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E4B99-3986-4517-AC7F-CB6EF145D789}">
  <sheetPr codeName="Feuil9"/>
  <dimension ref="A1:M35"/>
  <sheetViews>
    <sheetView zoomScale="70" zoomScaleNormal="70" workbookViewId="0">
      <selection activeCell="I3" sqref="I3:I28"/>
    </sheetView>
  </sheetViews>
  <sheetFormatPr baseColWidth="10" defaultRowHeight="12.75" x14ac:dyDescent="0.2"/>
  <cols>
    <col min="1" max="1" width="11.7109375" customWidth="1"/>
    <col min="2" max="2" width="3.140625" customWidth="1"/>
    <col min="3" max="3" width="12.85546875" customWidth="1"/>
    <col min="4" max="4" width="2.5703125" customWidth="1"/>
    <col min="5" max="5" width="10.42578125" customWidth="1"/>
    <col min="6" max="6" width="3.7109375" customWidth="1"/>
    <col min="7" max="7" width="12.85546875" customWidth="1"/>
    <col min="8" max="8" width="2.7109375" customWidth="1"/>
    <col min="9" max="9" width="10.5703125" customWidth="1"/>
    <col min="10" max="10" width="3.28515625" customWidth="1"/>
    <col min="11" max="11" width="14.42578125" customWidth="1"/>
  </cols>
  <sheetData>
    <row r="1" spans="1:13" ht="45.75" thickBot="1" x14ac:dyDescent="0.25">
      <c r="A1" s="194" t="str">
        <f>Resa!G7</f>
        <v>EXCU 7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SUM(B3:B27)+SUM(F3:F27)+SUM(J3:J28)</f>
        <v>0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5.75" x14ac:dyDescent="0.2">
      <c r="A3" s="77" cm="1">
        <f t="array" ref="A3">IFERROR(SMALL(_xlfn.UNIQUE(Resa!$O$8:$O$158*1,FALSE,FALSE),ROW($A2)),"")</f>
        <v>101</v>
      </c>
      <c r="B3" s="77">
        <f>IF(A3="","",SUMIF(Resa!$O$8:$O$158,A3,Resa!$Z$8:$Z$158))</f>
        <v>0</v>
      </c>
      <c r="C3" s="78" cm="1">
        <f t="array" ref="C3">IFERROR(IF(A3="","",INDEX(Resa!$G$8:$G$158,MATCH(A3,Resa!$O$8:$O$158*1,0))),"")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IF(E3="","",SUMIF(Resa!$O$8:$O$158,E3,Resa!$Z$8:$Z$158))</f>
        <v>0</v>
      </c>
      <c r="G3" s="78" cm="1">
        <f t="array" ref="G3">IFERROR(IF(E3="","",INDEX(Resa!$G$8:$G$158,MATCH(E3,Resa!$O$8:$O$158*1,0))),"")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IF(I3="","",SUMIF(Resa!$O$8:$O$158,I3,Resa!$Z$8:$Z$158))</f>
        <v>0</v>
      </c>
      <c r="K3" s="78" cm="1">
        <f t="array" ref="K3">IFERROR(IF(I3="","",INDEX(Resa!$G$8:$G$158,MATCH(I3,Resa!$O$8:$O$158*1,0))),"")</f>
        <v>0</v>
      </c>
      <c r="M3" s="35"/>
    </row>
    <row r="4" spans="1:13" ht="15.75" x14ac:dyDescent="0.2">
      <c r="A4" s="77" cm="1">
        <f t="array" ref="A4">IFERROR(SMALL(_xlfn.UNIQUE(Resa!$O$8:$O$158*1,FALSE,FALSE),ROW($A3)),"")</f>
        <v>102</v>
      </c>
      <c r="B4" s="77">
        <f>IF(A4="","",SUMIF(Resa!$O$8:$O$158,A4,Resa!$Z$8:$Z$158))</f>
        <v>0</v>
      </c>
      <c r="C4" s="78" cm="1">
        <f t="array" ref="C4">IFERROR(IF(A4="","",INDEX(Resa!$G$8:$G$158,MATCH(A4,Resa!$O$8:$O$158*1,0))),"")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IF(E4="","",SUMIF(Resa!$O$8:$O$158,E4,Resa!$Z$8:$Z$158))</f>
        <v>0</v>
      </c>
      <c r="G4" s="78" cm="1">
        <f t="array" ref="G4">IFERROR(IF(E4="","",INDEX(Resa!$G$8:$G$158,MATCH(E4,Resa!$O$8:$O$158*1,0))),"")</f>
        <v>0</v>
      </c>
      <c r="H4" s="80"/>
      <c r="I4" s="77" cm="1">
        <f t="array" ref="I4">IFERROR(SMALL(_xlfn.UNIQUE(Resa!$O$8:$O$158*1,FALSE,FALSE),ROW($A53)),"")</f>
        <v>263</v>
      </c>
      <c r="J4" s="77">
        <f>IF(I4="","",SUMIF(Resa!$O$8:$O$158,I4,Resa!$Z$8:$Z$158))</f>
        <v>0</v>
      </c>
      <c r="K4" s="78" cm="1">
        <f t="array" ref="K4">IFERROR(IF(I4="","",INDEX(Resa!$G$8:$G$158,MATCH(I4,Resa!$O$8:$O$158*1,0))),"")</f>
        <v>0</v>
      </c>
      <c r="M4" s="35"/>
    </row>
    <row r="5" spans="1:13" ht="15.75" x14ac:dyDescent="0.2">
      <c r="A5" s="77" cm="1">
        <f t="array" ref="A5">IFERROR(SMALL(_xlfn.UNIQUE(Resa!$O$8:$O$158*1,FALSE,FALSE),ROW($A4)),"")</f>
        <v>105</v>
      </c>
      <c r="B5" s="77">
        <f>IF(A5="","",SUMIF(Resa!$O$8:$O$158,A5,Resa!$Z$8:$Z$158))</f>
        <v>0</v>
      </c>
      <c r="C5" s="78" cm="1">
        <f t="array" ref="C5">IFERROR(IF(A5="","",INDEX(Resa!$G$8:$G$158,MATCH(A5,Resa!$O$8:$O$158*1,0))),"")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IF(E5="","",SUMIF(Resa!$O$8:$O$158,E5,Resa!$Z$8:$Z$158))</f>
        <v>0</v>
      </c>
      <c r="G5" s="78" cm="1">
        <f t="array" ref="G5">IFERROR(IF(E5="","",INDEX(Resa!$G$8:$G$158,MATCH(E5,Resa!$O$8:$O$158*1,0))),"")</f>
        <v>0</v>
      </c>
      <c r="H5" s="80"/>
      <c r="I5" s="77" cm="1">
        <f t="array" ref="I5">IFERROR(SMALL(_xlfn.UNIQUE(Resa!$O$8:$O$158*1,FALSE,FALSE),ROW($A54)),"")</f>
        <v>264</v>
      </c>
      <c r="J5" s="77">
        <f>IF(I5="","",SUMIF(Resa!$O$8:$O$158,I5,Resa!$Z$8:$Z$158))</f>
        <v>0</v>
      </c>
      <c r="K5" s="78" cm="1">
        <f t="array" ref="K5">IFERROR(IF(I5="","",INDEX(Resa!$G$8:$G$158,MATCH(I5,Resa!$O$8:$O$158*1,0))),"")</f>
        <v>0</v>
      </c>
    </row>
    <row r="6" spans="1:13" ht="15.75" x14ac:dyDescent="0.2">
      <c r="A6" s="77" cm="1">
        <f t="array" ref="A6">IFERROR(SMALL(_xlfn.UNIQUE(Resa!$O$8:$O$158*1,FALSE,FALSE),ROW($A5)),"")</f>
        <v>108</v>
      </c>
      <c r="B6" s="77">
        <f>IF(A6="","",SUMIF(Resa!$O$8:$O$158,A6,Resa!$Z$8:$Z$158))</f>
        <v>0</v>
      </c>
      <c r="C6" s="78" cm="1">
        <f t="array" ref="C6">IFERROR(IF(A6="","",INDEX(Resa!$G$8:$G$158,MATCH(A6,Resa!$O$8:$O$158*1,0))),"")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IF(E6="","",SUMIF(Resa!$O$8:$O$158,E6,Resa!$Z$8:$Z$158))</f>
        <v>0</v>
      </c>
      <c r="G6" s="78" cm="1">
        <f t="array" ref="G6">IFERROR(IF(E6="","",INDEX(Resa!$G$8:$G$158,MATCH(E6,Resa!$O$8:$O$158*1,0))),"")</f>
        <v>0</v>
      </c>
      <c r="H6" s="80"/>
      <c r="I6" s="77" cm="1">
        <f t="array" ref="I6">IFERROR(SMALL(_xlfn.UNIQUE(Resa!$O$8:$O$158*1,FALSE,FALSE),ROW($A55)),"")</f>
        <v>265</v>
      </c>
      <c r="J6" s="77">
        <f>IF(I6="","",SUMIF(Resa!$O$8:$O$158,I6,Resa!$Z$8:$Z$158))</f>
        <v>0</v>
      </c>
      <c r="K6" s="78" cm="1">
        <f t="array" ref="K6">IFERROR(IF(I6="","",INDEX(Resa!$G$8:$G$158,MATCH(I6,Resa!$O$8:$O$158*1,0))),"")</f>
        <v>0</v>
      </c>
    </row>
    <row r="7" spans="1:13" ht="15.75" x14ac:dyDescent="0.2">
      <c r="A7" s="77" cm="1">
        <f t="array" ref="A7">IFERROR(SMALL(_xlfn.UNIQUE(Resa!$O$8:$O$158*1,FALSE,FALSE),ROW($A6)),"")</f>
        <v>109</v>
      </c>
      <c r="B7" s="77">
        <f>IF(A7="","",SUMIF(Resa!$O$8:$O$158,A7,Resa!$Z$8:$Z$158))</f>
        <v>0</v>
      </c>
      <c r="C7" s="78" cm="1">
        <f t="array" ref="C7">IFERROR(IF(A7="","",INDEX(Resa!$G$8:$G$158,MATCH(A7,Resa!$O$8:$O$158*1,0))),"")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IF(E7="","",SUMIF(Resa!$O$8:$O$158,E7,Resa!$Z$8:$Z$158))</f>
        <v>0</v>
      </c>
      <c r="G7" s="78" cm="1">
        <f t="array" ref="G7">IFERROR(IF(E7="","",INDEX(Resa!$G$8:$G$158,MATCH(E7,Resa!$O$8:$O$158*1,0))),"")</f>
        <v>0</v>
      </c>
      <c r="H7" s="80"/>
      <c r="I7" s="77" cm="1">
        <f t="array" ref="I7">IFERROR(SMALL(_xlfn.UNIQUE(Resa!$O$8:$O$158*1,FALSE,FALSE),ROW($A56)),"")</f>
        <v>266</v>
      </c>
      <c r="J7" s="77">
        <f>IF(I7="","",SUMIF(Resa!$O$8:$O$158,I7,Resa!$Z$8:$Z$158))</f>
        <v>0</v>
      </c>
      <c r="K7" s="78" cm="1">
        <f t="array" ref="K7">IFERROR(IF(I7="","",INDEX(Resa!$G$8:$G$158,MATCH(I7,Resa!$O$8:$O$158*1,0))),"")</f>
        <v>0</v>
      </c>
    </row>
    <row r="8" spans="1:13" ht="15.75" x14ac:dyDescent="0.2">
      <c r="A8" s="77" cm="1">
        <f t="array" ref="A8">IFERROR(SMALL(_xlfn.UNIQUE(Resa!$O$8:$O$158*1,FALSE,FALSE),ROW($A7)),"")</f>
        <v>110</v>
      </c>
      <c r="B8" s="77">
        <f>IF(A8="","",SUMIF(Resa!$O$8:$O$158,A8,Resa!$Z$8:$Z$158))</f>
        <v>0</v>
      </c>
      <c r="C8" s="78" cm="1">
        <f t="array" ref="C8">IFERROR(IF(A8="","",INDEX(Resa!$G$8:$G$158,MATCH(A8,Resa!$O$8:$O$158*1,0))),"")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IF(E8="","",SUMIF(Resa!$O$8:$O$158,E8,Resa!$Z$8:$Z$158))</f>
        <v>0</v>
      </c>
      <c r="G8" s="78" cm="1">
        <f t="array" ref="G8">IFERROR(IF(E8="","",INDEX(Resa!$G$8:$G$158,MATCH(E8,Resa!$O$8:$O$158*1,0))),"")</f>
        <v>0</v>
      </c>
      <c r="H8" s="80"/>
      <c r="I8" s="77" cm="1">
        <f t="array" ref="I8">IFERROR(SMALL(_xlfn.UNIQUE(Resa!$O$8:$O$158*1,FALSE,FALSE),ROW($A57)),"")</f>
        <v>267</v>
      </c>
      <c r="J8" s="77">
        <f>IF(I8="","",SUMIF(Resa!$O$8:$O$158,I8,Resa!$Z$8:$Z$158))</f>
        <v>0</v>
      </c>
      <c r="K8" s="78" cm="1">
        <f t="array" ref="K8">IFERROR(IF(I8="","",INDEX(Resa!$G$8:$G$158,MATCH(I8,Resa!$O$8:$O$158*1,0))),"")</f>
        <v>0</v>
      </c>
    </row>
    <row r="9" spans="1:13" ht="15.75" x14ac:dyDescent="0.2">
      <c r="A9" s="77" cm="1">
        <f t="array" ref="A9">IFERROR(SMALL(_xlfn.UNIQUE(Resa!$O$8:$O$158*1,FALSE,FALSE),ROW($A8)),"")</f>
        <v>111</v>
      </c>
      <c r="B9" s="77">
        <f>IF(A9="","",SUMIF(Resa!$O$8:$O$158,A9,Resa!$Z$8:$Z$158))</f>
        <v>0</v>
      </c>
      <c r="C9" s="78" cm="1">
        <f t="array" ref="C9">IFERROR(IF(A9="","",INDEX(Resa!$G$8:$G$158,MATCH(A9,Resa!$O$8:$O$158*1,0))),"")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IF(E9="","",SUMIF(Resa!$O$8:$O$158,E9,Resa!$Z$8:$Z$158))</f>
        <v>0</v>
      </c>
      <c r="G9" s="78" cm="1">
        <f t="array" ref="G9">IFERROR(IF(E9="","",INDEX(Resa!$G$8:$G$158,MATCH(E9,Resa!$O$8:$O$158*1,0))),"")</f>
        <v>0</v>
      </c>
      <c r="H9" s="80"/>
      <c r="I9" s="77" cm="1">
        <f t="array" ref="I9">IFERROR(SMALL(_xlfn.UNIQUE(Resa!$O$8:$O$158*1,FALSE,FALSE),ROW($A58)),"")</f>
        <v>268</v>
      </c>
      <c r="J9" s="77">
        <f>IF(I9="","",SUMIF(Resa!$O$8:$O$158,I9,Resa!$Z$8:$Z$158))</f>
        <v>0</v>
      </c>
      <c r="K9" s="78" cm="1">
        <f t="array" ref="K9">IFERROR(IF(I9="","",INDEX(Resa!$G$8:$G$158,MATCH(I9,Resa!$O$8:$O$158*1,0))),"")</f>
        <v>0</v>
      </c>
    </row>
    <row r="10" spans="1:13" ht="15.75" x14ac:dyDescent="0.2">
      <c r="A10" s="77" cm="1">
        <f t="array" ref="A10">IFERROR(SMALL(_xlfn.UNIQUE(Resa!$O$8:$O$158*1,FALSE,FALSE),ROW($A9)),"")</f>
        <v>112</v>
      </c>
      <c r="B10" s="77">
        <f>IF(A10="","",SUMIF(Resa!$O$8:$O$158,A10,Resa!$Z$8:$Z$158))</f>
        <v>0</v>
      </c>
      <c r="C10" s="78" cm="1">
        <f t="array" ref="C10">IFERROR(IF(A10="","",INDEX(Resa!$G$8:$G$158,MATCH(A10,Resa!$O$8:$O$158*1,0))),"")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IF(E10="","",SUMIF(Resa!$O$8:$O$158,E10,Resa!$Z$8:$Z$158))</f>
        <v>0</v>
      </c>
      <c r="G10" s="78" cm="1">
        <f t="array" ref="G10">IFERROR(IF(E10="","",INDEX(Resa!$G$8:$G$158,MATCH(E10,Resa!$O$8:$O$158*1,0))),"")</f>
        <v>0</v>
      </c>
      <c r="H10" s="80"/>
      <c r="I10" s="77" cm="1">
        <f t="array" ref="I10">IFERROR(SMALL(_xlfn.UNIQUE(Resa!$O$8:$O$158*1,FALSE,FALSE),ROW($A59)),"")</f>
        <v>269</v>
      </c>
      <c r="J10" s="77">
        <f>IF(I10="","",SUMIF(Resa!$O$8:$O$158,I10,Resa!$Z$8:$Z$158))</f>
        <v>0</v>
      </c>
      <c r="K10" s="78" cm="1">
        <f t="array" ref="K10">IFERROR(IF(I10="","",INDEX(Resa!$G$8:$G$158,MATCH(I10,Resa!$O$8:$O$158*1,0))),"")</f>
        <v>0</v>
      </c>
    </row>
    <row r="11" spans="1:13" ht="15.75" x14ac:dyDescent="0.2">
      <c r="A11" s="77" cm="1">
        <f t="array" ref="A11">IFERROR(SMALL(_xlfn.UNIQUE(Resa!$O$8:$O$158*1,FALSE,FALSE),ROW($A10)),"")</f>
        <v>113</v>
      </c>
      <c r="B11" s="77">
        <f>IF(A11="","",SUMIF(Resa!$O$8:$O$158,A11,Resa!$Z$8:$Z$158))</f>
        <v>0</v>
      </c>
      <c r="C11" s="78" cm="1">
        <f t="array" ref="C11">IFERROR(IF(A11="","",INDEX(Resa!$G$8:$G$158,MATCH(A11,Resa!$O$8:$O$158*1,0))),"")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IF(E11="","",SUMIF(Resa!$O$8:$O$158,E11,Resa!$Z$8:$Z$158))</f>
        <v>0</v>
      </c>
      <c r="G11" s="78" cm="1">
        <f t="array" ref="G11">IFERROR(IF(E11="","",INDEX(Resa!$G$8:$G$158,MATCH(E11,Resa!$O$8:$O$158*1,0))),"")</f>
        <v>0</v>
      </c>
      <c r="H11" s="80"/>
      <c r="I11" s="77" cm="1">
        <f t="array" ref="I11">IFERROR(SMALL(_xlfn.UNIQUE(Resa!$O$8:$O$158*1,FALSE,FALSE),ROW($A60)),"")</f>
        <v>270</v>
      </c>
      <c r="J11" s="77">
        <f>IF(I11="","",SUMIF(Resa!$O$8:$O$158,I11,Resa!$Z$8:$Z$158))</f>
        <v>0</v>
      </c>
      <c r="K11" s="78" cm="1">
        <f t="array" ref="K11">IFERROR(IF(I11="","",INDEX(Resa!$G$8:$G$158,MATCH(I11,Resa!$O$8:$O$158*1,0))),"")</f>
        <v>0</v>
      </c>
    </row>
    <row r="12" spans="1:13" ht="15.75" x14ac:dyDescent="0.2">
      <c r="A12" s="77" cm="1">
        <f t="array" ref="A12">IFERROR(SMALL(_xlfn.UNIQUE(Resa!$O$8:$O$158*1,FALSE,FALSE),ROW($A11)),"")</f>
        <v>114</v>
      </c>
      <c r="B12" s="77">
        <f>IF(A12="","",SUMIF(Resa!$O$8:$O$158,A12,Resa!$Z$8:$Z$158))</f>
        <v>0</v>
      </c>
      <c r="C12" s="78" cm="1">
        <f t="array" ref="C12">IFERROR(IF(A12="","",INDEX(Resa!$G$8:$G$158,MATCH(A12,Resa!$O$8:$O$158*1,0))),"")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IF(E12="","",SUMIF(Resa!$O$8:$O$158,E12,Resa!$Z$8:$Z$158))</f>
        <v>0</v>
      </c>
      <c r="G12" s="78" cm="1">
        <f t="array" ref="G12">IFERROR(IF(E12="","",INDEX(Resa!$G$8:$G$158,MATCH(E12,Resa!$O$8:$O$158*1,0))),"")</f>
        <v>0</v>
      </c>
      <c r="H12" s="80"/>
      <c r="I12" s="77" cm="1">
        <f t="array" ref="I12">IFERROR(SMALL(_xlfn.UNIQUE(Resa!$O$8:$O$158*1,FALSE,FALSE),ROW($A61)),"")</f>
        <v>271</v>
      </c>
      <c r="J12" s="77">
        <f>IF(I12="","",SUMIF(Resa!$O$8:$O$158,I12,Resa!$Z$8:$Z$158))</f>
        <v>0</v>
      </c>
      <c r="K12" s="78" cm="1">
        <f t="array" ref="K12">IFERROR(IF(I12="","",INDEX(Resa!$G$8:$G$158,MATCH(I12,Resa!$O$8:$O$158*1,0))),"")</f>
        <v>0</v>
      </c>
    </row>
    <row r="13" spans="1:13" ht="15.75" x14ac:dyDescent="0.2">
      <c r="A13" s="77" cm="1">
        <f t="array" ref="A13">IFERROR(SMALL(_xlfn.UNIQUE(Resa!$O$8:$O$158*1,FALSE,FALSE),ROW($A12)),"")</f>
        <v>115</v>
      </c>
      <c r="B13" s="77">
        <f>IF(A13="","",SUMIF(Resa!$O$8:$O$158,A13,Resa!$Z$8:$Z$158))</f>
        <v>0</v>
      </c>
      <c r="C13" s="78" cm="1">
        <f t="array" ref="C13">IFERROR(IF(A13="","",INDEX(Resa!$G$8:$G$158,MATCH(A13,Resa!$O$8:$O$158*1,0))),"")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IF(E13="","",SUMIF(Resa!$O$8:$O$158,E13,Resa!$Z$8:$Z$158))</f>
        <v>0</v>
      </c>
      <c r="G13" s="78" cm="1">
        <f t="array" ref="G13">IFERROR(IF(E13="","",INDEX(Resa!$G$8:$G$158,MATCH(E13,Resa!$O$8:$O$158*1,0))),"")</f>
        <v>0</v>
      </c>
      <c r="H13" s="80"/>
      <c r="I13" s="77" cm="1">
        <f t="array" ref="I13">IFERROR(SMALL(_xlfn.UNIQUE(Resa!$O$8:$O$158*1,FALSE,FALSE),ROW($A62)),"")</f>
        <v>272</v>
      </c>
      <c r="J13" s="77">
        <f>IF(I13="","",SUMIF(Resa!$O$8:$O$158,I13,Resa!$Z$8:$Z$158))</f>
        <v>0</v>
      </c>
      <c r="K13" s="78" cm="1">
        <f t="array" ref="K13">IFERROR(IF(I13="","",INDEX(Resa!$G$8:$G$158,MATCH(I13,Resa!$O$8:$O$158*1,0))),"")</f>
        <v>0</v>
      </c>
    </row>
    <row r="14" spans="1:13" ht="15.75" x14ac:dyDescent="0.2">
      <c r="A14" s="77" cm="1">
        <f t="array" ref="A14">IFERROR(SMALL(_xlfn.UNIQUE(Resa!$O$8:$O$158*1,FALSE,FALSE),ROW($A13)),"")</f>
        <v>116</v>
      </c>
      <c r="B14" s="77">
        <f>IF(A14="","",SUMIF(Resa!$O$8:$O$158,A14,Resa!$Z$8:$Z$158))</f>
        <v>0</v>
      </c>
      <c r="C14" s="78" cm="1">
        <f t="array" ref="C14">IFERROR(IF(A14="","",INDEX(Resa!$G$8:$G$158,MATCH(A14,Resa!$O$8:$O$158*1,0))),"")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IF(E14="","",SUMIF(Resa!$O$8:$O$158,E14,Resa!$Z$8:$Z$158))</f>
        <v>0</v>
      </c>
      <c r="G14" s="78" cm="1">
        <f t="array" ref="G14">IFERROR(IF(E14="","",INDEX(Resa!$G$8:$G$158,MATCH(E14,Resa!$O$8:$O$158*1,0))),"")</f>
        <v>0</v>
      </c>
      <c r="H14" s="80"/>
      <c r="I14" s="77" cm="1">
        <f t="array" ref="I14">IFERROR(SMALL(_xlfn.UNIQUE(Resa!$O$8:$O$158*1,FALSE,FALSE),ROW($A63)),"")</f>
        <v>273</v>
      </c>
      <c r="J14" s="77">
        <f>IF(I14="","",SUMIF(Resa!$O$8:$O$158,I14,Resa!$Z$8:$Z$158))</f>
        <v>0</v>
      </c>
      <c r="K14" s="78" cm="1">
        <f t="array" ref="K14">IFERROR(IF(I14="","",INDEX(Resa!$G$8:$G$158,MATCH(I14,Resa!$O$8:$O$158*1,0))),"")</f>
        <v>0</v>
      </c>
    </row>
    <row r="15" spans="1:13" ht="15.75" x14ac:dyDescent="0.2">
      <c r="A15" s="77" cm="1">
        <f t="array" ref="A15">IFERROR(SMALL(_xlfn.UNIQUE(Resa!$O$8:$O$158*1,FALSE,FALSE),ROW($A14)),"")</f>
        <v>117</v>
      </c>
      <c r="B15" s="77">
        <f>IF(A15="","",SUMIF(Resa!$O$8:$O$158,A15,Resa!$Z$8:$Z$158))</f>
        <v>0</v>
      </c>
      <c r="C15" s="78" cm="1">
        <f t="array" ref="C15">IFERROR(IF(A15="","",INDEX(Resa!$G$8:$G$158,MATCH(A15,Resa!$O$8:$O$158*1,0))),"")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IF(E15="","",SUMIF(Resa!$O$8:$O$158,E15,Resa!$Z$8:$Z$158))</f>
        <v>0</v>
      </c>
      <c r="G15" s="78" cm="1">
        <f t="array" ref="G15">IFERROR(IF(E15="","",INDEX(Resa!$G$8:$G$158,MATCH(E15,Resa!$O$8:$O$158*1,0))),"")</f>
        <v>0</v>
      </c>
      <c r="H15" s="80"/>
      <c r="I15" s="77" cm="1">
        <f t="array" ref="I15">IFERROR(SMALL(_xlfn.UNIQUE(Resa!$O$8:$O$158*1,FALSE,FALSE),ROW($A64)),"")</f>
        <v>274</v>
      </c>
      <c r="J15" s="77">
        <f>IF(I15="","",SUMIF(Resa!$O$8:$O$158,I15,Resa!$Z$8:$Z$158))</f>
        <v>0</v>
      </c>
      <c r="K15" s="78" cm="1">
        <f t="array" ref="K15">IFERROR(IF(I15="","",INDEX(Resa!$G$8:$G$158,MATCH(I15,Resa!$O$8:$O$158*1,0))),"")</f>
        <v>0</v>
      </c>
    </row>
    <row r="16" spans="1:13" ht="15.75" x14ac:dyDescent="0.2">
      <c r="A16" s="77" cm="1">
        <f t="array" ref="A16">IFERROR(SMALL(_xlfn.UNIQUE(Resa!$O$8:$O$158*1,FALSE,FALSE),ROW($A15)),"")</f>
        <v>118</v>
      </c>
      <c r="B16" s="77">
        <f>IF(A16="","",SUMIF(Resa!$O$8:$O$158,A16,Resa!$Z$8:$Z$158))</f>
        <v>0</v>
      </c>
      <c r="C16" s="78" cm="1">
        <f t="array" ref="C16">IFERROR(IF(A16="","",INDEX(Resa!$G$8:$G$158,MATCH(A16,Resa!$O$8:$O$158*1,0))),"")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IF(E16="","",SUMIF(Resa!$O$8:$O$158,E16,Resa!$Z$8:$Z$158))</f>
        <v>0</v>
      </c>
      <c r="G16" s="78" cm="1">
        <f t="array" ref="G16">IFERROR(IF(E16="","",INDEX(Resa!$G$8:$G$158,MATCH(E16,Resa!$O$8:$O$158*1,0))),"")</f>
        <v>0</v>
      </c>
      <c r="H16" s="80"/>
      <c r="I16" s="77" cm="1">
        <f t="array" ref="I16">IFERROR(SMALL(_xlfn.UNIQUE(Resa!$O$8:$O$158*1,FALSE,FALSE),ROW($A65)),"")</f>
        <v>275</v>
      </c>
      <c r="J16" s="77">
        <f>IF(I16="","",SUMIF(Resa!$O$8:$O$158,I16,Resa!$Z$8:$Z$158))</f>
        <v>0</v>
      </c>
      <c r="K16" s="78" cm="1">
        <f t="array" ref="K16">IFERROR(IF(I16="","",INDEX(Resa!$G$8:$G$158,MATCH(I16,Resa!$O$8:$O$158*1,0))),"")</f>
        <v>0</v>
      </c>
    </row>
    <row r="17" spans="1:11" ht="15.75" x14ac:dyDescent="0.2">
      <c r="A17" s="77" cm="1">
        <f t="array" ref="A17">IFERROR(SMALL(_xlfn.UNIQUE(Resa!$O$8:$O$158*1,FALSE,FALSE),ROW($A16)),"")</f>
        <v>119</v>
      </c>
      <c r="B17" s="77">
        <f>IF(A17="","",SUMIF(Resa!$O$8:$O$158,A17,Resa!$Z$8:$Z$158))</f>
        <v>0</v>
      </c>
      <c r="C17" s="78" cm="1">
        <f t="array" ref="C17">IFERROR(IF(A17="","",INDEX(Resa!$G$8:$G$158,MATCH(A17,Resa!$O$8:$O$158*1,0))),"")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IF(E17="","",SUMIF(Resa!$O$8:$O$158,E17,Resa!$Z$8:$Z$158))</f>
        <v>0</v>
      </c>
      <c r="G17" s="78" cm="1">
        <f t="array" ref="G17">IFERROR(IF(E17="","",INDEX(Resa!$G$8:$G$158,MATCH(E17,Resa!$O$8:$O$158*1,0))),"")</f>
        <v>0</v>
      </c>
      <c r="H17" s="80"/>
      <c r="I17" s="77" cm="1">
        <f t="array" ref="I17">IFERROR(SMALL(_xlfn.UNIQUE(Resa!$O$8:$O$158*1,FALSE,FALSE),ROW($A66)),"")</f>
        <v>277</v>
      </c>
      <c r="J17" s="77">
        <f>IF(I17="","",SUMIF(Resa!$O$8:$O$158,I17,Resa!$Z$8:$Z$158))</f>
        <v>0</v>
      </c>
      <c r="K17" s="78" cm="1">
        <f t="array" ref="K17">IFERROR(IF(I17="","",INDEX(Resa!$G$8:$G$158,MATCH(I17,Resa!$O$8:$O$158*1,0))),"")</f>
        <v>0</v>
      </c>
    </row>
    <row r="18" spans="1:11" ht="15.75" x14ac:dyDescent="0.2">
      <c r="A18" s="77" cm="1">
        <f t="array" ref="A18">IFERROR(SMALL(_xlfn.UNIQUE(Resa!$O$8:$O$158*1,FALSE,FALSE),ROW($A17)),"")</f>
        <v>120</v>
      </c>
      <c r="B18" s="77">
        <f>IF(A18="","",SUMIF(Resa!$O$8:$O$158,A18,Resa!$Z$8:$Z$158))</f>
        <v>0</v>
      </c>
      <c r="C18" s="78" cm="1">
        <f t="array" ref="C18">IFERROR(IF(A18="","",INDEX(Resa!$G$8:$G$158,MATCH(A18,Resa!$O$8:$O$158*1,0))),"")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IF(E18="","",SUMIF(Resa!$O$8:$O$158,E18,Resa!$Z$8:$Z$158))</f>
        <v>0</v>
      </c>
      <c r="G18" s="78" cm="1">
        <f t="array" ref="G18">IFERROR(IF(E18="","",INDEX(Resa!$G$8:$G$158,MATCH(E18,Resa!$O$8:$O$158*1,0))),"")</f>
        <v>0</v>
      </c>
      <c r="H18" s="80"/>
      <c r="I18" s="77" t="str" cm="1">
        <f t="array" ref="I18">IFERROR(SMALL(_xlfn.UNIQUE(Resa!$O$8:$O$158*1,FALSE,FALSE),ROW($A67)),"")</f>
        <v/>
      </c>
      <c r="J18" s="77" t="str">
        <f>IF(I18="","",SUMIF(Resa!$O$8:$O$158,I18,Resa!$Z$8:$Z$158))</f>
        <v/>
      </c>
      <c r="K18" s="78" t="str" cm="1">
        <f t="array" ref="K18">IFERROR(IF(I18="","",INDEX(Resa!$G$8:$G$158,MATCH(I18,Resa!$O$8:$O$158*1,0))),"")</f>
        <v/>
      </c>
    </row>
    <row r="19" spans="1:11" ht="15.75" x14ac:dyDescent="0.2">
      <c r="A19" s="77" cm="1">
        <f t="array" ref="A19">IFERROR(SMALL(_xlfn.UNIQUE(Resa!$O$8:$O$158*1,FALSE,FALSE),ROW($A18)),"")</f>
        <v>121</v>
      </c>
      <c r="B19" s="77">
        <f>IF(A19="","",SUMIF(Resa!$O$8:$O$158,A19,Resa!$Z$8:$Z$158))</f>
        <v>0</v>
      </c>
      <c r="C19" s="78" cm="1">
        <f t="array" ref="C19">IFERROR(IF(A19="","",INDEX(Resa!$G$8:$G$158,MATCH(A19,Resa!$O$8:$O$158*1,0))),"")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IF(E19="","",SUMIF(Resa!$O$8:$O$158,E19,Resa!$Z$8:$Z$158))</f>
        <v>0</v>
      </c>
      <c r="G19" s="78" cm="1">
        <f t="array" ref="G19">IFERROR(IF(E19="","",INDEX(Resa!$G$8:$G$158,MATCH(E19,Resa!$O$8:$O$158*1,0))),"")</f>
        <v>0</v>
      </c>
      <c r="H19" s="80"/>
      <c r="I19" s="77" t="str" cm="1">
        <f t="array" ref="I19">IFERROR(SMALL(_xlfn.UNIQUE(Resa!$O$8:$O$158*1,FALSE,FALSE),ROW($A68)),"")</f>
        <v/>
      </c>
      <c r="J19" s="77" t="str">
        <f>IF(I19="","",SUMIF(Resa!$O$8:$O$158,I19,Resa!$Z$8:$Z$158))</f>
        <v/>
      </c>
      <c r="K19" s="78" t="str" cm="1">
        <f t="array" ref="K19">IFERROR(IF(I19="","",INDEX(Resa!$G$8:$G$158,MATCH(I19,Resa!$O$8:$O$158*1,0))),"")</f>
        <v/>
      </c>
    </row>
    <row r="20" spans="1:11" ht="15.75" x14ac:dyDescent="0.2">
      <c r="A20" s="77" cm="1">
        <f t="array" ref="A20">IFERROR(SMALL(_xlfn.UNIQUE(Resa!$O$8:$O$158*1,FALSE,FALSE),ROW($A19)),"")</f>
        <v>122</v>
      </c>
      <c r="B20" s="77">
        <f>IF(A20="","",SUMIF(Resa!$O$8:$O$158,A20,Resa!$Z$8:$Z$158))</f>
        <v>0</v>
      </c>
      <c r="C20" s="78" cm="1">
        <f t="array" ref="C20">IFERROR(IF(A20="","",INDEX(Resa!$G$8:$G$158,MATCH(A20,Resa!$O$8:$O$158*1,0))),"")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IF(E20="","",SUMIF(Resa!$O$8:$O$158,E20,Resa!$Z$8:$Z$158))</f>
        <v>0</v>
      </c>
      <c r="G20" s="78" cm="1">
        <f t="array" ref="G20">IFERROR(IF(E20="","",INDEX(Resa!$G$8:$G$158,MATCH(E20,Resa!$O$8:$O$158*1,0))),"")</f>
        <v>0</v>
      </c>
      <c r="H20" s="80"/>
      <c r="I20" s="77" t="str" cm="1">
        <f t="array" ref="I20">IFERROR(SMALL(_xlfn.UNIQUE(Resa!$O$8:$O$158*1,FALSE,FALSE),ROW($A69)),"")</f>
        <v/>
      </c>
      <c r="J20" s="77" t="str">
        <f>IF(I20="","",SUMIF(Resa!$O$8:$O$158,I20,Resa!$Z$8:$Z$158))</f>
        <v/>
      </c>
      <c r="K20" s="78" t="str" cm="1">
        <f t="array" ref="K20">IFERROR(IF(I20="","",INDEX(Resa!$G$8:$G$158,MATCH(I20,Resa!$O$8:$O$158*1,0))),"")</f>
        <v/>
      </c>
    </row>
    <row r="21" spans="1:11" ht="15.75" x14ac:dyDescent="0.2">
      <c r="A21" s="77" cm="1">
        <f t="array" ref="A21">IFERROR(SMALL(_xlfn.UNIQUE(Resa!$O$8:$O$158*1,FALSE,FALSE),ROW($A20)),"")</f>
        <v>123</v>
      </c>
      <c r="B21" s="77">
        <f>IF(A21="","",SUMIF(Resa!$O$8:$O$158,A21,Resa!$Z$8:$Z$158))</f>
        <v>0</v>
      </c>
      <c r="C21" s="78" cm="1">
        <f t="array" ref="C21">IFERROR(IF(A21="","",INDEX(Resa!$G$8:$G$158,MATCH(A21,Resa!$O$8:$O$158*1,0))),"")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IF(E21="","",SUMIF(Resa!$O$8:$O$158,E21,Resa!$Z$8:$Z$158))</f>
        <v>0</v>
      </c>
      <c r="G21" s="78" cm="1">
        <f t="array" ref="G21">IFERROR(IF(E21="","",INDEX(Resa!$G$8:$G$158,MATCH(E21,Resa!$O$8:$O$158*1,0))),"")</f>
        <v>0</v>
      </c>
      <c r="H21" s="80"/>
      <c r="I21" s="77" t="str" cm="1">
        <f t="array" ref="I21">IFERROR(SMALL(_xlfn.UNIQUE(Resa!$O$8:$O$158*1,FALSE,FALSE),ROW($A70)),"")</f>
        <v/>
      </c>
      <c r="J21" s="77" t="str">
        <f>IF(I21="","",SUMIF(Resa!$O$8:$O$158,I21,Resa!$Z$8:$Z$158))</f>
        <v/>
      </c>
      <c r="K21" s="78" t="str" cm="1">
        <f t="array" ref="K21">IFERROR(IF(I21="","",INDEX(Resa!$G$8:$G$158,MATCH(I21,Resa!$O$8:$O$158*1,0))),"")</f>
        <v/>
      </c>
    </row>
    <row r="22" spans="1:11" ht="15.75" x14ac:dyDescent="0.2">
      <c r="A22" s="77" cm="1">
        <f t="array" ref="A22">IFERROR(SMALL(_xlfn.UNIQUE(Resa!$O$8:$O$158*1,FALSE,FALSE),ROW($A21)),"")</f>
        <v>124</v>
      </c>
      <c r="B22" s="77">
        <f>IF(A22="","",SUMIF(Resa!$O$8:$O$158,A22,Resa!$Z$8:$Z$158))</f>
        <v>0</v>
      </c>
      <c r="C22" s="78" cm="1">
        <f t="array" ref="C22">IFERROR(IF(A22="","",INDEX(Resa!$G$8:$G$158,MATCH(A22,Resa!$O$8:$O$158*1,0))),"")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IF(E22="","",SUMIF(Resa!$O$8:$O$158,E22,Resa!$Z$8:$Z$158))</f>
        <v>0</v>
      </c>
      <c r="G22" s="78" cm="1">
        <f t="array" ref="G22">IFERROR(IF(E22="","",INDEX(Resa!$G$8:$G$158,MATCH(E22,Resa!$O$8:$O$158*1,0))),"")</f>
        <v>0</v>
      </c>
      <c r="H22" s="80"/>
      <c r="I22" s="77" t="str" cm="1">
        <f t="array" ref="I22">IFERROR(SMALL(_xlfn.UNIQUE(Resa!$O$8:$O$158*1,FALSE,FALSE),ROW($A71)),"")</f>
        <v/>
      </c>
      <c r="J22" s="77" t="str">
        <f>IF(I22="","",SUMIF(Resa!$O$8:$O$158,I22,Resa!$Z$8:$Z$158))</f>
        <v/>
      </c>
      <c r="K22" s="78" t="str" cm="1">
        <f t="array" ref="K22">IFERROR(IF(I22="","",INDEX(Resa!$G$8:$G$158,MATCH(I22,Resa!$O$8:$O$158*1,0))),"")</f>
        <v/>
      </c>
    </row>
    <row r="23" spans="1:11" ht="15.75" x14ac:dyDescent="0.2">
      <c r="A23" s="77" cm="1">
        <f t="array" ref="A23">IFERROR(SMALL(_xlfn.UNIQUE(Resa!$O$8:$O$158*1,FALSE,FALSE),ROW($A22)),"")</f>
        <v>125</v>
      </c>
      <c r="B23" s="77">
        <f>IF(A23="","",SUMIF(Resa!$O$8:$O$158,A23,Resa!$Z$8:$Z$158))</f>
        <v>0</v>
      </c>
      <c r="C23" s="78" cm="1">
        <f t="array" ref="C23">IFERROR(IF(A23="","",INDEX(Resa!$G$8:$G$158,MATCH(A23,Resa!$O$8:$O$158*1,0))),"")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IF(E23="","",SUMIF(Resa!$O$8:$O$158,E23,Resa!$Z$8:$Z$158))</f>
        <v>0</v>
      </c>
      <c r="G23" s="78" cm="1">
        <f t="array" ref="G23">IFERROR(IF(E23="","",INDEX(Resa!$G$8:$G$158,MATCH(E23,Resa!$O$8:$O$158*1,0))),"")</f>
        <v>0</v>
      </c>
      <c r="H23" s="80"/>
      <c r="I23" s="77" t="str" cm="1">
        <f t="array" ref="I23">IFERROR(SMALL(_xlfn.UNIQUE(Resa!$O$8:$O$158*1,FALSE,FALSE),ROW($A72)),"")</f>
        <v/>
      </c>
      <c r="J23" s="77" t="str">
        <f>IF(I23="","",SUMIF(Resa!$O$8:$O$158,I23,Resa!$Z$8:$Z$158))</f>
        <v/>
      </c>
      <c r="K23" s="78" t="str" cm="1">
        <f t="array" ref="K23">IFERROR(IF(I23="","",INDEX(Resa!$G$8:$G$158,MATCH(I23,Resa!$O$8:$O$158*1,0))),"")</f>
        <v/>
      </c>
    </row>
    <row r="24" spans="1:11" ht="15.75" x14ac:dyDescent="0.2">
      <c r="A24" s="77" cm="1">
        <f t="array" ref="A24">IFERROR(SMALL(_xlfn.UNIQUE(Resa!$O$8:$O$158*1,FALSE,FALSE),ROW($A23)),"")</f>
        <v>126</v>
      </c>
      <c r="B24" s="77">
        <f>IF(A24="","",SUMIF(Resa!$O$8:$O$158,A24,Resa!$Z$8:$Z$158))</f>
        <v>0</v>
      </c>
      <c r="C24" s="78" cm="1">
        <f t="array" ref="C24">IFERROR(IF(A24="","",INDEX(Resa!$G$8:$G$158,MATCH(A24,Resa!$O$8:$O$158*1,0))),"")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IF(E24="","",SUMIF(Resa!$O$8:$O$158,E24,Resa!$Z$8:$Z$158))</f>
        <v>0</v>
      </c>
      <c r="G24" s="78" cm="1">
        <f t="array" ref="G24">IFERROR(IF(E24="","",INDEX(Resa!$G$8:$G$158,MATCH(E24,Resa!$O$8:$O$158*1,0))),"")</f>
        <v>0</v>
      </c>
      <c r="H24" s="80"/>
      <c r="I24" s="77" t="str" cm="1">
        <f t="array" ref="I24">IFERROR(SMALL(_xlfn.UNIQUE(Resa!$O$8:$O$158*1,FALSE,FALSE),ROW($A73)),"")</f>
        <v/>
      </c>
      <c r="J24" s="77" t="str">
        <f>IF(I24="","",SUMIF(Resa!$O$8:$O$158,I24,Resa!$Z$8:$Z$158))</f>
        <v/>
      </c>
      <c r="K24" s="78" t="str" cm="1">
        <f t="array" ref="K24">IFERROR(IF(I24="","",INDEX(Resa!$G$8:$G$158,MATCH(I24,Resa!$O$8:$O$158*1,0))),"")</f>
        <v/>
      </c>
    </row>
    <row r="25" spans="1:11" ht="15.75" x14ac:dyDescent="0.2">
      <c r="A25" s="77" cm="1">
        <f t="array" ref="A25">IFERROR(SMALL(_xlfn.UNIQUE(Resa!$O$8:$O$158*1,FALSE,FALSE),ROW($A24)),"")</f>
        <v>127</v>
      </c>
      <c r="B25" s="77">
        <f>IF(A25="","",SUMIF(Resa!$O$8:$O$158,A25,Resa!$Z$8:$Z$158))</f>
        <v>0</v>
      </c>
      <c r="C25" s="78" cm="1">
        <f t="array" ref="C25">IFERROR(IF(A25="","",INDEX(Resa!$G$8:$G$158,MATCH(A25,Resa!$O$8:$O$158*1,0))),"")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IF(E25="","",SUMIF(Resa!$O$8:$O$158,E25,Resa!$Z$8:$Z$158))</f>
        <v>0</v>
      </c>
      <c r="G25" s="78" cm="1">
        <f t="array" ref="G25">IFERROR(IF(E25="","",INDEX(Resa!$G$8:$G$158,MATCH(E25,Resa!$O$8:$O$158*1,0))),"")</f>
        <v>0</v>
      </c>
      <c r="H25" s="80"/>
      <c r="I25" s="77" t="str" cm="1">
        <f t="array" ref="I25">IFERROR(SMALL(_xlfn.UNIQUE(Resa!$O$8:$O$158*1,FALSE,FALSE),ROW($A74)),"")</f>
        <v/>
      </c>
      <c r="J25" s="77" t="str">
        <f>IF(I25="","",SUMIF(Resa!$O$8:$O$158,I25,Resa!$Z$8:$Z$158))</f>
        <v/>
      </c>
      <c r="K25" s="78" t="str" cm="1">
        <f t="array" ref="K25">IFERROR(IF(I25="","",INDEX(Resa!$G$8:$G$158,MATCH(I25,Resa!$O$8:$O$158*1,0))),"")</f>
        <v/>
      </c>
    </row>
    <row r="26" spans="1:11" ht="15.75" x14ac:dyDescent="0.2">
      <c r="A26" s="77" cm="1">
        <f t="array" ref="A26">IFERROR(SMALL(_xlfn.UNIQUE(Resa!$O$8:$O$158*1,FALSE,FALSE),ROW($A25)),"")</f>
        <v>128</v>
      </c>
      <c r="B26" s="77">
        <f>IF(A26="","",SUMIF(Resa!$O$8:$O$158,A26,Resa!$Z$8:$Z$158))</f>
        <v>0</v>
      </c>
      <c r="C26" s="78" cm="1">
        <f t="array" ref="C26">IFERROR(IF(A26="","",INDEX(Resa!$G$8:$G$158,MATCH(A26,Resa!$O$8:$O$158*1,0))),"")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IF(E26="","",SUMIF(Resa!$O$8:$O$158,E26,Resa!$Z$8:$Z$158))</f>
        <v>0</v>
      </c>
      <c r="G26" s="78" cm="1">
        <f t="array" ref="G26">IFERROR(IF(E26="","",INDEX(Resa!$G$8:$G$158,MATCH(E26,Resa!$O$8:$O$158*1,0))),"")</f>
        <v>0</v>
      </c>
      <c r="H26" s="80"/>
      <c r="I26" s="77" t="str" cm="1">
        <f t="array" ref="I26">IFERROR(SMALL(_xlfn.UNIQUE(Resa!$O$8:$O$158*1,FALSE,FALSE),ROW($A75)),"")</f>
        <v/>
      </c>
      <c r="J26" s="77" t="str">
        <f>IF(I26="","",SUMIF(Resa!$O$8:$O$158,I26,Resa!$Z$8:$Z$158))</f>
        <v/>
      </c>
      <c r="K26" s="78" t="str" cm="1">
        <f t="array" ref="K26">IFERROR(IF(I26="","",INDEX(Resa!$G$8:$G$158,MATCH(I26,Resa!$O$8:$O$158*1,0))),"")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IF(A27="","",SUMIF(Resa!$O$8:$O$158,A27,Resa!$Z$8:$Z$158))</f>
        <v>0</v>
      </c>
      <c r="C27" s="78" cm="1">
        <f t="array" ref="C27">IFERROR(IF(A27="","",INDEX(Resa!$G$8:$G$158,MATCH(A27,Resa!$O$8:$O$158*1,0))),"")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IF(E27="","",SUMIF(Resa!$O$8:$O$158,E27,Resa!$Z$8:$Z$158))</f>
        <v>0</v>
      </c>
      <c r="G27" s="78" cm="1">
        <f t="array" ref="G27">IFERROR(IF(E27="","",INDEX(Resa!$G$8:$G$158,MATCH(E27,Resa!$O$8:$O$158*1,0))),"")</f>
        <v>0</v>
      </c>
      <c r="H27" s="81"/>
      <c r="I27" s="77" t="str" cm="1">
        <f t="array" ref="I27">IFERROR(SMALL(_xlfn.UNIQUE(Resa!$O$8:$O$158*1,FALSE,FALSE),ROW($A76)),"")</f>
        <v/>
      </c>
      <c r="J27" s="77" t="str">
        <f>IF(I27="","",SUMIF(Resa!$O$8:$O$158,I27,Resa!$Z$8:$Z$158))</f>
        <v/>
      </c>
      <c r="K27" s="78" t="str" cm="1">
        <f t="array" ref="K27">IFERROR(IF(I27="","",INDEX(Resa!$G$8:$G$158,MATCH(I27,Resa!$O$8:$O$158*1,0))),"")</f>
        <v/>
      </c>
    </row>
    <row r="28" spans="1:11" ht="15.75" x14ac:dyDescent="0.2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IF(I28="","",SUMIF(Resa!$O$8:$O$158,I28,Resa!$Z$8:$Z$158))</f>
        <v/>
      </c>
      <c r="K28" s="78" t="str" cm="1">
        <f t="array" ref="K28">IFERROR(IF(I28="","",INDEX(Resa!$G$8:$G$158,MATCH(I28,Resa!$O$8:$O$158*1,0))),"")</f>
        <v/>
      </c>
    </row>
    <row r="29" spans="1:11" ht="16.5" thickBot="1" x14ac:dyDescent="0.25">
      <c r="A29" s="10"/>
      <c r="B29" s="34"/>
      <c r="C29" s="10"/>
      <c r="D29" s="10"/>
      <c r="I29" s="105"/>
      <c r="J29" s="105"/>
      <c r="K29" s="106"/>
    </row>
    <row r="30" spans="1:11" ht="18" x14ac:dyDescent="0.2">
      <c r="A30" s="199">
        <v>1</v>
      </c>
      <c r="B30" s="200"/>
      <c r="C30" s="44">
        <f t="shared" ref="C30:C35" si="0">SUMIFS($B$3:$B$27,$C$3:$C$27,A30)+SUMIFS($F$3:$F$27,$G$3:$G$27,A30)+SUMIFS($J$3:$J$28,$K$3:$K$28,A30)</f>
        <v>0</v>
      </c>
      <c r="D30" s="10"/>
    </row>
    <row r="31" spans="1:11" ht="18" x14ac:dyDescent="0.2">
      <c r="A31" s="201">
        <v>2</v>
      </c>
      <c r="B31" s="202"/>
      <c r="C31" s="45">
        <f t="shared" si="0"/>
        <v>0</v>
      </c>
      <c r="D31" s="10"/>
    </row>
    <row r="32" spans="1:11" ht="18" x14ac:dyDescent="0.2">
      <c r="A32" s="203">
        <v>3</v>
      </c>
      <c r="B32" s="204"/>
      <c r="C32" s="45">
        <f t="shared" si="0"/>
        <v>0</v>
      </c>
    </row>
    <row r="33" spans="1:3" ht="18" x14ac:dyDescent="0.2">
      <c r="A33" s="205">
        <v>4</v>
      </c>
      <c r="B33" s="206"/>
      <c r="C33" s="45">
        <f t="shared" si="0"/>
        <v>0</v>
      </c>
    </row>
    <row r="34" spans="1:3" ht="18" x14ac:dyDescent="0.2">
      <c r="A34" s="190">
        <v>5</v>
      </c>
      <c r="B34" s="191"/>
      <c r="C34" s="45">
        <f t="shared" si="0"/>
        <v>0</v>
      </c>
    </row>
    <row r="35" spans="1:3" ht="18.75" thickBot="1" x14ac:dyDescent="0.25">
      <c r="A35" s="192">
        <v>6</v>
      </c>
      <c r="B35" s="193"/>
      <c r="C35" s="46">
        <f t="shared" si="0"/>
        <v>0</v>
      </c>
    </row>
  </sheetData>
  <mergeCells count="8">
    <mergeCell ref="A33:B33"/>
    <mergeCell ref="A34:B34"/>
    <mergeCell ref="A35:B35"/>
    <mergeCell ref="A1:I1"/>
    <mergeCell ref="J1:K1"/>
    <mergeCell ref="A30:B30"/>
    <mergeCell ref="A31:B31"/>
    <mergeCell ref="A32:B32"/>
  </mergeCells>
  <conditionalFormatting sqref="B3:B27 I3:J29">
    <cfRule type="expression" dxfId="256" priority="33">
      <formula>AND( D3=6)</formula>
    </cfRule>
    <cfRule type="expression" dxfId="255" priority="34">
      <formula>AND( D3=5)</formula>
    </cfRule>
    <cfRule type="expression" dxfId="254" priority="35">
      <formula>AND( D3=4)</formula>
    </cfRule>
    <cfRule type="expression" dxfId="253" priority="36">
      <formula>AND( D3=3)</formula>
    </cfRule>
    <cfRule type="expression" dxfId="252" priority="37">
      <formula>AND( D3=2)</formula>
    </cfRule>
    <cfRule type="expression" dxfId="251" priority="38">
      <formula>AND( D3=1)</formula>
    </cfRule>
  </conditionalFormatting>
  <conditionalFormatting sqref="B3:B27">
    <cfRule type="containsErrors" dxfId="250" priority="39">
      <formula>ISERROR(B3)</formula>
    </cfRule>
  </conditionalFormatting>
  <conditionalFormatting sqref="E3:E27">
    <cfRule type="expression" dxfId="249" priority="26">
      <formula>AND( G3=6)</formula>
    </cfRule>
    <cfRule type="expression" dxfId="248" priority="27">
      <formula>AND( G3=5)</formula>
    </cfRule>
    <cfRule type="expression" dxfId="247" priority="28">
      <formula>AND( G3=4)</formula>
    </cfRule>
    <cfRule type="expression" dxfId="246" priority="29">
      <formula>AND( G3=3)</formula>
    </cfRule>
    <cfRule type="expression" dxfId="245" priority="30">
      <formula>AND( G3=2)</formula>
    </cfRule>
    <cfRule type="expression" dxfId="244" priority="31">
      <formula>AND( G3=1)</formula>
    </cfRule>
  </conditionalFormatting>
  <conditionalFormatting sqref="E3:E27 I3:J29">
    <cfRule type="containsErrors" dxfId="243" priority="32">
      <formula>ISERROR(E3)</formula>
    </cfRule>
  </conditionalFormatting>
  <conditionalFormatting sqref="C3:C27">
    <cfRule type="cellIs" dxfId="242" priority="25" operator="equal">
      <formula>0</formula>
    </cfRule>
  </conditionalFormatting>
  <conditionalFormatting sqref="G3:G27">
    <cfRule type="cellIs" dxfId="241" priority="24" operator="equal">
      <formula>0</formula>
    </cfRule>
  </conditionalFormatting>
  <conditionalFormatting sqref="K3:K29">
    <cfRule type="cellIs" dxfId="240" priority="23" operator="equal">
      <formula>0</formula>
    </cfRule>
  </conditionalFormatting>
  <conditionalFormatting sqref="J3:J29">
    <cfRule type="containsErrors" dxfId="239" priority="15">
      <formula>ISERROR(J3)</formula>
    </cfRule>
  </conditionalFormatting>
  <conditionalFormatting sqref="F3:F27">
    <cfRule type="expression" dxfId="238" priority="8">
      <formula>AND( H3=6)</formula>
    </cfRule>
    <cfRule type="expression" dxfId="237" priority="9">
      <formula>AND( H3=5)</formula>
    </cfRule>
    <cfRule type="expression" dxfId="236" priority="10">
      <formula>AND( H3=4)</formula>
    </cfRule>
    <cfRule type="expression" dxfId="235" priority="11">
      <formula>AND( H3=3)</formula>
    </cfRule>
    <cfRule type="expression" dxfId="234" priority="12">
      <formula>AND( H3=2)</formula>
    </cfRule>
    <cfRule type="expression" dxfId="233" priority="13">
      <formula>AND( H3=1)</formula>
    </cfRule>
  </conditionalFormatting>
  <conditionalFormatting sqref="J3:J29 F3:F27">
    <cfRule type="containsErrors" dxfId="232" priority="14">
      <formula>ISERROR(F3)</formula>
    </cfRule>
  </conditionalFormatting>
  <conditionalFormatting sqref="A3:A27">
    <cfRule type="expression" dxfId="231" priority="1">
      <formula>AND( C3=6)</formula>
    </cfRule>
    <cfRule type="expression" dxfId="230" priority="2">
      <formula>AND( C3=5)</formula>
    </cfRule>
    <cfRule type="expression" dxfId="229" priority="3">
      <formula>AND( C3=4)</formula>
    </cfRule>
    <cfRule type="expression" dxfId="228" priority="4">
      <formula>AND( C3=3)</formula>
    </cfRule>
    <cfRule type="expression" dxfId="227" priority="5">
      <formula>AND( C3=2)</formula>
    </cfRule>
    <cfRule type="expression" dxfId="226" priority="6">
      <formula>AND( C3=1)</formula>
    </cfRule>
  </conditionalFormatting>
  <conditionalFormatting sqref="A3:A27">
    <cfRule type="containsErrors" dxfId="225" priority="7">
      <formula>ISERROR(A3)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B6791-9012-41C3-B73A-5E524A2C4CB1}">
  <sheetPr codeName="Feuil10"/>
  <dimension ref="A1:M34"/>
  <sheetViews>
    <sheetView zoomScale="85" zoomScaleNormal="85" workbookViewId="0">
      <selection activeCell="I4" sqref="I4"/>
    </sheetView>
  </sheetViews>
  <sheetFormatPr baseColWidth="10" defaultRowHeight="12.75" x14ac:dyDescent="0.2"/>
  <cols>
    <col min="1" max="1" width="10.85546875" customWidth="1"/>
    <col min="2" max="2" width="3" customWidth="1"/>
    <col min="3" max="3" width="11.5703125" customWidth="1"/>
    <col min="4" max="4" width="2.5703125" customWidth="1"/>
    <col min="5" max="5" width="11.85546875" customWidth="1"/>
    <col min="6" max="6" width="3.28515625" customWidth="1"/>
    <col min="7" max="7" width="12.85546875" customWidth="1"/>
    <col min="8" max="8" width="2.7109375" customWidth="1"/>
    <col min="9" max="9" width="10.5703125" customWidth="1"/>
    <col min="10" max="10" width="3.7109375" customWidth="1"/>
    <col min="11" max="11" width="14.42578125" customWidth="1"/>
  </cols>
  <sheetData>
    <row r="1" spans="1:13" ht="45.75" thickBot="1" x14ac:dyDescent="0.25">
      <c r="A1" s="194" t="str">
        <f>Resa!H7</f>
        <v>EXCU 8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SUM(B3:B27)+SUM(F3:F27)+SUM(J3:J27)</f>
        <v>0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6.5" thickBot="1" x14ac:dyDescent="0.25">
      <c r="A3" s="77" cm="1">
        <f t="array" ref="A3">IFERROR(SMALL(_xlfn.UNIQUE(Resa!$O$8:$O$158*1,FALSE,FALSE),ROW($A2)),"")</f>
        <v>101</v>
      </c>
      <c r="B3" s="77">
        <f>IF(A3="","",SUMIF(Resa!$O$8:$O$158,A3,Resa!$AA$8:$AA$158))</f>
        <v>0</v>
      </c>
      <c r="C3" s="78" cm="1">
        <f t="array" ref="C3">IFERROR(IF(A3="","",INDEX(Resa!$H$8:$H$158,MATCH(A3,Resa!$O$8:$O$158*1,0))),"")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IF(E3="","",SUMIF(Resa!$O$8:$O$158,E3,Resa!$AA$8:$AA$158))</f>
        <v>0</v>
      </c>
      <c r="G3" s="78" cm="1">
        <f t="array" ref="G3">IFERROR(IF(E3="","",INDEX(Resa!$H$8:$H$158,MATCH(E3,Resa!$O$8:$O$158*1,0))),"")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IF(I3="","",SUMIF(Resa!$O$8:$O$158,I3,Resa!$AA$8:$AA$158))</f>
        <v>0</v>
      </c>
      <c r="K3" s="78" cm="1">
        <f t="array" ref="K3">IFERROR(IF(I3="","",INDEX(Resa!$H$8:$H$158,MATCH(I3,Resa!$O$8:$O$158*1,0))),"")</f>
        <v>0</v>
      </c>
      <c r="M3" s="35"/>
    </row>
    <row r="4" spans="1:13" ht="16.5" thickBot="1" x14ac:dyDescent="0.25">
      <c r="A4" s="77" cm="1">
        <f t="array" ref="A4">IFERROR(SMALL(_xlfn.UNIQUE(Resa!$O$8:$O$158*1,FALSE,FALSE),ROW($A3)),"")</f>
        <v>102</v>
      </c>
      <c r="B4" s="77">
        <f>IF(A4="","",SUMIF(Resa!$O$8:$O$158,A4,Resa!$AA$8:$AA$158))</f>
        <v>0</v>
      </c>
      <c r="C4" s="78" cm="1">
        <f t="array" ref="C4">IFERROR(IF(A4="","",INDEX(Resa!$H$8:$H$158,MATCH(A4,Resa!$O$8:$O$158*1,0))),"")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IF(E4="","",SUMIF(Resa!$O$8:$O$158,E4,Resa!$AA$8:$AA$158))</f>
        <v>0</v>
      </c>
      <c r="G4" s="78" cm="1">
        <f t="array" ref="G4">IFERROR(IF(E4="","",INDEX(Resa!$H$8:$H$158,MATCH(E4,Resa!$O$8:$O$158*1,0))),"")</f>
        <v>0</v>
      </c>
      <c r="H4" s="79"/>
      <c r="I4" s="77" cm="1">
        <f t="array" ref="I4">IFERROR(SMALL(_xlfn.UNIQUE(Resa!$O$8:$O$158*1,FALSE,FALSE),ROW($A53)),"")</f>
        <v>263</v>
      </c>
      <c r="J4" s="77">
        <f>IF(I4="","",SUMIF(Resa!$O$8:$O$158,I4,Resa!$AA$8:$AA$158))</f>
        <v>0</v>
      </c>
      <c r="K4" s="78" cm="1">
        <f t="array" ref="K4">IFERROR(IF(I4="","",INDEX(Resa!$H$8:$H$158,MATCH(I4,Resa!$O$8:$O$158*1,0))),"")</f>
        <v>0</v>
      </c>
      <c r="M4" s="35"/>
    </row>
    <row r="5" spans="1:13" ht="16.5" thickBot="1" x14ac:dyDescent="0.25">
      <c r="A5" s="77" cm="1">
        <f t="array" ref="A5">IFERROR(SMALL(_xlfn.UNIQUE(Resa!$O$8:$O$158*1,FALSE,FALSE),ROW($A4)),"")</f>
        <v>105</v>
      </c>
      <c r="B5" s="77">
        <f>IF(A5="","",SUMIF(Resa!$O$8:$O$158,A5,Resa!$AA$8:$AA$158))</f>
        <v>0</v>
      </c>
      <c r="C5" s="78" cm="1">
        <f t="array" ref="C5">IFERROR(IF(A5="","",INDEX(Resa!$H$8:$H$158,MATCH(A5,Resa!$O$8:$O$158*1,0))),"")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IF(E5="","",SUMIF(Resa!$O$8:$O$158,E5,Resa!$AA$8:$AA$158))</f>
        <v>0</v>
      </c>
      <c r="G5" s="78" cm="1">
        <f t="array" ref="G5">IFERROR(IF(E5="","",INDEX(Resa!$H$8:$H$158,MATCH(E5,Resa!$O$8:$O$158*1,0))),"")</f>
        <v>0</v>
      </c>
      <c r="H5" s="79"/>
      <c r="I5" s="77" cm="1">
        <f t="array" ref="I5">IFERROR(SMALL(_xlfn.UNIQUE(Resa!$O$8:$O$158*1,FALSE,FALSE),ROW($A54)),"")</f>
        <v>264</v>
      </c>
      <c r="J5" s="77">
        <f>IF(I5="","",SUMIF(Resa!$O$8:$O$158,I5,Resa!$AA$8:$AA$158))</f>
        <v>0</v>
      </c>
      <c r="K5" s="78" cm="1">
        <f t="array" ref="K5">IFERROR(IF(I5="","",INDEX(Resa!$H$8:$H$158,MATCH(I5,Resa!$O$8:$O$158*1,0))),"")</f>
        <v>0</v>
      </c>
    </row>
    <row r="6" spans="1:13" ht="16.5" thickBot="1" x14ac:dyDescent="0.25">
      <c r="A6" s="77" cm="1">
        <f t="array" ref="A6">IFERROR(SMALL(_xlfn.UNIQUE(Resa!$O$8:$O$158*1,FALSE,FALSE),ROW($A5)),"")</f>
        <v>108</v>
      </c>
      <c r="B6" s="77">
        <f>IF(A6="","",SUMIF(Resa!$O$8:$O$158,A6,Resa!$AA$8:$AA$158))</f>
        <v>0</v>
      </c>
      <c r="C6" s="78" cm="1">
        <f t="array" ref="C6">IFERROR(IF(A6="","",INDEX(Resa!$H$8:$H$158,MATCH(A6,Resa!$O$8:$O$158*1,0))),"")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IF(E6="","",SUMIF(Resa!$O$8:$O$158,E6,Resa!$AA$8:$AA$158))</f>
        <v>0</v>
      </c>
      <c r="G6" s="78" cm="1">
        <f t="array" ref="G6">IFERROR(IF(E6="","",INDEX(Resa!$H$8:$H$158,MATCH(E6,Resa!$O$8:$O$158*1,0))),"")</f>
        <v>0</v>
      </c>
      <c r="H6" s="79"/>
      <c r="I6" s="77" cm="1">
        <f t="array" ref="I6">IFERROR(SMALL(_xlfn.UNIQUE(Resa!$O$8:$O$158*1,FALSE,FALSE),ROW($A55)),"")</f>
        <v>265</v>
      </c>
      <c r="J6" s="77">
        <f>IF(I6="","",SUMIF(Resa!$O$8:$O$158,I6,Resa!$AA$8:$AA$158))</f>
        <v>0</v>
      </c>
      <c r="K6" s="78" cm="1">
        <f t="array" ref="K6">IFERROR(IF(I6="","",INDEX(Resa!$H$8:$H$158,MATCH(I6,Resa!$O$8:$O$158*1,0))),"")</f>
        <v>0</v>
      </c>
    </row>
    <row r="7" spans="1:13" ht="16.5" thickBot="1" x14ac:dyDescent="0.25">
      <c r="A7" s="77" cm="1">
        <f t="array" ref="A7">IFERROR(SMALL(_xlfn.UNIQUE(Resa!$O$8:$O$158*1,FALSE,FALSE),ROW($A6)),"")</f>
        <v>109</v>
      </c>
      <c r="B7" s="77">
        <f>IF(A7="","",SUMIF(Resa!$O$8:$O$158,A7,Resa!$AA$8:$AA$158))</f>
        <v>0</v>
      </c>
      <c r="C7" s="78" cm="1">
        <f t="array" ref="C7">IFERROR(IF(A7="","",INDEX(Resa!$H$8:$H$158,MATCH(A7,Resa!$O$8:$O$158*1,0))),"")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IF(E7="","",SUMIF(Resa!$O$8:$O$158,E7,Resa!$AA$8:$AA$158))</f>
        <v>0</v>
      </c>
      <c r="G7" s="78" cm="1">
        <f t="array" ref="G7">IFERROR(IF(E7="","",INDEX(Resa!$H$8:$H$158,MATCH(E7,Resa!$O$8:$O$158*1,0))),"")</f>
        <v>0</v>
      </c>
      <c r="H7" s="79"/>
      <c r="I7" s="77" cm="1">
        <f t="array" ref="I7">IFERROR(SMALL(_xlfn.UNIQUE(Resa!$O$8:$O$158*1,FALSE,FALSE),ROW($A56)),"")</f>
        <v>266</v>
      </c>
      <c r="J7" s="77">
        <f>IF(I7="","",SUMIF(Resa!$O$8:$O$158,I7,Resa!$AA$8:$AA$158))</f>
        <v>0</v>
      </c>
      <c r="K7" s="78" cm="1">
        <f t="array" ref="K7">IFERROR(IF(I7="","",INDEX(Resa!$H$8:$H$158,MATCH(I7,Resa!$O$8:$O$158*1,0))),"")</f>
        <v>0</v>
      </c>
    </row>
    <row r="8" spans="1:13" ht="16.5" thickBot="1" x14ac:dyDescent="0.25">
      <c r="A8" s="77" cm="1">
        <f t="array" ref="A8">IFERROR(SMALL(_xlfn.UNIQUE(Resa!$O$8:$O$158*1,FALSE,FALSE),ROW($A7)),"")</f>
        <v>110</v>
      </c>
      <c r="B8" s="77">
        <f>IF(A8="","",SUMIF(Resa!$O$8:$O$158,A8,Resa!$AA$8:$AA$158))</f>
        <v>0</v>
      </c>
      <c r="C8" s="78" cm="1">
        <f t="array" ref="C8">IFERROR(IF(A8="","",INDEX(Resa!$H$8:$H$158,MATCH(A8,Resa!$O$8:$O$158*1,0))),"")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IF(E8="","",SUMIF(Resa!$O$8:$O$158,E8,Resa!$AA$8:$AA$158))</f>
        <v>0</v>
      </c>
      <c r="G8" s="78" cm="1">
        <f t="array" ref="G8">IFERROR(IF(E8="","",INDEX(Resa!$H$8:$H$158,MATCH(E8,Resa!$O$8:$O$158*1,0))),"")</f>
        <v>0</v>
      </c>
      <c r="H8" s="79"/>
      <c r="I8" s="77" cm="1">
        <f t="array" ref="I8">IFERROR(SMALL(_xlfn.UNIQUE(Resa!$O$8:$O$158*1,FALSE,FALSE),ROW($A57)),"")</f>
        <v>267</v>
      </c>
      <c r="J8" s="77">
        <f>IF(I8="","",SUMIF(Resa!$O$8:$O$158,I8,Resa!$AA$8:$AA$158))</f>
        <v>0</v>
      </c>
      <c r="K8" s="78" cm="1">
        <f t="array" ref="K8">IFERROR(IF(I8="","",INDEX(Resa!$H$8:$H$158,MATCH(I8,Resa!$O$8:$O$158*1,0))),"")</f>
        <v>0</v>
      </c>
    </row>
    <row r="9" spans="1:13" ht="16.5" thickBot="1" x14ac:dyDescent="0.25">
      <c r="A9" s="77" cm="1">
        <f t="array" ref="A9">IFERROR(SMALL(_xlfn.UNIQUE(Resa!$O$8:$O$158*1,FALSE,FALSE),ROW($A8)),"")</f>
        <v>111</v>
      </c>
      <c r="B9" s="77">
        <f>IF(A9="","",SUMIF(Resa!$O$8:$O$158,A9,Resa!$AA$8:$AA$158))</f>
        <v>0</v>
      </c>
      <c r="C9" s="78" cm="1">
        <f t="array" ref="C9">IFERROR(IF(A9="","",INDEX(Resa!$H$8:$H$158,MATCH(A9,Resa!$O$8:$O$158*1,0))),"")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IF(E9="","",SUMIF(Resa!$O$8:$O$158,E9,Resa!$AA$8:$AA$158))</f>
        <v>0</v>
      </c>
      <c r="G9" s="78" cm="1">
        <f t="array" ref="G9">IFERROR(IF(E9="","",INDEX(Resa!$H$8:$H$158,MATCH(E9,Resa!$O$8:$O$158*1,0))),"")</f>
        <v>0</v>
      </c>
      <c r="H9" s="79"/>
      <c r="I9" s="77" cm="1">
        <f t="array" ref="I9">IFERROR(SMALL(_xlfn.UNIQUE(Resa!$O$8:$O$158*1,FALSE,FALSE),ROW($A58)),"")</f>
        <v>268</v>
      </c>
      <c r="J9" s="77">
        <f>IF(I9="","",SUMIF(Resa!$O$8:$O$158,I9,Resa!$AA$8:$AA$158))</f>
        <v>0</v>
      </c>
      <c r="K9" s="78" cm="1">
        <f t="array" ref="K9">IFERROR(IF(I9="","",INDEX(Resa!$H$8:$H$158,MATCH(I9,Resa!$O$8:$O$158*1,0))),"")</f>
        <v>0</v>
      </c>
    </row>
    <row r="10" spans="1:13" ht="16.5" thickBot="1" x14ac:dyDescent="0.25">
      <c r="A10" s="77" cm="1">
        <f t="array" ref="A10">IFERROR(SMALL(_xlfn.UNIQUE(Resa!$O$8:$O$158*1,FALSE,FALSE),ROW($A9)),"")</f>
        <v>112</v>
      </c>
      <c r="B10" s="77">
        <f>IF(A10="","",SUMIF(Resa!$O$8:$O$158,A10,Resa!$AA$8:$AA$158))</f>
        <v>0</v>
      </c>
      <c r="C10" s="78" cm="1">
        <f t="array" ref="C10">IFERROR(IF(A10="","",INDEX(Resa!$H$8:$H$158,MATCH(A10,Resa!$O$8:$O$158*1,0))),"")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IF(E10="","",SUMIF(Resa!$O$8:$O$158,E10,Resa!$AA$8:$AA$158))</f>
        <v>0</v>
      </c>
      <c r="G10" s="78" cm="1">
        <f t="array" ref="G10">IFERROR(IF(E10="","",INDEX(Resa!$H$8:$H$158,MATCH(E10,Resa!$O$8:$O$158*1,0))),"")</f>
        <v>0</v>
      </c>
      <c r="H10" s="79"/>
      <c r="I10" s="77" cm="1">
        <f t="array" ref="I10">IFERROR(SMALL(_xlfn.UNIQUE(Resa!$O$8:$O$158*1,FALSE,FALSE),ROW($A59)),"")</f>
        <v>269</v>
      </c>
      <c r="J10" s="77">
        <f>IF(I10="","",SUMIF(Resa!$O$8:$O$158,I10,Resa!$AA$8:$AA$158))</f>
        <v>0</v>
      </c>
      <c r="K10" s="78" cm="1">
        <f t="array" ref="K10">IFERROR(IF(I10="","",INDEX(Resa!$H$8:$H$158,MATCH(I10,Resa!$O$8:$O$158*1,0))),"")</f>
        <v>0</v>
      </c>
    </row>
    <row r="11" spans="1:13" ht="16.5" thickBot="1" x14ac:dyDescent="0.25">
      <c r="A11" s="77" cm="1">
        <f t="array" ref="A11">IFERROR(SMALL(_xlfn.UNIQUE(Resa!$O$8:$O$158*1,FALSE,FALSE),ROW($A10)),"")</f>
        <v>113</v>
      </c>
      <c r="B11" s="77">
        <f>IF(A11="","",SUMIF(Resa!$O$8:$O$158,A11,Resa!$AA$8:$AA$158))</f>
        <v>0</v>
      </c>
      <c r="C11" s="78" cm="1">
        <f t="array" ref="C11">IFERROR(IF(A11="","",INDEX(Resa!$H$8:$H$158,MATCH(A11,Resa!$O$8:$O$158*1,0))),"")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IF(E11="","",SUMIF(Resa!$O$8:$O$158,E11,Resa!$AA$8:$AA$158))</f>
        <v>0</v>
      </c>
      <c r="G11" s="78" cm="1">
        <f t="array" ref="G11">IFERROR(IF(E11="","",INDEX(Resa!$H$8:$H$158,MATCH(E11,Resa!$O$8:$O$158*1,0))),"")</f>
        <v>0</v>
      </c>
      <c r="H11" s="79"/>
      <c r="I11" s="77" cm="1">
        <f t="array" ref="I11">IFERROR(SMALL(_xlfn.UNIQUE(Resa!$O$8:$O$158*1,FALSE,FALSE),ROW($A60)),"")</f>
        <v>270</v>
      </c>
      <c r="J11" s="77">
        <f>IF(I11="","",SUMIF(Resa!$O$8:$O$158,I11,Resa!$AA$8:$AA$158))</f>
        <v>0</v>
      </c>
      <c r="K11" s="78" cm="1">
        <f t="array" ref="K11">IFERROR(IF(I11="","",INDEX(Resa!$H$8:$H$158,MATCH(I11,Resa!$O$8:$O$158*1,0))),"")</f>
        <v>0</v>
      </c>
    </row>
    <row r="12" spans="1:13" ht="16.5" thickBot="1" x14ac:dyDescent="0.25">
      <c r="A12" s="77" cm="1">
        <f t="array" ref="A12">IFERROR(SMALL(_xlfn.UNIQUE(Resa!$O$8:$O$158*1,FALSE,FALSE),ROW($A11)),"")</f>
        <v>114</v>
      </c>
      <c r="B12" s="77">
        <f>IF(A12="","",SUMIF(Resa!$O$8:$O$158,A12,Resa!$AA$8:$AA$158))</f>
        <v>0</v>
      </c>
      <c r="C12" s="78" cm="1">
        <f t="array" ref="C12">IFERROR(IF(A12="","",INDEX(Resa!$H$8:$H$158,MATCH(A12,Resa!$O$8:$O$158*1,0))),"")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IF(E12="","",SUMIF(Resa!$O$8:$O$158,E12,Resa!$AA$8:$AA$158))</f>
        <v>0</v>
      </c>
      <c r="G12" s="78" cm="1">
        <f t="array" ref="G12">IFERROR(IF(E12="","",INDEX(Resa!$H$8:$H$158,MATCH(E12,Resa!$O$8:$O$158*1,0))),"")</f>
        <v>0</v>
      </c>
      <c r="H12" s="79"/>
      <c r="I12" s="77" cm="1">
        <f t="array" ref="I12">IFERROR(SMALL(_xlfn.UNIQUE(Resa!$O$8:$O$158*1,FALSE,FALSE),ROW($A61)),"")</f>
        <v>271</v>
      </c>
      <c r="J12" s="77">
        <f>IF(I12="","",SUMIF(Resa!$O$8:$O$158,I12,Resa!$AA$8:$AA$158))</f>
        <v>0</v>
      </c>
      <c r="K12" s="78" cm="1">
        <f t="array" ref="K12">IFERROR(IF(I12="","",INDEX(Resa!$H$8:$H$158,MATCH(I12,Resa!$O$8:$O$158*1,0))),"")</f>
        <v>0</v>
      </c>
    </row>
    <row r="13" spans="1:13" ht="16.5" thickBot="1" x14ac:dyDescent="0.25">
      <c r="A13" s="77" cm="1">
        <f t="array" ref="A13">IFERROR(SMALL(_xlfn.UNIQUE(Resa!$O$8:$O$158*1,FALSE,FALSE),ROW($A12)),"")</f>
        <v>115</v>
      </c>
      <c r="B13" s="77">
        <f>IF(A13="","",SUMIF(Resa!$O$8:$O$158,A13,Resa!$AA$8:$AA$158))</f>
        <v>0</v>
      </c>
      <c r="C13" s="78" cm="1">
        <f t="array" ref="C13">IFERROR(IF(A13="","",INDEX(Resa!$H$8:$H$158,MATCH(A13,Resa!$O$8:$O$158*1,0))),"")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IF(E13="","",SUMIF(Resa!$O$8:$O$158,E13,Resa!$AA$8:$AA$158))</f>
        <v>0</v>
      </c>
      <c r="G13" s="78" cm="1">
        <f t="array" ref="G13">IFERROR(IF(E13="","",INDEX(Resa!$H$8:$H$158,MATCH(E13,Resa!$O$8:$O$158*1,0))),"")</f>
        <v>0</v>
      </c>
      <c r="H13" s="79"/>
      <c r="I13" s="77" cm="1">
        <f t="array" ref="I13">IFERROR(SMALL(_xlfn.UNIQUE(Resa!$O$8:$O$158*1,FALSE,FALSE),ROW($A62)),"")</f>
        <v>272</v>
      </c>
      <c r="J13" s="77">
        <f>IF(I13="","",SUMIF(Resa!$O$8:$O$158,I13,Resa!$AA$8:$AA$158))</f>
        <v>0</v>
      </c>
      <c r="K13" s="78" cm="1">
        <f t="array" ref="K13">IFERROR(IF(I13="","",INDEX(Resa!$H$8:$H$158,MATCH(I13,Resa!$O$8:$O$158*1,0))),"")</f>
        <v>0</v>
      </c>
    </row>
    <row r="14" spans="1:13" ht="16.5" thickBot="1" x14ac:dyDescent="0.25">
      <c r="A14" s="77" cm="1">
        <f t="array" ref="A14">IFERROR(SMALL(_xlfn.UNIQUE(Resa!$O$8:$O$158*1,FALSE,FALSE),ROW($A13)),"")</f>
        <v>116</v>
      </c>
      <c r="B14" s="77">
        <f>IF(A14="","",SUMIF(Resa!$O$8:$O$158,A14,Resa!$AA$8:$AA$158))</f>
        <v>0</v>
      </c>
      <c r="C14" s="78" cm="1">
        <f t="array" ref="C14">IFERROR(IF(A14="","",INDEX(Resa!$H$8:$H$158,MATCH(A14,Resa!$O$8:$O$158*1,0))),"")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IF(E14="","",SUMIF(Resa!$O$8:$O$158,E14,Resa!$AA$8:$AA$158))</f>
        <v>0</v>
      </c>
      <c r="G14" s="78" cm="1">
        <f t="array" ref="G14">IFERROR(IF(E14="","",INDEX(Resa!$H$8:$H$158,MATCH(E14,Resa!$O$8:$O$158*1,0))),"")</f>
        <v>0</v>
      </c>
      <c r="H14" s="79"/>
      <c r="I14" s="77" cm="1">
        <f t="array" ref="I14">IFERROR(SMALL(_xlfn.UNIQUE(Resa!$O$8:$O$158*1,FALSE,FALSE),ROW($A63)),"")</f>
        <v>273</v>
      </c>
      <c r="J14" s="77">
        <f>IF(I14="","",SUMIF(Resa!$O$8:$O$158,I14,Resa!$AA$8:$AA$158))</f>
        <v>0</v>
      </c>
      <c r="K14" s="78" cm="1">
        <f t="array" ref="K14">IFERROR(IF(I14="","",INDEX(Resa!$H$8:$H$158,MATCH(I14,Resa!$O$8:$O$158*1,0))),"")</f>
        <v>0</v>
      </c>
    </row>
    <row r="15" spans="1:13" ht="16.5" thickBot="1" x14ac:dyDescent="0.25">
      <c r="A15" s="77" cm="1">
        <f t="array" ref="A15">IFERROR(SMALL(_xlfn.UNIQUE(Resa!$O$8:$O$158*1,FALSE,FALSE),ROW($A14)),"")</f>
        <v>117</v>
      </c>
      <c r="B15" s="77">
        <f>IF(A15="","",SUMIF(Resa!$O$8:$O$158,A15,Resa!$AA$8:$AA$158))</f>
        <v>0</v>
      </c>
      <c r="C15" s="78" cm="1">
        <f t="array" ref="C15">IFERROR(IF(A15="","",INDEX(Resa!$H$8:$H$158,MATCH(A15,Resa!$O$8:$O$158*1,0))),"")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IF(E15="","",SUMIF(Resa!$O$8:$O$158,E15,Resa!$AA$8:$AA$158))</f>
        <v>0</v>
      </c>
      <c r="G15" s="78" cm="1">
        <f t="array" ref="G15">IFERROR(IF(E15="","",INDEX(Resa!$H$8:$H$158,MATCH(E15,Resa!$O$8:$O$158*1,0))),"")</f>
        <v>0</v>
      </c>
      <c r="H15" s="79"/>
      <c r="I15" s="77" cm="1">
        <f t="array" ref="I15">IFERROR(SMALL(_xlfn.UNIQUE(Resa!$O$8:$O$158*1,FALSE,FALSE),ROW($A64)),"")</f>
        <v>274</v>
      </c>
      <c r="J15" s="77">
        <f>IF(I15="","",SUMIF(Resa!$O$8:$O$158,I15,Resa!$AA$8:$AA$158))</f>
        <v>0</v>
      </c>
      <c r="K15" s="78" cm="1">
        <f t="array" ref="K15">IFERROR(IF(I15="","",INDEX(Resa!$H$8:$H$158,MATCH(I15,Resa!$O$8:$O$158*1,0))),"")</f>
        <v>0</v>
      </c>
    </row>
    <row r="16" spans="1:13" ht="16.5" thickBot="1" x14ac:dyDescent="0.25">
      <c r="A16" s="77" cm="1">
        <f t="array" ref="A16">IFERROR(SMALL(_xlfn.UNIQUE(Resa!$O$8:$O$158*1,FALSE,FALSE),ROW($A15)),"")</f>
        <v>118</v>
      </c>
      <c r="B16" s="77">
        <f>IF(A16="","",SUMIF(Resa!$O$8:$O$158,A16,Resa!$AA$8:$AA$158))</f>
        <v>0</v>
      </c>
      <c r="C16" s="78" cm="1">
        <f t="array" ref="C16">IFERROR(IF(A16="","",INDEX(Resa!$H$8:$H$158,MATCH(A16,Resa!$O$8:$O$158*1,0))),"")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IF(E16="","",SUMIF(Resa!$O$8:$O$158,E16,Resa!$AA$8:$AA$158))</f>
        <v>0</v>
      </c>
      <c r="G16" s="78" cm="1">
        <f t="array" ref="G16">IFERROR(IF(E16="","",INDEX(Resa!$H$8:$H$158,MATCH(E16,Resa!$O$8:$O$158*1,0))),"")</f>
        <v>0</v>
      </c>
      <c r="H16" s="79"/>
      <c r="I16" s="77" cm="1">
        <f t="array" ref="I16">IFERROR(SMALL(_xlfn.UNIQUE(Resa!$O$8:$O$158*1,FALSE,FALSE),ROW($A65)),"")</f>
        <v>275</v>
      </c>
      <c r="J16" s="77">
        <f>IF(I16="","",SUMIF(Resa!$O$8:$O$158,I16,Resa!$AA$8:$AA$158))</f>
        <v>0</v>
      </c>
      <c r="K16" s="78" cm="1">
        <f t="array" ref="K16">IFERROR(IF(I16="","",INDEX(Resa!$H$8:$H$158,MATCH(I16,Resa!$O$8:$O$158*1,0))),"")</f>
        <v>0</v>
      </c>
    </row>
    <row r="17" spans="1:11" ht="16.5" thickBot="1" x14ac:dyDescent="0.25">
      <c r="A17" s="77" cm="1">
        <f t="array" ref="A17">IFERROR(SMALL(_xlfn.UNIQUE(Resa!$O$8:$O$158*1,FALSE,FALSE),ROW($A16)),"")</f>
        <v>119</v>
      </c>
      <c r="B17" s="77">
        <f>IF(A17="","",SUMIF(Resa!$O$8:$O$158,A17,Resa!$AA$8:$AA$158))</f>
        <v>0</v>
      </c>
      <c r="C17" s="78" cm="1">
        <f t="array" ref="C17">IFERROR(IF(A17="","",INDEX(Resa!$H$8:$H$158,MATCH(A17,Resa!$O$8:$O$158*1,0))),"")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IF(E17="","",SUMIF(Resa!$O$8:$O$158,E17,Resa!$AA$8:$AA$158))</f>
        <v>0</v>
      </c>
      <c r="G17" s="78" cm="1">
        <f t="array" ref="G17">IFERROR(IF(E17="","",INDEX(Resa!$H$8:$H$158,MATCH(E17,Resa!$O$8:$O$158*1,0))),"")</f>
        <v>0</v>
      </c>
      <c r="H17" s="79"/>
      <c r="I17" s="77" cm="1">
        <f t="array" ref="I17">IFERROR(SMALL(_xlfn.UNIQUE(Resa!$O$8:$O$158*1,FALSE,FALSE),ROW($A66)),"")</f>
        <v>277</v>
      </c>
      <c r="J17" s="77">
        <f>IF(I17="","",SUMIF(Resa!$O$8:$O$158,I17,Resa!$AA$8:$AA$158))</f>
        <v>0</v>
      </c>
      <c r="K17" s="78" cm="1">
        <f t="array" ref="K17">IFERROR(IF(I17="","",INDEX(Resa!$H$8:$H$158,MATCH(I17,Resa!$O$8:$O$158*1,0))),"")</f>
        <v>0</v>
      </c>
    </row>
    <row r="18" spans="1:11" ht="16.5" thickBot="1" x14ac:dyDescent="0.25">
      <c r="A18" s="77" cm="1">
        <f t="array" ref="A18">IFERROR(SMALL(_xlfn.UNIQUE(Resa!$O$8:$O$158*1,FALSE,FALSE),ROW($A17)),"")</f>
        <v>120</v>
      </c>
      <c r="B18" s="77">
        <f>IF(A18="","",SUMIF(Resa!$O$8:$O$158,A18,Resa!$AA$8:$AA$158))</f>
        <v>0</v>
      </c>
      <c r="C18" s="78" cm="1">
        <f t="array" ref="C18">IFERROR(IF(A18="","",INDEX(Resa!$H$8:$H$158,MATCH(A18,Resa!$O$8:$O$158*1,0))),"")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IF(E18="","",SUMIF(Resa!$O$8:$O$158,E18,Resa!$AA$8:$AA$158))</f>
        <v>0</v>
      </c>
      <c r="G18" s="78" cm="1">
        <f t="array" ref="G18">IFERROR(IF(E18="","",INDEX(Resa!$H$8:$H$158,MATCH(E18,Resa!$O$8:$O$158*1,0))),"")</f>
        <v>0</v>
      </c>
      <c r="H18" s="79"/>
      <c r="I18" s="77" t="str" cm="1">
        <f t="array" ref="I18">IFERROR(SMALL(_xlfn.UNIQUE(Resa!$O$8:$O$158*1,FALSE,FALSE),ROW($A67)),"")</f>
        <v/>
      </c>
      <c r="J18" s="77" t="str">
        <f>IF(I18="","",SUMIF(Resa!$O$8:$O$158,I18,Resa!$AA$8:$AA$158))</f>
        <v/>
      </c>
      <c r="K18" s="78" t="str" cm="1">
        <f t="array" ref="K18">IFERROR(IF(I18="","",INDEX(Resa!$H$8:$H$158,MATCH(I18,Resa!$O$8:$O$158*1,0))),"")</f>
        <v/>
      </c>
    </row>
    <row r="19" spans="1:11" ht="16.5" thickBot="1" x14ac:dyDescent="0.25">
      <c r="A19" s="77" cm="1">
        <f t="array" ref="A19">IFERROR(SMALL(_xlfn.UNIQUE(Resa!$O$8:$O$158*1,FALSE,FALSE),ROW($A18)),"")</f>
        <v>121</v>
      </c>
      <c r="B19" s="77">
        <f>IF(A19="","",SUMIF(Resa!$O$8:$O$158,A19,Resa!$AA$8:$AA$158))</f>
        <v>0</v>
      </c>
      <c r="C19" s="78" cm="1">
        <f t="array" ref="C19">IFERROR(IF(A19="","",INDEX(Resa!$H$8:$H$158,MATCH(A19,Resa!$O$8:$O$158*1,0))),"")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IF(E19="","",SUMIF(Resa!$O$8:$O$158,E19,Resa!$AA$8:$AA$158))</f>
        <v>0</v>
      </c>
      <c r="G19" s="78" cm="1">
        <f t="array" ref="G19">IFERROR(IF(E19="","",INDEX(Resa!$H$8:$H$158,MATCH(E19,Resa!$O$8:$O$158*1,0))),"")</f>
        <v>0</v>
      </c>
      <c r="H19" s="79"/>
      <c r="I19" s="77" t="str" cm="1">
        <f t="array" ref="I19">IFERROR(SMALL(_xlfn.UNIQUE(Resa!$O$8:$O$158*1,FALSE,FALSE),ROW($A68)),"")</f>
        <v/>
      </c>
      <c r="J19" s="77" t="str">
        <f>IF(I19="","",SUMIF(Resa!$O$8:$O$158,I19,Resa!$AA$8:$AA$158))</f>
        <v/>
      </c>
      <c r="K19" s="78" t="str" cm="1">
        <f t="array" ref="K19">IFERROR(IF(I19="","",INDEX(Resa!$H$8:$H$158,MATCH(I19,Resa!$O$8:$O$158*1,0))),"")</f>
        <v/>
      </c>
    </row>
    <row r="20" spans="1:11" ht="16.5" thickBot="1" x14ac:dyDescent="0.25">
      <c r="A20" s="77" cm="1">
        <f t="array" ref="A20">IFERROR(SMALL(_xlfn.UNIQUE(Resa!$O$8:$O$158*1,FALSE,FALSE),ROW($A19)),"")</f>
        <v>122</v>
      </c>
      <c r="B20" s="77">
        <f>IF(A20="","",SUMIF(Resa!$O$8:$O$158,A20,Resa!$AA$8:$AA$158))</f>
        <v>0</v>
      </c>
      <c r="C20" s="78" cm="1">
        <f t="array" ref="C20">IFERROR(IF(A20="","",INDEX(Resa!$H$8:$H$158,MATCH(A20,Resa!$O$8:$O$158*1,0))),"")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IF(E20="","",SUMIF(Resa!$O$8:$O$158,E20,Resa!$AA$8:$AA$158))</f>
        <v>0</v>
      </c>
      <c r="G20" s="78" cm="1">
        <f t="array" ref="G20">IFERROR(IF(E20="","",INDEX(Resa!$H$8:$H$158,MATCH(E20,Resa!$O$8:$O$158*1,0))),"")</f>
        <v>0</v>
      </c>
      <c r="H20" s="79"/>
      <c r="I20" s="77" t="str" cm="1">
        <f t="array" ref="I20">IFERROR(SMALL(_xlfn.UNIQUE(Resa!$O$8:$O$158*1,FALSE,FALSE),ROW($A69)),"")</f>
        <v/>
      </c>
      <c r="J20" s="77" t="str">
        <f>IF(I20="","",SUMIF(Resa!$O$8:$O$158,I20,Resa!$AA$8:$AA$158))</f>
        <v/>
      </c>
      <c r="K20" s="78" t="str" cm="1">
        <f t="array" ref="K20">IFERROR(IF(I20="","",INDEX(Resa!$H$8:$H$158,MATCH(I20,Resa!$O$8:$O$158*1,0))),"")</f>
        <v/>
      </c>
    </row>
    <row r="21" spans="1:11" ht="16.5" thickBot="1" x14ac:dyDescent="0.25">
      <c r="A21" s="77" cm="1">
        <f t="array" ref="A21">IFERROR(SMALL(_xlfn.UNIQUE(Resa!$O$8:$O$158*1,FALSE,FALSE),ROW($A20)),"")</f>
        <v>123</v>
      </c>
      <c r="B21" s="77">
        <f>IF(A21="","",SUMIF(Resa!$O$8:$O$158,A21,Resa!$AA$8:$AA$158))</f>
        <v>0</v>
      </c>
      <c r="C21" s="78" cm="1">
        <f t="array" ref="C21">IFERROR(IF(A21="","",INDEX(Resa!$H$8:$H$158,MATCH(A21,Resa!$O$8:$O$158*1,0))),"")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IF(E21="","",SUMIF(Resa!$O$8:$O$158,E21,Resa!$AA$8:$AA$158))</f>
        <v>0</v>
      </c>
      <c r="G21" s="78" cm="1">
        <f t="array" ref="G21">IFERROR(IF(E21="","",INDEX(Resa!$H$8:$H$158,MATCH(E21,Resa!$O$8:$O$158*1,0))),"")</f>
        <v>0</v>
      </c>
      <c r="H21" s="79"/>
      <c r="I21" s="77" t="str" cm="1">
        <f t="array" ref="I21">IFERROR(SMALL(_xlfn.UNIQUE(Resa!$O$8:$O$158*1,FALSE,FALSE),ROW($A70)),"")</f>
        <v/>
      </c>
      <c r="J21" s="77" t="str">
        <f>IF(I21="","",SUMIF(Resa!$O$8:$O$158,I21,Resa!$AA$8:$AA$158))</f>
        <v/>
      </c>
      <c r="K21" s="78" t="str" cm="1">
        <f t="array" ref="K21">IFERROR(IF(I21="","",INDEX(Resa!$H$8:$H$158,MATCH(I21,Resa!$O$8:$O$158*1,0))),"")</f>
        <v/>
      </c>
    </row>
    <row r="22" spans="1:11" ht="16.5" thickBot="1" x14ac:dyDescent="0.25">
      <c r="A22" s="77" cm="1">
        <f t="array" ref="A22">IFERROR(SMALL(_xlfn.UNIQUE(Resa!$O$8:$O$158*1,FALSE,FALSE),ROW($A21)),"")</f>
        <v>124</v>
      </c>
      <c r="B22" s="77">
        <f>IF(A22="","",SUMIF(Resa!$O$8:$O$158,A22,Resa!$AA$8:$AA$158))</f>
        <v>0</v>
      </c>
      <c r="C22" s="78" cm="1">
        <f t="array" ref="C22">IFERROR(IF(A22="","",INDEX(Resa!$H$8:$H$158,MATCH(A22,Resa!$O$8:$O$158*1,0))),"")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IF(E22="","",SUMIF(Resa!$O$8:$O$158,E22,Resa!$AA$8:$AA$158))</f>
        <v>0</v>
      </c>
      <c r="G22" s="78" cm="1">
        <f t="array" ref="G22">IFERROR(IF(E22="","",INDEX(Resa!$H$8:$H$158,MATCH(E22,Resa!$O$8:$O$158*1,0))),"")</f>
        <v>0</v>
      </c>
      <c r="H22" s="79"/>
      <c r="I22" s="77" t="str" cm="1">
        <f t="array" ref="I22">IFERROR(SMALL(_xlfn.UNIQUE(Resa!$O$8:$O$158*1,FALSE,FALSE),ROW($A71)),"")</f>
        <v/>
      </c>
      <c r="J22" s="77" t="str">
        <f>IF(I22="","",SUMIF(Resa!$O$8:$O$158,I22,Resa!$AA$8:$AA$158))</f>
        <v/>
      </c>
      <c r="K22" s="78" t="str" cm="1">
        <f t="array" ref="K22">IFERROR(IF(I22="","",INDEX(Resa!$H$8:$H$158,MATCH(I22,Resa!$O$8:$O$158*1,0))),"")</f>
        <v/>
      </c>
    </row>
    <row r="23" spans="1:11" ht="16.5" thickBot="1" x14ac:dyDescent="0.25">
      <c r="A23" s="77" cm="1">
        <f t="array" ref="A23">IFERROR(SMALL(_xlfn.UNIQUE(Resa!$O$8:$O$158*1,FALSE,FALSE),ROW($A22)),"")</f>
        <v>125</v>
      </c>
      <c r="B23" s="77">
        <f>IF(A23="","",SUMIF(Resa!$O$8:$O$158,A23,Resa!$AA$8:$AA$158))</f>
        <v>0</v>
      </c>
      <c r="C23" s="78" cm="1">
        <f t="array" ref="C23">IFERROR(IF(A23="","",INDEX(Resa!$H$8:$H$158,MATCH(A23,Resa!$O$8:$O$158*1,0))),"")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IF(E23="","",SUMIF(Resa!$O$8:$O$158,E23,Resa!$AA$8:$AA$158))</f>
        <v>0</v>
      </c>
      <c r="G23" s="78" cm="1">
        <f t="array" ref="G23">IFERROR(IF(E23="","",INDEX(Resa!$H$8:$H$158,MATCH(E23,Resa!$O$8:$O$158*1,0))),"")</f>
        <v>0</v>
      </c>
      <c r="H23" s="79"/>
      <c r="I23" s="77" t="str" cm="1">
        <f t="array" ref="I23">IFERROR(SMALL(_xlfn.UNIQUE(Resa!$O$8:$O$158*1,FALSE,FALSE),ROW($A72)),"")</f>
        <v/>
      </c>
      <c r="J23" s="77" t="str">
        <f>IF(I23="","",SUMIF(Resa!$O$8:$O$158,I23,Resa!$AA$8:$AA$158))</f>
        <v/>
      </c>
      <c r="K23" s="78" t="str" cm="1">
        <f t="array" ref="K23">IFERROR(IF(I23="","",INDEX(Resa!$H$8:$H$158,MATCH(I23,Resa!$O$8:$O$158*1,0))),"")</f>
        <v/>
      </c>
    </row>
    <row r="24" spans="1:11" ht="16.5" thickBot="1" x14ac:dyDescent="0.25">
      <c r="A24" s="77" cm="1">
        <f t="array" ref="A24">IFERROR(SMALL(_xlfn.UNIQUE(Resa!$O$8:$O$158*1,FALSE,FALSE),ROW($A23)),"")</f>
        <v>126</v>
      </c>
      <c r="B24" s="77">
        <f>IF(A24="","",SUMIF(Resa!$O$8:$O$158,A24,Resa!$AA$8:$AA$158))</f>
        <v>0</v>
      </c>
      <c r="C24" s="78" cm="1">
        <f t="array" ref="C24">IFERROR(IF(A24="","",INDEX(Resa!$H$8:$H$158,MATCH(A24,Resa!$O$8:$O$158*1,0))),"")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IF(E24="","",SUMIF(Resa!$O$8:$O$158,E24,Resa!$AA$8:$AA$158))</f>
        <v>0</v>
      </c>
      <c r="G24" s="78" cm="1">
        <f t="array" ref="G24">IFERROR(IF(E24="","",INDEX(Resa!$H$8:$H$158,MATCH(E24,Resa!$O$8:$O$158*1,0))),"")</f>
        <v>0</v>
      </c>
      <c r="H24" s="79"/>
      <c r="I24" s="77" t="str" cm="1">
        <f t="array" ref="I24">IFERROR(SMALL(_xlfn.UNIQUE(Resa!$O$8:$O$158*1,FALSE,FALSE),ROW($A73)),"")</f>
        <v/>
      </c>
      <c r="J24" s="77" t="str">
        <f>IF(I24="","",SUMIF(Resa!$O$8:$O$158,I24,Resa!$AA$8:$AA$158))</f>
        <v/>
      </c>
      <c r="K24" s="78" t="str" cm="1">
        <f t="array" ref="K24">IFERROR(IF(I24="","",INDEX(Resa!$H$8:$H$158,MATCH(I24,Resa!$O$8:$O$158*1,0))),"")</f>
        <v/>
      </c>
    </row>
    <row r="25" spans="1:11" ht="16.5" thickBot="1" x14ac:dyDescent="0.25">
      <c r="A25" s="77" cm="1">
        <f t="array" ref="A25">IFERROR(SMALL(_xlfn.UNIQUE(Resa!$O$8:$O$158*1,FALSE,FALSE),ROW($A24)),"")</f>
        <v>127</v>
      </c>
      <c r="B25" s="77">
        <f>IF(A25="","",SUMIF(Resa!$O$8:$O$158,A25,Resa!$AA$8:$AA$158))</f>
        <v>0</v>
      </c>
      <c r="C25" s="78" cm="1">
        <f t="array" ref="C25">IFERROR(IF(A25="","",INDEX(Resa!$H$8:$H$158,MATCH(A25,Resa!$O$8:$O$158*1,0))),"")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IF(E25="","",SUMIF(Resa!$O$8:$O$158,E25,Resa!$AA$8:$AA$158))</f>
        <v>0</v>
      </c>
      <c r="G25" s="78" cm="1">
        <f t="array" ref="G25">IFERROR(IF(E25="","",INDEX(Resa!$H$8:$H$158,MATCH(E25,Resa!$O$8:$O$158*1,0))),"")</f>
        <v>0</v>
      </c>
      <c r="H25" s="79"/>
      <c r="I25" s="77" t="str" cm="1">
        <f t="array" ref="I25">IFERROR(SMALL(_xlfn.UNIQUE(Resa!$O$8:$O$158*1,FALSE,FALSE),ROW($A74)),"")</f>
        <v/>
      </c>
      <c r="J25" s="77" t="str">
        <f>IF(I25="","",SUMIF(Resa!$O$8:$O$158,I25,Resa!$AA$8:$AA$158))</f>
        <v/>
      </c>
      <c r="K25" s="78" t="str" cm="1">
        <f t="array" ref="K25">IFERROR(IF(I25="","",INDEX(Resa!$H$8:$H$158,MATCH(I25,Resa!$O$8:$O$158*1,0))),"")</f>
        <v/>
      </c>
    </row>
    <row r="26" spans="1:11" ht="16.5" thickBot="1" x14ac:dyDescent="0.25">
      <c r="A26" s="77" cm="1">
        <f t="array" ref="A26">IFERROR(SMALL(_xlfn.UNIQUE(Resa!$O$8:$O$158*1,FALSE,FALSE),ROW($A25)),"")</f>
        <v>128</v>
      </c>
      <c r="B26" s="77">
        <f>IF(A26="","",SUMIF(Resa!$O$8:$O$158,A26,Resa!$AA$8:$AA$158))</f>
        <v>0</v>
      </c>
      <c r="C26" s="78" cm="1">
        <f t="array" ref="C26">IFERROR(IF(A26="","",INDEX(Resa!$H$8:$H$158,MATCH(A26,Resa!$O$8:$O$158*1,0))),"")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IF(E26="","",SUMIF(Resa!$O$8:$O$158,E26,Resa!$AA$8:$AA$158))</f>
        <v>0</v>
      </c>
      <c r="G26" s="78" cm="1">
        <f t="array" ref="G26">IFERROR(IF(E26="","",INDEX(Resa!$H$8:$H$158,MATCH(E26,Resa!$O$8:$O$158*1,0))),"")</f>
        <v>0</v>
      </c>
      <c r="H26" s="79"/>
      <c r="I26" s="77" t="str" cm="1">
        <f t="array" ref="I26">IFERROR(SMALL(_xlfn.UNIQUE(Resa!$O$8:$O$158*1,FALSE,FALSE),ROW($A75)),"")</f>
        <v/>
      </c>
      <c r="J26" s="77" t="str">
        <f>IF(I26="","",SUMIF(Resa!$O$8:$O$158,I26,Resa!$AA$8:$AA$158))</f>
        <v/>
      </c>
      <c r="K26" s="78" t="str" cm="1">
        <f t="array" ref="K26">IFERROR(IF(I26="","",INDEX(Resa!$H$8:$H$158,MATCH(I26,Resa!$O$8:$O$158*1,0))),"")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IF(A27="","",SUMIF(Resa!$O$8:$O$158,A27,Resa!$AA$8:$AA$158))</f>
        <v>0</v>
      </c>
      <c r="C27" s="78" cm="1">
        <f t="array" ref="C27">IFERROR(IF(A27="","",INDEX(Resa!$H$8:$H$158,MATCH(A27,Resa!$O$8:$O$158*1,0))),"")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IF(E27="","",SUMIF(Resa!$O$8:$O$158,E27,Resa!$AA$8:$AA$158))</f>
        <v>0</v>
      </c>
      <c r="G27" s="78" cm="1">
        <f t="array" ref="G27">IFERROR(IF(E27="","",INDEX(Resa!$H$8:$H$158,MATCH(E27,Resa!$O$8:$O$158*1,0))),"")</f>
        <v>0</v>
      </c>
      <c r="H27" s="79"/>
      <c r="I27" s="77" t="str" cm="1">
        <f t="array" ref="I27">IFERROR(SMALL(_xlfn.UNIQUE(Resa!$O$8:$O$158*1,FALSE,FALSE),ROW($A76)),"")</f>
        <v/>
      </c>
      <c r="J27" s="77" t="str">
        <f>IF(I27="","",SUMIF(Resa!$O$8:$O$158,I27,Resa!$AA$8:$AA$158))</f>
        <v/>
      </c>
      <c r="K27" s="78" t="str" cm="1">
        <f t="array" ref="K27">IFERROR(IF(I27="","",INDEX(Resa!$H$8:$H$158,MATCH(I27,Resa!$O$8:$O$158*1,0))),"")</f>
        <v/>
      </c>
    </row>
    <row r="28" spans="1:11" ht="16.5" thickBot="1" x14ac:dyDescent="0.25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IF(I28="","",SUMIF(Resa!$O$8:$O$158,I28,Resa!$AA$8:$AA$158))</f>
        <v/>
      </c>
      <c r="K28" s="78" t="str" cm="1">
        <f t="array" ref="K28">IFERROR(IF(I28="","",INDEX(Resa!$H$8:$H$158,MATCH(I28,Resa!$O$8:$O$158*1,0))),"")</f>
        <v/>
      </c>
    </row>
    <row r="29" spans="1:11" ht="18" x14ac:dyDescent="0.2">
      <c r="A29" s="199">
        <v>1</v>
      </c>
      <c r="B29" s="200"/>
      <c r="C29" s="44">
        <f t="shared" ref="C29:C34" si="0">SUMIFS($B$3:$B$27,$C$3:$C$27,A29)+SUMIFS($F$3:$F$27,$G$3:$G$27,A29)+SUMIFS($J$3:$J$28,$K$3:$K$28,A29)</f>
        <v>0</v>
      </c>
      <c r="D29" s="10"/>
    </row>
    <row r="30" spans="1:11" ht="18" x14ac:dyDescent="0.2">
      <c r="A30" s="201">
        <v>2</v>
      </c>
      <c r="B30" s="202"/>
      <c r="C30" s="45">
        <f t="shared" si="0"/>
        <v>0</v>
      </c>
      <c r="D30" s="10"/>
    </row>
    <row r="31" spans="1:11" ht="18" x14ac:dyDescent="0.2">
      <c r="A31" s="203">
        <v>3</v>
      </c>
      <c r="B31" s="204"/>
      <c r="C31" s="45">
        <f t="shared" si="0"/>
        <v>0</v>
      </c>
    </row>
    <row r="32" spans="1:11" ht="18" x14ac:dyDescent="0.2">
      <c r="A32" s="205">
        <v>4</v>
      </c>
      <c r="B32" s="206"/>
      <c r="C32" s="45">
        <f t="shared" si="0"/>
        <v>0</v>
      </c>
    </row>
    <row r="33" spans="1:3" ht="18" x14ac:dyDescent="0.2">
      <c r="A33" s="190">
        <v>5</v>
      </c>
      <c r="B33" s="191"/>
      <c r="C33" s="45">
        <f t="shared" si="0"/>
        <v>0</v>
      </c>
    </row>
    <row r="34" spans="1:3" ht="18.75" thickBot="1" x14ac:dyDescent="0.25">
      <c r="A34" s="192">
        <v>6</v>
      </c>
      <c r="B34" s="193"/>
      <c r="C34" s="46">
        <f t="shared" si="0"/>
        <v>0</v>
      </c>
    </row>
  </sheetData>
  <mergeCells count="8">
    <mergeCell ref="A32:B32"/>
    <mergeCell ref="A33:B33"/>
    <mergeCell ref="A34:B34"/>
    <mergeCell ref="A1:I1"/>
    <mergeCell ref="J1:K1"/>
    <mergeCell ref="A29:B29"/>
    <mergeCell ref="A30:B30"/>
    <mergeCell ref="A31:B31"/>
  </mergeCells>
  <conditionalFormatting sqref="B3:B27 I3:J28">
    <cfRule type="expression" dxfId="224" priority="33">
      <formula>AND( D3=6)</formula>
    </cfRule>
    <cfRule type="expression" dxfId="223" priority="34">
      <formula>AND( D3=5)</formula>
    </cfRule>
    <cfRule type="expression" dxfId="222" priority="35">
      <formula>AND( D3=4)</formula>
    </cfRule>
    <cfRule type="expression" dxfId="221" priority="36">
      <formula>AND( D3=3)</formula>
    </cfRule>
    <cfRule type="expression" dxfId="220" priority="37">
      <formula>AND( D3=2)</formula>
    </cfRule>
    <cfRule type="expression" dxfId="219" priority="38">
      <formula>AND( D3=1)</formula>
    </cfRule>
  </conditionalFormatting>
  <conditionalFormatting sqref="B3:B27">
    <cfRule type="containsErrors" dxfId="218" priority="39">
      <formula>ISERROR(B3)</formula>
    </cfRule>
  </conditionalFormatting>
  <conditionalFormatting sqref="E3:E27">
    <cfRule type="expression" dxfId="217" priority="26">
      <formula>AND( G3=6)</formula>
    </cfRule>
    <cfRule type="expression" dxfId="216" priority="27">
      <formula>AND( G3=5)</formula>
    </cfRule>
    <cfRule type="expression" dxfId="215" priority="28">
      <formula>AND( G3=4)</formula>
    </cfRule>
    <cfRule type="expression" dxfId="214" priority="29">
      <formula>AND( G3=3)</formula>
    </cfRule>
    <cfRule type="expression" dxfId="213" priority="30">
      <formula>AND( G3=2)</formula>
    </cfRule>
    <cfRule type="expression" dxfId="212" priority="31">
      <formula>AND( G3=1)</formula>
    </cfRule>
  </conditionalFormatting>
  <conditionalFormatting sqref="E3:E27 I3:J28">
    <cfRule type="containsErrors" dxfId="211" priority="32">
      <formula>ISERROR(E3)</formula>
    </cfRule>
  </conditionalFormatting>
  <conditionalFormatting sqref="C3:C27">
    <cfRule type="cellIs" dxfId="210" priority="25" operator="equal">
      <formula>0</formula>
    </cfRule>
  </conditionalFormatting>
  <conditionalFormatting sqref="G3:G27">
    <cfRule type="cellIs" dxfId="209" priority="24" operator="equal">
      <formula>0</formula>
    </cfRule>
  </conditionalFormatting>
  <conditionalFormatting sqref="K3:K28">
    <cfRule type="cellIs" dxfId="208" priority="23" operator="equal">
      <formula>0</formula>
    </cfRule>
  </conditionalFormatting>
  <conditionalFormatting sqref="J3:J28">
    <cfRule type="containsErrors" dxfId="207" priority="15">
      <formula>ISERROR(J3)</formula>
    </cfRule>
  </conditionalFormatting>
  <conditionalFormatting sqref="F3:F27">
    <cfRule type="expression" dxfId="206" priority="8">
      <formula>AND( H3=6)</formula>
    </cfRule>
    <cfRule type="expression" dxfId="205" priority="9">
      <formula>AND( H3=5)</formula>
    </cfRule>
    <cfRule type="expression" dxfId="204" priority="10">
      <formula>AND( H3=4)</formula>
    </cfRule>
    <cfRule type="expression" dxfId="203" priority="11">
      <formula>AND( H3=3)</formula>
    </cfRule>
    <cfRule type="expression" dxfId="202" priority="12">
      <formula>AND( H3=2)</formula>
    </cfRule>
    <cfRule type="expression" dxfId="201" priority="13">
      <formula>AND( H3=1)</formula>
    </cfRule>
  </conditionalFormatting>
  <conditionalFormatting sqref="J3:J28 F3:F27">
    <cfRule type="containsErrors" dxfId="200" priority="14">
      <formula>ISERROR(F3)</formula>
    </cfRule>
  </conditionalFormatting>
  <conditionalFormatting sqref="A3:A27">
    <cfRule type="expression" dxfId="199" priority="1">
      <formula>AND( C3=6)</formula>
    </cfRule>
    <cfRule type="expression" dxfId="198" priority="2">
      <formula>AND( C3=5)</formula>
    </cfRule>
    <cfRule type="expression" dxfId="197" priority="3">
      <formula>AND( C3=4)</formula>
    </cfRule>
    <cfRule type="expression" dxfId="196" priority="4">
      <formula>AND( C3=3)</formula>
    </cfRule>
    <cfRule type="expression" dxfId="195" priority="5">
      <formula>AND( C3=2)</formula>
    </cfRule>
    <cfRule type="expression" dxfId="194" priority="6">
      <formula>AND( C3=1)</formula>
    </cfRule>
  </conditionalFormatting>
  <conditionalFormatting sqref="A3:A27">
    <cfRule type="containsErrors" dxfId="193" priority="7">
      <formula>ISERROR(A3)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FE69D-E2E2-4CEA-BC3E-67371C923D64}">
  <sheetPr codeName="Feuil11"/>
  <dimension ref="A1:M34"/>
  <sheetViews>
    <sheetView zoomScale="85" zoomScaleNormal="85" workbookViewId="0">
      <selection activeCell="I3" sqref="I3"/>
    </sheetView>
  </sheetViews>
  <sheetFormatPr baseColWidth="10" defaultRowHeight="12.75" x14ac:dyDescent="0.2"/>
  <cols>
    <col min="1" max="1" width="10.85546875" customWidth="1"/>
    <col min="2" max="2" width="3" customWidth="1"/>
    <col min="3" max="3" width="11.5703125" customWidth="1"/>
    <col min="4" max="4" width="2.5703125" customWidth="1"/>
    <col min="5" max="5" width="11.85546875" customWidth="1"/>
    <col min="6" max="6" width="3.28515625" customWidth="1"/>
    <col min="7" max="7" width="12.85546875" customWidth="1"/>
    <col min="8" max="8" width="2.7109375" customWidth="1"/>
    <col min="9" max="9" width="10.5703125" customWidth="1"/>
    <col min="10" max="10" width="3.7109375" customWidth="1"/>
    <col min="11" max="11" width="14.42578125" customWidth="1"/>
  </cols>
  <sheetData>
    <row r="1" spans="1:13" ht="45.75" thickBot="1" x14ac:dyDescent="0.25">
      <c r="A1" s="194" t="str">
        <f>Resa!I7</f>
        <v>EXCU 9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SUM(B3:B27)+SUM(F3:F27)+SUM(J3:J27)</f>
        <v>0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6.5" thickBot="1" x14ac:dyDescent="0.25">
      <c r="A3" s="77" cm="1">
        <f t="array" ref="A3">IFERROR(SMALL(_xlfn.UNIQUE(Resa!$O$8:$O$158*1,FALSE,FALSE),ROW($A2)),"")</f>
        <v>101</v>
      </c>
      <c r="B3" s="77">
        <f>IF(A3="","",SUMIF(Resa!$O$8:$O$158,A3,Resa!$AB$8:$AB$158))</f>
        <v>0</v>
      </c>
      <c r="C3" s="78" cm="1">
        <f t="array" ref="C3">IFERROR(IF(A3="","",INDEX(Resa!$I$8:$I$158,MATCH(A3,Resa!$O$8:$O$158*1,0))),"")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IF(E3="","",SUMIF(Resa!$O$8:$O$158,E3,Resa!$AB$8:$AB$158))</f>
        <v>0</v>
      </c>
      <c r="G3" s="78" cm="1">
        <f t="array" ref="G3">IFERROR(IF(E3="","",INDEX(Resa!$I$8:$I$158,MATCH(E3,Resa!$O$8:$O$158*1,0))),"")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IF(I3="","",SUMIF(Resa!$O$8:$O$158,I3,Resa!$AB$8:$AB$158))</f>
        <v>0</v>
      </c>
      <c r="K3" s="78" cm="1">
        <f t="array" ref="K3">IFERROR(IF(I3="","",INDEX(Resa!$I$8:$I$158,MATCH(I3,Resa!$O$8:$O$158*1,0))),"")</f>
        <v>0</v>
      </c>
      <c r="M3" s="35"/>
    </row>
    <row r="4" spans="1:13" ht="16.5" thickBot="1" x14ac:dyDescent="0.25">
      <c r="A4" s="77" cm="1">
        <f t="array" ref="A4">IFERROR(SMALL(_xlfn.UNIQUE(Resa!$O$8:$O$158*1,FALSE,FALSE),ROW($A3)),"")</f>
        <v>102</v>
      </c>
      <c r="B4" s="77">
        <f>IF(A4="","",SUMIF(Resa!$O$8:$O$158,A4,Resa!$AB$8:$AB$158))</f>
        <v>0</v>
      </c>
      <c r="C4" s="78" cm="1">
        <f t="array" ref="C4">IFERROR(IF(A4="","",INDEX(Resa!$I$8:$I$158,MATCH(A4,Resa!$O$8:$O$158*1,0))),"")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IF(E4="","",SUMIF(Resa!$O$8:$O$158,E4,Resa!$AB$8:$AB$158))</f>
        <v>0</v>
      </c>
      <c r="G4" s="78" cm="1">
        <f t="array" ref="G4">IFERROR(IF(E4="","",INDEX(Resa!$I$8:$I$158,MATCH(E4,Resa!$O$8:$O$158*1,0))),"")</f>
        <v>0</v>
      </c>
      <c r="H4" s="79"/>
      <c r="I4" s="77" cm="1">
        <f t="array" ref="I4">IFERROR(SMALL(_xlfn.UNIQUE(Resa!$O$8:$O$158*1,FALSE,FALSE),ROW($A53)),"")</f>
        <v>263</v>
      </c>
      <c r="J4" s="77">
        <f>IF(I4="","",SUMIF(Resa!$O$8:$O$158,I4,Resa!$AB$8:$AB$158))</f>
        <v>0</v>
      </c>
      <c r="K4" s="78" cm="1">
        <f t="array" ref="K4">IFERROR(IF(I4="","",INDEX(Resa!$I$8:$I$158,MATCH(I4,Resa!$O$8:$O$158*1,0))),"")</f>
        <v>0</v>
      </c>
      <c r="M4" s="35"/>
    </row>
    <row r="5" spans="1:13" ht="16.5" thickBot="1" x14ac:dyDescent="0.25">
      <c r="A5" s="77" cm="1">
        <f t="array" ref="A5">IFERROR(SMALL(_xlfn.UNIQUE(Resa!$O$8:$O$158*1,FALSE,FALSE),ROW($A4)),"")</f>
        <v>105</v>
      </c>
      <c r="B5" s="77">
        <f>IF(A5="","",SUMIF(Resa!$O$8:$O$158,A5,Resa!$AB$8:$AB$158))</f>
        <v>0</v>
      </c>
      <c r="C5" s="78" cm="1">
        <f t="array" ref="C5">IFERROR(IF(A5="","",INDEX(Resa!$I$8:$I$158,MATCH(A5,Resa!$O$8:$O$158*1,0))),"")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IF(E5="","",SUMIF(Resa!$O$8:$O$158,E5,Resa!$AB$8:$AB$158))</f>
        <v>0</v>
      </c>
      <c r="G5" s="78" cm="1">
        <f t="array" ref="G5">IFERROR(IF(E5="","",INDEX(Resa!$I$8:$I$158,MATCH(E5,Resa!$O$8:$O$158*1,0))),"")</f>
        <v>0</v>
      </c>
      <c r="H5" s="79"/>
      <c r="I5" s="77" cm="1">
        <f t="array" ref="I5">IFERROR(SMALL(_xlfn.UNIQUE(Resa!$O$8:$O$158*1,FALSE,FALSE),ROW($A54)),"")</f>
        <v>264</v>
      </c>
      <c r="J5" s="77">
        <f>IF(I5="","",SUMIF(Resa!$O$8:$O$158,I5,Resa!$AB$8:$AB$158))</f>
        <v>0</v>
      </c>
      <c r="K5" s="78" cm="1">
        <f t="array" ref="K5">IFERROR(IF(I5="","",INDEX(Resa!$I$8:$I$158,MATCH(I5,Resa!$O$8:$O$158*1,0))),"")</f>
        <v>0</v>
      </c>
    </row>
    <row r="6" spans="1:13" ht="16.5" thickBot="1" x14ac:dyDescent="0.25">
      <c r="A6" s="77" cm="1">
        <f t="array" ref="A6">IFERROR(SMALL(_xlfn.UNIQUE(Resa!$O$8:$O$158*1,FALSE,FALSE),ROW($A5)),"")</f>
        <v>108</v>
      </c>
      <c r="B6" s="77">
        <f>IF(A6="","",SUMIF(Resa!$O$8:$O$158,A6,Resa!$AB$8:$AB$158))</f>
        <v>0</v>
      </c>
      <c r="C6" s="78" cm="1">
        <f t="array" ref="C6">IFERROR(IF(A6="","",INDEX(Resa!$I$8:$I$158,MATCH(A6,Resa!$O$8:$O$158*1,0))),"")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IF(E6="","",SUMIF(Resa!$O$8:$O$158,E6,Resa!$AB$8:$AB$158))</f>
        <v>0</v>
      </c>
      <c r="G6" s="78" cm="1">
        <f t="array" ref="G6">IFERROR(IF(E6="","",INDEX(Resa!$I$8:$I$158,MATCH(E6,Resa!$O$8:$O$158*1,0))),"")</f>
        <v>0</v>
      </c>
      <c r="H6" s="79"/>
      <c r="I6" s="77" cm="1">
        <f t="array" ref="I6">IFERROR(SMALL(_xlfn.UNIQUE(Resa!$O$8:$O$158*1,FALSE,FALSE),ROW($A55)),"")</f>
        <v>265</v>
      </c>
      <c r="J6" s="77">
        <f>IF(I6="","",SUMIF(Resa!$O$8:$O$158,I6,Resa!$AB$8:$AB$158))</f>
        <v>0</v>
      </c>
      <c r="K6" s="78" cm="1">
        <f t="array" ref="K6">IFERROR(IF(I6="","",INDEX(Resa!$I$8:$I$158,MATCH(I6,Resa!$O$8:$O$158*1,0))),"")</f>
        <v>0</v>
      </c>
    </row>
    <row r="7" spans="1:13" ht="16.5" thickBot="1" x14ac:dyDescent="0.25">
      <c r="A7" s="77" cm="1">
        <f t="array" ref="A7">IFERROR(SMALL(_xlfn.UNIQUE(Resa!$O$8:$O$158*1,FALSE,FALSE),ROW($A6)),"")</f>
        <v>109</v>
      </c>
      <c r="B7" s="77">
        <f>IF(A7="","",SUMIF(Resa!$O$8:$O$158,A7,Resa!$AB$8:$AB$158))</f>
        <v>0</v>
      </c>
      <c r="C7" s="78" cm="1">
        <f t="array" ref="C7">IFERROR(IF(A7="","",INDEX(Resa!$I$8:$I$158,MATCH(A7,Resa!$O$8:$O$158*1,0))),"")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IF(E7="","",SUMIF(Resa!$O$8:$O$158,E7,Resa!$AB$8:$AB$158))</f>
        <v>0</v>
      </c>
      <c r="G7" s="78" cm="1">
        <f t="array" ref="G7">IFERROR(IF(E7="","",INDEX(Resa!$I$8:$I$158,MATCH(E7,Resa!$O$8:$O$158*1,0))),"")</f>
        <v>0</v>
      </c>
      <c r="H7" s="79"/>
      <c r="I7" s="77" cm="1">
        <f t="array" ref="I7">IFERROR(SMALL(_xlfn.UNIQUE(Resa!$O$8:$O$158*1,FALSE,FALSE),ROW($A56)),"")</f>
        <v>266</v>
      </c>
      <c r="J7" s="77">
        <f>IF(I7="","",SUMIF(Resa!$O$8:$O$158,I7,Resa!$AB$8:$AB$158))</f>
        <v>0</v>
      </c>
      <c r="K7" s="78" cm="1">
        <f t="array" ref="K7">IFERROR(IF(I7="","",INDEX(Resa!$I$8:$I$158,MATCH(I7,Resa!$O$8:$O$158*1,0))),"")</f>
        <v>0</v>
      </c>
    </row>
    <row r="8" spans="1:13" ht="16.5" thickBot="1" x14ac:dyDescent="0.25">
      <c r="A8" s="77" cm="1">
        <f t="array" ref="A8">IFERROR(SMALL(_xlfn.UNIQUE(Resa!$O$8:$O$158*1,FALSE,FALSE),ROW($A7)),"")</f>
        <v>110</v>
      </c>
      <c r="B8" s="77">
        <f>IF(A8="","",SUMIF(Resa!$O$8:$O$158,A8,Resa!$AB$8:$AB$158))</f>
        <v>0</v>
      </c>
      <c r="C8" s="78" cm="1">
        <f t="array" ref="C8">IFERROR(IF(A8="","",INDEX(Resa!$I$8:$I$158,MATCH(A8,Resa!$O$8:$O$158*1,0))),"")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IF(E8="","",SUMIF(Resa!$O$8:$O$158,E8,Resa!$AB$8:$AB$158))</f>
        <v>0</v>
      </c>
      <c r="G8" s="78" cm="1">
        <f t="array" ref="G8">IFERROR(IF(E8="","",INDEX(Resa!$I$8:$I$158,MATCH(E8,Resa!$O$8:$O$158*1,0))),"")</f>
        <v>0</v>
      </c>
      <c r="H8" s="79"/>
      <c r="I8" s="77" cm="1">
        <f t="array" ref="I8">IFERROR(SMALL(_xlfn.UNIQUE(Resa!$O$8:$O$158*1,FALSE,FALSE),ROW($A57)),"")</f>
        <v>267</v>
      </c>
      <c r="J8" s="77">
        <f>IF(I8="","",SUMIF(Resa!$O$8:$O$158,I8,Resa!$AB$8:$AB$158))</f>
        <v>0</v>
      </c>
      <c r="K8" s="78" cm="1">
        <f t="array" ref="K8">IFERROR(IF(I8="","",INDEX(Resa!$I$8:$I$158,MATCH(I8,Resa!$O$8:$O$158*1,0))),"")</f>
        <v>0</v>
      </c>
    </row>
    <row r="9" spans="1:13" ht="16.5" thickBot="1" x14ac:dyDescent="0.25">
      <c r="A9" s="77" cm="1">
        <f t="array" ref="A9">IFERROR(SMALL(_xlfn.UNIQUE(Resa!$O$8:$O$158*1,FALSE,FALSE),ROW($A8)),"")</f>
        <v>111</v>
      </c>
      <c r="B9" s="77">
        <f>IF(A9="","",SUMIF(Resa!$O$8:$O$158,A9,Resa!$AB$8:$AB$158))</f>
        <v>0</v>
      </c>
      <c r="C9" s="78" cm="1">
        <f t="array" ref="C9">IFERROR(IF(A9="","",INDEX(Resa!$I$8:$I$158,MATCH(A9,Resa!$O$8:$O$158*1,0))),"")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IF(E9="","",SUMIF(Resa!$O$8:$O$158,E9,Resa!$AB$8:$AB$158))</f>
        <v>0</v>
      </c>
      <c r="G9" s="78" cm="1">
        <f t="array" ref="G9">IFERROR(IF(E9="","",INDEX(Resa!$I$8:$I$158,MATCH(E9,Resa!$O$8:$O$158*1,0))),"")</f>
        <v>0</v>
      </c>
      <c r="H9" s="79"/>
      <c r="I9" s="77" cm="1">
        <f t="array" ref="I9">IFERROR(SMALL(_xlfn.UNIQUE(Resa!$O$8:$O$158*1,FALSE,FALSE),ROW($A58)),"")</f>
        <v>268</v>
      </c>
      <c r="J9" s="77">
        <f>IF(I9="","",SUMIF(Resa!$O$8:$O$158,I9,Resa!$AB$8:$AB$158))</f>
        <v>0</v>
      </c>
      <c r="K9" s="78" cm="1">
        <f t="array" ref="K9">IFERROR(IF(I9="","",INDEX(Resa!$I$8:$I$158,MATCH(I9,Resa!$O$8:$O$158*1,0))),"")</f>
        <v>0</v>
      </c>
    </row>
    <row r="10" spans="1:13" ht="16.5" thickBot="1" x14ac:dyDescent="0.25">
      <c r="A10" s="77" cm="1">
        <f t="array" ref="A10">IFERROR(SMALL(_xlfn.UNIQUE(Resa!$O$8:$O$158*1,FALSE,FALSE),ROW($A9)),"")</f>
        <v>112</v>
      </c>
      <c r="B10" s="77">
        <f>IF(A10="","",SUMIF(Resa!$O$8:$O$158,A10,Resa!$AB$8:$AB$158))</f>
        <v>0</v>
      </c>
      <c r="C10" s="78" cm="1">
        <f t="array" ref="C10">IFERROR(IF(A10="","",INDEX(Resa!$I$8:$I$158,MATCH(A10,Resa!$O$8:$O$158*1,0))),"")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IF(E10="","",SUMIF(Resa!$O$8:$O$158,E10,Resa!$AB$8:$AB$158))</f>
        <v>0</v>
      </c>
      <c r="G10" s="78" cm="1">
        <f t="array" ref="G10">IFERROR(IF(E10="","",INDEX(Resa!$I$8:$I$158,MATCH(E10,Resa!$O$8:$O$158*1,0))),"")</f>
        <v>0</v>
      </c>
      <c r="H10" s="79"/>
      <c r="I10" s="77" cm="1">
        <f t="array" ref="I10">IFERROR(SMALL(_xlfn.UNIQUE(Resa!$O$8:$O$158*1,FALSE,FALSE),ROW($A59)),"")</f>
        <v>269</v>
      </c>
      <c r="J10" s="77">
        <f>IF(I10="","",SUMIF(Resa!$O$8:$O$158,I10,Resa!$AB$8:$AB$158))</f>
        <v>0</v>
      </c>
      <c r="K10" s="78" cm="1">
        <f t="array" ref="K10">IFERROR(IF(I10="","",INDEX(Resa!$I$8:$I$158,MATCH(I10,Resa!$O$8:$O$158*1,0))),"")</f>
        <v>0</v>
      </c>
    </row>
    <row r="11" spans="1:13" ht="16.5" thickBot="1" x14ac:dyDescent="0.25">
      <c r="A11" s="77" cm="1">
        <f t="array" ref="A11">IFERROR(SMALL(_xlfn.UNIQUE(Resa!$O$8:$O$158*1,FALSE,FALSE),ROW($A10)),"")</f>
        <v>113</v>
      </c>
      <c r="B11" s="77">
        <f>IF(A11="","",SUMIF(Resa!$O$8:$O$158,A11,Resa!$AB$8:$AB$158))</f>
        <v>0</v>
      </c>
      <c r="C11" s="78" cm="1">
        <f t="array" ref="C11">IFERROR(IF(A11="","",INDEX(Resa!$I$8:$I$158,MATCH(A11,Resa!$O$8:$O$158*1,0))),"")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IF(E11="","",SUMIF(Resa!$O$8:$O$158,E11,Resa!$AB$8:$AB$158))</f>
        <v>0</v>
      </c>
      <c r="G11" s="78" cm="1">
        <f t="array" ref="G11">IFERROR(IF(E11="","",INDEX(Resa!$I$8:$I$158,MATCH(E11,Resa!$O$8:$O$158*1,0))),"")</f>
        <v>0</v>
      </c>
      <c r="H11" s="79"/>
      <c r="I11" s="77" cm="1">
        <f t="array" ref="I11">IFERROR(SMALL(_xlfn.UNIQUE(Resa!$O$8:$O$158*1,FALSE,FALSE),ROW($A60)),"")</f>
        <v>270</v>
      </c>
      <c r="J11" s="77">
        <f>IF(I11="","",SUMIF(Resa!$O$8:$O$158,I11,Resa!$AB$8:$AB$158))</f>
        <v>0</v>
      </c>
      <c r="K11" s="78" cm="1">
        <f t="array" ref="K11">IFERROR(IF(I11="","",INDEX(Resa!$I$8:$I$158,MATCH(I11,Resa!$O$8:$O$158*1,0))),"")</f>
        <v>0</v>
      </c>
    </row>
    <row r="12" spans="1:13" ht="16.5" thickBot="1" x14ac:dyDescent="0.25">
      <c r="A12" s="77" cm="1">
        <f t="array" ref="A12">IFERROR(SMALL(_xlfn.UNIQUE(Resa!$O$8:$O$158*1,FALSE,FALSE),ROW($A11)),"")</f>
        <v>114</v>
      </c>
      <c r="B12" s="77">
        <f>IF(A12="","",SUMIF(Resa!$O$8:$O$158,A12,Resa!$AB$8:$AB$158))</f>
        <v>0</v>
      </c>
      <c r="C12" s="78" cm="1">
        <f t="array" ref="C12">IFERROR(IF(A12="","",INDEX(Resa!$I$8:$I$158,MATCH(A12,Resa!$O$8:$O$158*1,0))),"")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IF(E12="","",SUMIF(Resa!$O$8:$O$158,E12,Resa!$AB$8:$AB$158))</f>
        <v>0</v>
      </c>
      <c r="G12" s="78" cm="1">
        <f t="array" ref="G12">IFERROR(IF(E12="","",INDEX(Resa!$I$8:$I$158,MATCH(E12,Resa!$O$8:$O$158*1,0))),"")</f>
        <v>0</v>
      </c>
      <c r="H12" s="79"/>
      <c r="I12" s="77" cm="1">
        <f t="array" ref="I12">IFERROR(SMALL(_xlfn.UNIQUE(Resa!$O$8:$O$158*1,FALSE,FALSE),ROW($A61)),"")</f>
        <v>271</v>
      </c>
      <c r="J12" s="77">
        <f>IF(I12="","",SUMIF(Resa!$O$8:$O$158,I12,Resa!$AB$8:$AB$158))</f>
        <v>0</v>
      </c>
      <c r="K12" s="78" cm="1">
        <f t="array" ref="K12">IFERROR(IF(I12="","",INDEX(Resa!$I$8:$I$158,MATCH(I12,Resa!$O$8:$O$158*1,0))),"")</f>
        <v>0</v>
      </c>
    </row>
    <row r="13" spans="1:13" ht="16.5" thickBot="1" x14ac:dyDescent="0.25">
      <c r="A13" s="77" cm="1">
        <f t="array" ref="A13">IFERROR(SMALL(_xlfn.UNIQUE(Resa!$O$8:$O$158*1,FALSE,FALSE),ROW($A12)),"")</f>
        <v>115</v>
      </c>
      <c r="B13" s="77">
        <f>IF(A13="","",SUMIF(Resa!$O$8:$O$158,A13,Resa!$AB$8:$AB$158))</f>
        <v>0</v>
      </c>
      <c r="C13" s="78" cm="1">
        <f t="array" ref="C13">IFERROR(IF(A13="","",INDEX(Resa!$I$8:$I$158,MATCH(A13,Resa!$O$8:$O$158*1,0))),"")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IF(E13="","",SUMIF(Resa!$O$8:$O$158,E13,Resa!$AB$8:$AB$158))</f>
        <v>0</v>
      </c>
      <c r="G13" s="78" cm="1">
        <f t="array" ref="G13">IFERROR(IF(E13="","",INDEX(Resa!$I$8:$I$158,MATCH(E13,Resa!$O$8:$O$158*1,0))),"")</f>
        <v>0</v>
      </c>
      <c r="H13" s="79"/>
      <c r="I13" s="77" cm="1">
        <f t="array" ref="I13">IFERROR(SMALL(_xlfn.UNIQUE(Resa!$O$8:$O$158*1,FALSE,FALSE),ROW($A62)),"")</f>
        <v>272</v>
      </c>
      <c r="J13" s="77">
        <f>IF(I13="","",SUMIF(Resa!$O$8:$O$158,I13,Resa!$AB$8:$AB$158))</f>
        <v>0</v>
      </c>
      <c r="K13" s="78" cm="1">
        <f t="array" ref="K13">IFERROR(IF(I13="","",INDEX(Resa!$I$8:$I$158,MATCH(I13,Resa!$O$8:$O$158*1,0))),"")</f>
        <v>0</v>
      </c>
    </row>
    <row r="14" spans="1:13" ht="16.5" thickBot="1" x14ac:dyDescent="0.25">
      <c r="A14" s="77" cm="1">
        <f t="array" ref="A14">IFERROR(SMALL(_xlfn.UNIQUE(Resa!$O$8:$O$158*1,FALSE,FALSE),ROW($A13)),"")</f>
        <v>116</v>
      </c>
      <c r="B14" s="77">
        <f>IF(A14="","",SUMIF(Resa!$O$8:$O$158,A14,Resa!$AB$8:$AB$158))</f>
        <v>0</v>
      </c>
      <c r="C14" s="78" cm="1">
        <f t="array" ref="C14">IFERROR(IF(A14="","",INDEX(Resa!$I$8:$I$158,MATCH(A14,Resa!$O$8:$O$158*1,0))),"")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IF(E14="","",SUMIF(Resa!$O$8:$O$158,E14,Resa!$AB$8:$AB$158))</f>
        <v>0</v>
      </c>
      <c r="G14" s="78" cm="1">
        <f t="array" ref="G14">IFERROR(IF(E14="","",INDEX(Resa!$I$8:$I$158,MATCH(E14,Resa!$O$8:$O$158*1,0))),"")</f>
        <v>0</v>
      </c>
      <c r="H14" s="79"/>
      <c r="I14" s="77" cm="1">
        <f t="array" ref="I14">IFERROR(SMALL(_xlfn.UNIQUE(Resa!$O$8:$O$158*1,FALSE,FALSE),ROW($A63)),"")</f>
        <v>273</v>
      </c>
      <c r="J14" s="77">
        <f>IF(I14="","",SUMIF(Resa!$O$8:$O$158,I14,Resa!$AB$8:$AB$158))</f>
        <v>0</v>
      </c>
      <c r="K14" s="78" cm="1">
        <f t="array" ref="K14">IFERROR(IF(I14="","",INDEX(Resa!$I$8:$I$158,MATCH(I14,Resa!$O$8:$O$158*1,0))),"")</f>
        <v>0</v>
      </c>
    </row>
    <row r="15" spans="1:13" ht="16.5" thickBot="1" x14ac:dyDescent="0.25">
      <c r="A15" s="77" cm="1">
        <f t="array" ref="A15">IFERROR(SMALL(_xlfn.UNIQUE(Resa!$O$8:$O$158*1,FALSE,FALSE),ROW($A14)),"")</f>
        <v>117</v>
      </c>
      <c r="B15" s="77">
        <f>IF(A15="","",SUMIF(Resa!$O$8:$O$158,A15,Resa!$AB$8:$AB$158))</f>
        <v>0</v>
      </c>
      <c r="C15" s="78" cm="1">
        <f t="array" ref="C15">IFERROR(IF(A15="","",INDEX(Resa!$I$8:$I$158,MATCH(A15,Resa!$O$8:$O$158*1,0))),"")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IF(E15="","",SUMIF(Resa!$O$8:$O$158,E15,Resa!$AB$8:$AB$158))</f>
        <v>0</v>
      </c>
      <c r="G15" s="78" cm="1">
        <f t="array" ref="G15">IFERROR(IF(E15="","",INDEX(Resa!$I$8:$I$158,MATCH(E15,Resa!$O$8:$O$158*1,0))),"")</f>
        <v>0</v>
      </c>
      <c r="H15" s="79"/>
      <c r="I15" s="77" cm="1">
        <f t="array" ref="I15">IFERROR(SMALL(_xlfn.UNIQUE(Resa!$O$8:$O$158*1,FALSE,FALSE),ROW($A64)),"")</f>
        <v>274</v>
      </c>
      <c r="J15" s="77">
        <f>IF(I15="","",SUMIF(Resa!$O$8:$O$158,I15,Resa!$AB$8:$AB$158))</f>
        <v>0</v>
      </c>
      <c r="K15" s="78" cm="1">
        <f t="array" ref="K15">IFERROR(IF(I15="","",INDEX(Resa!$I$8:$I$158,MATCH(I15,Resa!$O$8:$O$158*1,0))),"")</f>
        <v>0</v>
      </c>
    </row>
    <row r="16" spans="1:13" ht="16.5" thickBot="1" x14ac:dyDescent="0.25">
      <c r="A16" s="77" cm="1">
        <f t="array" ref="A16">IFERROR(SMALL(_xlfn.UNIQUE(Resa!$O$8:$O$158*1,FALSE,FALSE),ROW($A15)),"")</f>
        <v>118</v>
      </c>
      <c r="B16" s="77">
        <f>IF(A16="","",SUMIF(Resa!$O$8:$O$158,A16,Resa!$AB$8:$AB$158))</f>
        <v>0</v>
      </c>
      <c r="C16" s="78" cm="1">
        <f t="array" ref="C16">IFERROR(IF(A16="","",INDEX(Resa!$I$8:$I$158,MATCH(A16,Resa!$O$8:$O$158*1,0))),"")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IF(E16="","",SUMIF(Resa!$O$8:$O$158,E16,Resa!$AB$8:$AB$158))</f>
        <v>0</v>
      </c>
      <c r="G16" s="78" cm="1">
        <f t="array" ref="G16">IFERROR(IF(E16="","",INDEX(Resa!$I$8:$I$158,MATCH(E16,Resa!$O$8:$O$158*1,0))),"")</f>
        <v>0</v>
      </c>
      <c r="H16" s="79"/>
      <c r="I16" s="77" cm="1">
        <f t="array" ref="I16">IFERROR(SMALL(_xlfn.UNIQUE(Resa!$O$8:$O$158*1,FALSE,FALSE),ROW($A65)),"")</f>
        <v>275</v>
      </c>
      <c r="J16" s="77">
        <f>IF(I16="","",SUMIF(Resa!$O$8:$O$158,I16,Resa!$AB$8:$AB$158))</f>
        <v>0</v>
      </c>
      <c r="K16" s="78" cm="1">
        <f t="array" ref="K16">IFERROR(IF(I16="","",INDEX(Resa!$I$8:$I$158,MATCH(I16,Resa!$O$8:$O$158*1,0))),"")</f>
        <v>0</v>
      </c>
    </row>
    <row r="17" spans="1:11" ht="16.5" thickBot="1" x14ac:dyDescent="0.25">
      <c r="A17" s="77" cm="1">
        <f t="array" ref="A17">IFERROR(SMALL(_xlfn.UNIQUE(Resa!$O$8:$O$158*1,FALSE,FALSE),ROW($A16)),"")</f>
        <v>119</v>
      </c>
      <c r="B17" s="77">
        <f>IF(A17="","",SUMIF(Resa!$O$8:$O$158,A17,Resa!$AB$8:$AB$158))</f>
        <v>0</v>
      </c>
      <c r="C17" s="78" cm="1">
        <f t="array" ref="C17">IFERROR(IF(A17="","",INDEX(Resa!$I$8:$I$158,MATCH(A17,Resa!$O$8:$O$158*1,0))),"")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IF(E17="","",SUMIF(Resa!$O$8:$O$158,E17,Resa!$AB$8:$AB$158))</f>
        <v>0</v>
      </c>
      <c r="G17" s="78" cm="1">
        <f t="array" ref="G17">IFERROR(IF(E17="","",INDEX(Resa!$I$8:$I$158,MATCH(E17,Resa!$O$8:$O$158*1,0))),"")</f>
        <v>0</v>
      </c>
      <c r="H17" s="79"/>
      <c r="I17" s="77" cm="1">
        <f t="array" ref="I17">IFERROR(SMALL(_xlfn.UNIQUE(Resa!$O$8:$O$158*1,FALSE,FALSE),ROW($A66)),"")</f>
        <v>277</v>
      </c>
      <c r="J17" s="77">
        <f>IF(I17="","",SUMIF(Resa!$O$8:$O$158,I17,Resa!$AB$8:$AB$158))</f>
        <v>0</v>
      </c>
      <c r="K17" s="78" cm="1">
        <f t="array" ref="K17">IFERROR(IF(I17="","",INDEX(Resa!$I$8:$I$158,MATCH(I17,Resa!$O$8:$O$158*1,0))),"")</f>
        <v>0</v>
      </c>
    </row>
    <row r="18" spans="1:11" ht="16.5" thickBot="1" x14ac:dyDescent="0.25">
      <c r="A18" s="77" cm="1">
        <f t="array" ref="A18">IFERROR(SMALL(_xlfn.UNIQUE(Resa!$O$8:$O$158*1,FALSE,FALSE),ROW($A17)),"")</f>
        <v>120</v>
      </c>
      <c r="B18" s="77">
        <f>IF(A18="","",SUMIF(Resa!$O$8:$O$158,A18,Resa!$AB$8:$AB$158))</f>
        <v>0</v>
      </c>
      <c r="C18" s="78" cm="1">
        <f t="array" ref="C18">IFERROR(IF(A18="","",INDEX(Resa!$I$8:$I$158,MATCH(A18,Resa!$O$8:$O$158*1,0))),"")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IF(E18="","",SUMIF(Resa!$O$8:$O$158,E18,Resa!$AB$8:$AB$158))</f>
        <v>0</v>
      </c>
      <c r="G18" s="78" cm="1">
        <f t="array" ref="G18">IFERROR(IF(E18="","",INDEX(Resa!$I$8:$I$158,MATCH(E18,Resa!$O$8:$O$158*1,0))),"")</f>
        <v>0</v>
      </c>
      <c r="H18" s="79"/>
      <c r="I18" s="77" t="str" cm="1">
        <f t="array" ref="I18">IFERROR(SMALL(_xlfn.UNIQUE(Resa!$O$8:$O$158*1,FALSE,FALSE),ROW($A67)),"")</f>
        <v/>
      </c>
      <c r="J18" s="77" t="str">
        <f>IF(I18="","",SUMIF(Resa!$O$8:$O$158,I18,Resa!$AB$8:$AB$158))</f>
        <v/>
      </c>
      <c r="K18" s="78" t="str" cm="1">
        <f t="array" ref="K18">IFERROR(IF(I18="","",INDEX(Resa!$I$8:$I$158,MATCH(I18,Resa!$O$8:$O$158*1,0))),"")</f>
        <v/>
      </c>
    </row>
    <row r="19" spans="1:11" ht="16.5" thickBot="1" x14ac:dyDescent="0.25">
      <c r="A19" s="77" cm="1">
        <f t="array" ref="A19">IFERROR(SMALL(_xlfn.UNIQUE(Resa!$O$8:$O$158*1,FALSE,FALSE),ROW($A18)),"")</f>
        <v>121</v>
      </c>
      <c r="B19" s="77">
        <f>IF(A19="","",SUMIF(Resa!$O$8:$O$158,A19,Resa!$AB$8:$AB$158))</f>
        <v>0</v>
      </c>
      <c r="C19" s="78" cm="1">
        <f t="array" ref="C19">IFERROR(IF(A19="","",INDEX(Resa!$I$8:$I$158,MATCH(A19,Resa!$O$8:$O$158*1,0))),"")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IF(E19="","",SUMIF(Resa!$O$8:$O$158,E19,Resa!$AB$8:$AB$158))</f>
        <v>0</v>
      </c>
      <c r="G19" s="78" cm="1">
        <f t="array" ref="G19">IFERROR(IF(E19="","",INDEX(Resa!$I$8:$I$158,MATCH(E19,Resa!$O$8:$O$158*1,0))),"")</f>
        <v>0</v>
      </c>
      <c r="H19" s="79"/>
      <c r="I19" s="77" t="str" cm="1">
        <f t="array" ref="I19">IFERROR(SMALL(_xlfn.UNIQUE(Resa!$O$8:$O$158*1,FALSE,FALSE),ROW($A68)),"")</f>
        <v/>
      </c>
      <c r="J19" s="77" t="str">
        <f>IF(I19="","",SUMIF(Resa!$O$8:$O$158,I19,Resa!$AB$8:$AB$158))</f>
        <v/>
      </c>
      <c r="K19" s="78" t="str" cm="1">
        <f t="array" ref="K19">IFERROR(IF(I19="","",INDEX(Resa!$I$8:$I$158,MATCH(I19,Resa!$O$8:$O$158*1,0))),"")</f>
        <v/>
      </c>
    </row>
    <row r="20" spans="1:11" ht="16.5" thickBot="1" x14ac:dyDescent="0.25">
      <c r="A20" s="77" cm="1">
        <f t="array" ref="A20">IFERROR(SMALL(_xlfn.UNIQUE(Resa!$O$8:$O$158*1,FALSE,FALSE),ROW($A19)),"")</f>
        <v>122</v>
      </c>
      <c r="B20" s="77">
        <f>IF(A20="","",SUMIF(Resa!$O$8:$O$158,A20,Resa!$AB$8:$AB$158))</f>
        <v>0</v>
      </c>
      <c r="C20" s="78" cm="1">
        <f t="array" ref="C20">IFERROR(IF(A20="","",INDEX(Resa!$I$8:$I$158,MATCH(A20,Resa!$O$8:$O$158*1,0))),"")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IF(E20="","",SUMIF(Resa!$O$8:$O$158,E20,Resa!$AB$8:$AB$158))</f>
        <v>0</v>
      </c>
      <c r="G20" s="78" cm="1">
        <f t="array" ref="G20">IFERROR(IF(E20="","",INDEX(Resa!$I$8:$I$158,MATCH(E20,Resa!$O$8:$O$158*1,0))),"")</f>
        <v>0</v>
      </c>
      <c r="H20" s="79"/>
      <c r="I20" s="77" t="str" cm="1">
        <f t="array" ref="I20">IFERROR(SMALL(_xlfn.UNIQUE(Resa!$O$8:$O$158*1,FALSE,FALSE),ROW($A69)),"")</f>
        <v/>
      </c>
      <c r="J20" s="77" t="str">
        <f>IF(I20="","",SUMIF(Resa!$O$8:$O$158,I20,Resa!$AB$8:$AB$158))</f>
        <v/>
      </c>
      <c r="K20" s="78" t="str" cm="1">
        <f t="array" ref="K20">IFERROR(IF(I20="","",INDEX(Resa!$I$8:$I$158,MATCH(I20,Resa!$O$8:$O$158*1,0))),"")</f>
        <v/>
      </c>
    </row>
    <row r="21" spans="1:11" ht="16.5" thickBot="1" x14ac:dyDescent="0.25">
      <c r="A21" s="77" cm="1">
        <f t="array" ref="A21">IFERROR(SMALL(_xlfn.UNIQUE(Resa!$O$8:$O$158*1,FALSE,FALSE),ROW($A20)),"")</f>
        <v>123</v>
      </c>
      <c r="B21" s="77">
        <f>IF(A21="","",SUMIF(Resa!$O$8:$O$158,A21,Resa!$AB$8:$AB$158))</f>
        <v>0</v>
      </c>
      <c r="C21" s="78" cm="1">
        <f t="array" ref="C21">IFERROR(IF(A21="","",INDEX(Resa!$I$8:$I$158,MATCH(A21,Resa!$O$8:$O$158*1,0))),"")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IF(E21="","",SUMIF(Resa!$O$8:$O$158,E21,Resa!$AB$8:$AB$158))</f>
        <v>0</v>
      </c>
      <c r="G21" s="78" cm="1">
        <f t="array" ref="G21">IFERROR(IF(E21="","",INDEX(Resa!$I$8:$I$158,MATCH(E21,Resa!$O$8:$O$158*1,0))),"")</f>
        <v>0</v>
      </c>
      <c r="H21" s="79"/>
      <c r="I21" s="77" t="str" cm="1">
        <f t="array" ref="I21">IFERROR(SMALL(_xlfn.UNIQUE(Resa!$O$8:$O$158*1,FALSE,FALSE),ROW($A70)),"")</f>
        <v/>
      </c>
      <c r="J21" s="77" t="str">
        <f>IF(I21="","",SUMIF(Resa!$O$8:$O$158,I21,Resa!$AB$8:$AB$158))</f>
        <v/>
      </c>
      <c r="K21" s="78" t="str" cm="1">
        <f t="array" ref="K21">IFERROR(IF(I21="","",INDEX(Resa!$I$8:$I$158,MATCH(I21,Resa!$O$8:$O$158*1,0))),"")</f>
        <v/>
      </c>
    </row>
    <row r="22" spans="1:11" ht="16.5" thickBot="1" x14ac:dyDescent="0.25">
      <c r="A22" s="77" cm="1">
        <f t="array" ref="A22">IFERROR(SMALL(_xlfn.UNIQUE(Resa!$O$8:$O$158*1,FALSE,FALSE),ROW($A21)),"")</f>
        <v>124</v>
      </c>
      <c r="B22" s="77">
        <f>IF(A22="","",SUMIF(Resa!$O$8:$O$158,A22,Resa!$AB$8:$AB$158))</f>
        <v>0</v>
      </c>
      <c r="C22" s="78" cm="1">
        <f t="array" ref="C22">IFERROR(IF(A22="","",INDEX(Resa!$I$8:$I$158,MATCH(A22,Resa!$O$8:$O$158*1,0))),"")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IF(E22="","",SUMIF(Resa!$O$8:$O$158,E22,Resa!$AB$8:$AB$158))</f>
        <v>0</v>
      </c>
      <c r="G22" s="78" cm="1">
        <f t="array" ref="G22">IFERROR(IF(E22="","",INDEX(Resa!$I$8:$I$158,MATCH(E22,Resa!$O$8:$O$158*1,0))),"")</f>
        <v>0</v>
      </c>
      <c r="H22" s="79"/>
      <c r="I22" s="77" t="str" cm="1">
        <f t="array" ref="I22">IFERROR(SMALL(_xlfn.UNIQUE(Resa!$O$8:$O$158*1,FALSE,FALSE),ROW($A71)),"")</f>
        <v/>
      </c>
      <c r="J22" s="77" t="str">
        <f>IF(I22="","",SUMIF(Resa!$O$8:$O$158,I22,Resa!$AB$8:$AB$158))</f>
        <v/>
      </c>
      <c r="K22" s="78" t="str" cm="1">
        <f t="array" ref="K22">IFERROR(IF(I22="","",INDEX(Resa!$I$8:$I$158,MATCH(I22,Resa!$O$8:$O$158*1,0))),"")</f>
        <v/>
      </c>
    </row>
    <row r="23" spans="1:11" ht="16.5" thickBot="1" x14ac:dyDescent="0.25">
      <c r="A23" s="77" cm="1">
        <f t="array" ref="A23">IFERROR(SMALL(_xlfn.UNIQUE(Resa!$O$8:$O$158*1,FALSE,FALSE),ROW($A22)),"")</f>
        <v>125</v>
      </c>
      <c r="B23" s="77">
        <f>IF(A23="","",SUMIF(Resa!$O$8:$O$158,A23,Resa!$AB$8:$AB$158))</f>
        <v>0</v>
      </c>
      <c r="C23" s="78" cm="1">
        <f t="array" ref="C23">IFERROR(IF(A23="","",INDEX(Resa!$I$8:$I$158,MATCH(A23,Resa!$O$8:$O$158*1,0))),"")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IF(E23="","",SUMIF(Resa!$O$8:$O$158,E23,Resa!$AB$8:$AB$158))</f>
        <v>0</v>
      </c>
      <c r="G23" s="78" cm="1">
        <f t="array" ref="G23">IFERROR(IF(E23="","",INDEX(Resa!$I$8:$I$158,MATCH(E23,Resa!$O$8:$O$158*1,0))),"")</f>
        <v>0</v>
      </c>
      <c r="H23" s="79"/>
      <c r="I23" s="77" t="str" cm="1">
        <f t="array" ref="I23">IFERROR(SMALL(_xlfn.UNIQUE(Resa!$O$8:$O$158*1,FALSE,FALSE),ROW($A72)),"")</f>
        <v/>
      </c>
      <c r="J23" s="77" t="str">
        <f>IF(I23="","",SUMIF(Resa!$O$8:$O$158,I23,Resa!$AB$8:$AB$158))</f>
        <v/>
      </c>
      <c r="K23" s="78" t="str" cm="1">
        <f t="array" ref="K23">IFERROR(IF(I23="","",INDEX(Resa!$I$8:$I$158,MATCH(I23,Resa!$O$8:$O$158*1,0))),"")</f>
        <v/>
      </c>
    </row>
    <row r="24" spans="1:11" ht="16.5" thickBot="1" x14ac:dyDescent="0.25">
      <c r="A24" s="77" cm="1">
        <f t="array" ref="A24">IFERROR(SMALL(_xlfn.UNIQUE(Resa!$O$8:$O$158*1,FALSE,FALSE),ROW($A23)),"")</f>
        <v>126</v>
      </c>
      <c r="B24" s="77">
        <f>IF(A24="","",SUMIF(Resa!$O$8:$O$158,A24,Resa!$AB$8:$AB$158))</f>
        <v>0</v>
      </c>
      <c r="C24" s="78" cm="1">
        <f t="array" ref="C24">IFERROR(IF(A24="","",INDEX(Resa!$I$8:$I$158,MATCH(A24,Resa!$O$8:$O$158*1,0))),"")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IF(E24="","",SUMIF(Resa!$O$8:$O$158,E24,Resa!$AB$8:$AB$158))</f>
        <v>0</v>
      </c>
      <c r="G24" s="78" cm="1">
        <f t="array" ref="G24">IFERROR(IF(E24="","",INDEX(Resa!$I$8:$I$158,MATCH(E24,Resa!$O$8:$O$158*1,0))),"")</f>
        <v>0</v>
      </c>
      <c r="H24" s="79"/>
      <c r="I24" s="77" t="str" cm="1">
        <f t="array" ref="I24">IFERROR(SMALL(_xlfn.UNIQUE(Resa!$O$8:$O$158*1,FALSE,FALSE),ROW($A73)),"")</f>
        <v/>
      </c>
      <c r="J24" s="77" t="str">
        <f>IF(I24="","",SUMIF(Resa!$O$8:$O$158,I24,Resa!$AB$8:$AB$158))</f>
        <v/>
      </c>
      <c r="K24" s="78" t="str" cm="1">
        <f t="array" ref="K24">IFERROR(IF(I24="","",INDEX(Resa!$I$8:$I$158,MATCH(I24,Resa!$O$8:$O$158*1,0))),"")</f>
        <v/>
      </c>
    </row>
    <row r="25" spans="1:11" ht="16.5" thickBot="1" x14ac:dyDescent="0.25">
      <c r="A25" s="77" cm="1">
        <f t="array" ref="A25">IFERROR(SMALL(_xlfn.UNIQUE(Resa!$O$8:$O$158*1,FALSE,FALSE),ROW($A24)),"")</f>
        <v>127</v>
      </c>
      <c r="B25" s="77">
        <f>IF(A25="","",SUMIF(Resa!$O$8:$O$158,A25,Resa!$AB$8:$AB$158))</f>
        <v>0</v>
      </c>
      <c r="C25" s="78" cm="1">
        <f t="array" ref="C25">IFERROR(IF(A25="","",INDEX(Resa!$I$8:$I$158,MATCH(A25,Resa!$O$8:$O$158*1,0))),"")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IF(E25="","",SUMIF(Resa!$O$8:$O$158,E25,Resa!$AB$8:$AB$158))</f>
        <v>0</v>
      </c>
      <c r="G25" s="78" cm="1">
        <f t="array" ref="G25">IFERROR(IF(E25="","",INDEX(Resa!$I$8:$I$158,MATCH(E25,Resa!$O$8:$O$158*1,0))),"")</f>
        <v>0</v>
      </c>
      <c r="H25" s="79"/>
      <c r="I25" s="77" t="str" cm="1">
        <f t="array" ref="I25">IFERROR(SMALL(_xlfn.UNIQUE(Resa!$O$8:$O$158*1,FALSE,FALSE),ROW($A74)),"")</f>
        <v/>
      </c>
      <c r="J25" s="77" t="str">
        <f>IF(I25="","",SUMIF(Resa!$O$8:$O$158,I25,Resa!$AB$8:$AB$158))</f>
        <v/>
      </c>
      <c r="K25" s="78" t="str" cm="1">
        <f t="array" ref="K25">IFERROR(IF(I25="","",INDEX(Resa!$I$8:$I$158,MATCH(I25,Resa!$O$8:$O$158*1,0))),"")</f>
        <v/>
      </c>
    </row>
    <row r="26" spans="1:11" ht="16.5" thickBot="1" x14ac:dyDescent="0.25">
      <c r="A26" s="77" cm="1">
        <f t="array" ref="A26">IFERROR(SMALL(_xlfn.UNIQUE(Resa!$O$8:$O$158*1,FALSE,FALSE),ROW($A25)),"")</f>
        <v>128</v>
      </c>
      <c r="B26" s="77">
        <f>IF(A26="","",SUMIF(Resa!$O$8:$O$158,A26,Resa!$AB$8:$AB$158))</f>
        <v>0</v>
      </c>
      <c r="C26" s="78" cm="1">
        <f t="array" ref="C26">IFERROR(IF(A26="","",INDEX(Resa!$I$8:$I$158,MATCH(A26,Resa!$O$8:$O$158*1,0))),"")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IF(E26="","",SUMIF(Resa!$O$8:$O$158,E26,Resa!$AB$8:$AB$158))</f>
        <v>0</v>
      </c>
      <c r="G26" s="78" cm="1">
        <f t="array" ref="G26">IFERROR(IF(E26="","",INDEX(Resa!$I$8:$I$158,MATCH(E26,Resa!$O$8:$O$158*1,0))),"")</f>
        <v>0</v>
      </c>
      <c r="H26" s="79"/>
      <c r="I26" s="77" t="str" cm="1">
        <f t="array" ref="I26">IFERROR(SMALL(_xlfn.UNIQUE(Resa!$O$8:$O$158*1,FALSE,FALSE),ROW($A75)),"")</f>
        <v/>
      </c>
      <c r="J26" s="77" t="str">
        <f>IF(I26="","",SUMIF(Resa!$O$8:$O$158,I26,Resa!$AB$8:$AB$158))</f>
        <v/>
      </c>
      <c r="K26" s="78" t="str" cm="1">
        <f t="array" ref="K26">IFERROR(IF(I26="","",INDEX(Resa!$I$8:$I$158,MATCH(I26,Resa!$O$8:$O$158*1,0))),"")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IF(A27="","",SUMIF(Resa!$O$8:$O$158,A27,Resa!$AB$8:$AB$158))</f>
        <v>0</v>
      </c>
      <c r="C27" s="78" cm="1">
        <f t="array" ref="C27">IFERROR(IF(A27="","",INDEX(Resa!$I$8:$I$158,MATCH(A27,Resa!$O$8:$O$158*1,0))),"")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IF(E27="","",SUMIF(Resa!$O$8:$O$158,E27,Resa!$AB$8:$AB$158))</f>
        <v>0</v>
      </c>
      <c r="G27" s="78" cm="1">
        <f t="array" ref="G27">IFERROR(IF(E27="","",INDEX(Resa!$I$8:$I$158,MATCH(E27,Resa!$O$8:$O$158*1,0))),"")</f>
        <v>0</v>
      </c>
      <c r="H27" s="79"/>
      <c r="I27" s="77" t="str" cm="1">
        <f t="array" ref="I27">IFERROR(SMALL(_xlfn.UNIQUE(Resa!$O$8:$O$158*1,FALSE,FALSE),ROW($A76)),"")</f>
        <v/>
      </c>
      <c r="J27" s="77" t="str">
        <f>IF(I27="","",SUMIF(Resa!$O$8:$O$158,I27,Resa!$AB$8:$AB$158))</f>
        <v/>
      </c>
      <c r="K27" s="78" t="str" cm="1">
        <f t="array" ref="K27">IFERROR(IF(I27="","",INDEX(Resa!$I$8:$I$158,MATCH(I27,Resa!$O$8:$O$158*1,0))),"")</f>
        <v/>
      </c>
    </row>
    <row r="28" spans="1:11" ht="16.5" thickBot="1" x14ac:dyDescent="0.25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IF(I28="","",SUMIF(Resa!$O$8:$O$158,I28,Resa!$AB$8:$AB$158))</f>
        <v/>
      </c>
      <c r="K28" s="78" t="str" cm="1">
        <f t="array" ref="K28">IFERROR(IF(I28="","",INDEX(Resa!$I$8:$I$158,MATCH(I28,Resa!$O$8:$O$158*1,0))),"")</f>
        <v/>
      </c>
    </row>
    <row r="29" spans="1:11" ht="18" x14ac:dyDescent="0.2">
      <c r="A29" s="199">
        <v>1</v>
      </c>
      <c r="B29" s="200"/>
      <c r="C29" s="44">
        <f t="shared" ref="C29:C34" si="0">SUMIFS($B$3:$B$27,$C$3:$C$27,A29)+SUMIFS($F$3:$F$27,$G$3:$G$27,A29)+SUMIFS($J$3:$J$28,$K$3:$K$28,A29)</f>
        <v>0</v>
      </c>
      <c r="D29" s="10"/>
    </row>
    <row r="30" spans="1:11" ht="18" x14ac:dyDescent="0.2">
      <c r="A30" s="201">
        <v>2</v>
      </c>
      <c r="B30" s="202"/>
      <c r="C30" s="45">
        <f t="shared" si="0"/>
        <v>0</v>
      </c>
      <c r="D30" s="10"/>
    </row>
    <row r="31" spans="1:11" ht="18" x14ac:dyDescent="0.2">
      <c r="A31" s="203">
        <v>3</v>
      </c>
      <c r="B31" s="204"/>
      <c r="C31" s="45">
        <f t="shared" si="0"/>
        <v>0</v>
      </c>
    </row>
    <row r="32" spans="1:11" ht="18" x14ac:dyDescent="0.2">
      <c r="A32" s="205">
        <v>4</v>
      </c>
      <c r="B32" s="206"/>
      <c r="C32" s="45">
        <f t="shared" si="0"/>
        <v>0</v>
      </c>
    </row>
    <row r="33" spans="1:3" ht="18" x14ac:dyDescent="0.2">
      <c r="A33" s="190">
        <v>5</v>
      </c>
      <c r="B33" s="191"/>
      <c r="C33" s="45">
        <f t="shared" si="0"/>
        <v>0</v>
      </c>
    </row>
    <row r="34" spans="1:3" ht="18.75" thickBot="1" x14ac:dyDescent="0.25">
      <c r="A34" s="192">
        <v>6</v>
      </c>
      <c r="B34" s="193"/>
      <c r="C34" s="46">
        <f t="shared" si="0"/>
        <v>0</v>
      </c>
    </row>
  </sheetData>
  <mergeCells count="8">
    <mergeCell ref="A32:B32"/>
    <mergeCell ref="A33:B33"/>
    <mergeCell ref="A34:B34"/>
    <mergeCell ref="A1:I1"/>
    <mergeCell ref="J1:K1"/>
    <mergeCell ref="A29:B29"/>
    <mergeCell ref="A30:B30"/>
    <mergeCell ref="A31:B31"/>
  </mergeCells>
  <conditionalFormatting sqref="B3:B27 I3:J28">
    <cfRule type="expression" dxfId="192" priority="33">
      <formula>AND( D3=6)</formula>
    </cfRule>
    <cfRule type="expression" dxfId="191" priority="34">
      <formula>AND( D3=5)</formula>
    </cfRule>
    <cfRule type="expression" dxfId="190" priority="35">
      <formula>AND( D3=4)</formula>
    </cfRule>
    <cfRule type="expression" dxfId="189" priority="36">
      <formula>AND( D3=3)</formula>
    </cfRule>
    <cfRule type="expression" dxfId="188" priority="37">
      <formula>AND( D3=2)</formula>
    </cfRule>
    <cfRule type="expression" dxfId="187" priority="38">
      <formula>AND( D3=1)</formula>
    </cfRule>
  </conditionalFormatting>
  <conditionalFormatting sqref="B3:B27">
    <cfRule type="containsErrors" dxfId="186" priority="39">
      <formula>ISERROR(B3)</formula>
    </cfRule>
  </conditionalFormatting>
  <conditionalFormatting sqref="E3:E27">
    <cfRule type="expression" dxfId="185" priority="26">
      <formula>AND( G3=6)</formula>
    </cfRule>
    <cfRule type="expression" dxfId="184" priority="27">
      <formula>AND( G3=5)</formula>
    </cfRule>
    <cfRule type="expression" dxfId="183" priority="28">
      <formula>AND( G3=4)</formula>
    </cfRule>
    <cfRule type="expression" dxfId="182" priority="29">
      <formula>AND( G3=3)</formula>
    </cfRule>
    <cfRule type="expression" dxfId="181" priority="30">
      <formula>AND( G3=2)</formula>
    </cfRule>
    <cfRule type="expression" dxfId="180" priority="31">
      <formula>AND( G3=1)</formula>
    </cfRule>
  </conditionalFormatting>
  <conditionalFormatting sqref="E3:E27 I3:J28">
    <cfRule type="containsErrors" dxfId="179" priority="32">
      <formula>ISERROR(E3)</formula>
    </cfRule>
  </conditionalFormatting>
  <conditionalFormatting sqref="C3:C27">
    <cfRule type="cellIs" dxfId="178" priority="25" operator="equal">
      <formula>0</formula>
    </cfRule>
  </conditionalFormatting>
  <conditionalFormatting sqref="G3:G27">
    <cfRule type="cellIs" dxfId="177" priority="24" operator="equal">
      <formula>0</formula>
    </cfRule>
  </conditionalFormatting>
  <conditionalFormatting sqref="K3:K28">
    <cfRule type="cellIs" dxfId="176" priority="23" operator="equal">
      <formula>0</formula>
    </cfRule>
  </conditionalFormatting>
  <conditionalFormatting sqref="J3:J28">
    <cfRule type="containsErrors" dxfId="175" priority="15">
      <formula>ISERROR(J3)</formula>
    </cfRule>
  </conditionalFormatting>
  <conditionalFormatting sqref="F3:F27">
    <cfRule type="expression" dxfId="174" priority="8">
      <formula>AND( H3=6)</formula>
    </cfRule>
    <cfRule type="expression" dxfId="173" priority="9">
      <formula>AND( H3=5)</formula>
    </cfRule>
    <cfRule type="expression" dxfId="172" priority="10">
      <formula>AND( H3=4)</formula>
    </cfRule>
    <cfRule type="expression" dxfId="171" priority="11">
      <formula>AND( H3=3)</formula>
    </cfRule>
    <cfRule type="expression" dxfId="170" priority="12">
      <formula>AND( H3=2)</formula>
    </cfRule>
    <cfRule type="expression" dxfId="169" priority="13">
      <formula>AND( H3=1)</formula>
    </cfRule>
  </conditionalFormatting>
  <conditionalFormatting sqref="J3:J28 F3:F27">
    <cfRule type="containsErrors" dxfId="168" priority="14">
      <formula>ISERROR(F3)</formula>
    </cfRule>
  </conditionalFormatting>
  <conditionalFormatting sqref="A3:A27">
    <cfRule type="expression" dxfId="167" priority="1">
      <formula>AND( C3=6)</formula>
    </cfRule>
    <cfRule type="expression" dxfId="166" priority="2">
      <formula>AND( C3=5)</formula>
    </cfRule>
    <cfRule type="expression" dxfId="165" priority="3">
      <formula>AND( C3=4)</formula>
    </cfRule>
    <cfRule type="expression" dxfId="164" priority="4">
      <formula>AND( C3=3)</formula>
    </cfRule>
    <cfRule type="expression" dxfId="163" priority="5">
      <formula>AND( C3=2)</formula>
    </cfRule>
    <cfRule type="expression" dxfId="162" priority="6">
      <formula>AND( C3=1)</formula>
    </cfRule>
  </conditionalFormatting>
  <conditionalFormatting sqref="A3:A27">
    <cfRule type="containsErrors" dxfId="161" priority="7">
      <formula>ISERROR(A3)</formula>
    </cfRule>
  </conditionalFormatting>
  <pageMargins left="0.7" right="0.7" top="0.75" bottom="0.75" header="0.3" footer="0.3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CCF43-1059-4BD1-9ABD-3494AC30052A}">
  <sheetPr codeName="Feuil12"/>
  <dimension ref="A1:M34"/>
  <sheetViews>
    <sheetView workbookViewId="0">
      <selection activeCell="I3" sqref="I3"/>
    </sheetView>
  </sheetViews>
  <sheetFormatPr baseColWidth="10" defaultRowHeight="12.75" x14ac:dyDescent="0.2"/>
  <cols>
    <col min="1" max="1" width="10.85546875" customWidth="1"/>
    <col min="2" max="2" width="3" customWidth="1"/>
    <col min="3" max="3" width="11.5703125" customWidth="1"/>
    <col min="4" max="4" width="2.5703125" customWidth="1"/>
    <col min="5" max="5" width="11.85546875" customWidth="1"/>
    <col min="6" max="6" width="3.28515625" customWidth="1"/>
    <col min="7" max="7" width="12.85546875" customWidth="1"/>
    <col min="8" max="8" width="2.7109375" customWidth="1"/>
    <col min="9" max="9" width="10.5703125" customWidth="1"/>
    <col min="10" max="10" width="3.7109375" customWidth="1"/>
    <col min="11" max="11" width="14.42578125" customWidth="1"/>
  </cols>
  <sheetData>
    <row r="1" spans="1:13" ht="45.75" thickBot="1" x14ac:dyDescent="0.25">
      <c r="A1" s="194" t="str">
        <f>Resa!J7</f>
        <v>EXCU 10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SUM(B3:B27)+SUM(F3:F27)+SUM(J3:J27)</f>
        <v>0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6.5" thickBot="1" x14ac:dyDescent="0.25">
      <c r="A3" s="77" cm="1">
        <f t="array" ref="A3">IFERROR(SMALL(_xlfn.UNIQUE(Resa!$O$8:$O$158*1,FALSE,FALSE),ROW($A2)),"")</f>
        <v>101</v>
      </c>
      <c r="B3" s="77">
        <f>IF(A3="","",SUMIF(Resa!$O$8:$O$158,A3,Resa!$AC$8:$AC$158))</f>
        <v>0</v>
      </c>
      <c r="C3" s="78" cm="1">
        <f t="array" ref="C3">IFERROR(IF(A3="","",INDEX(Resa!$J$8:$J$158,MATCH(A3,Resa!$O$8:$O$158*1,0))),"")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IF(E3="","",SUMIF(Resa!$O$8:$O$158,E3,Resa!$AC$8:$AC$158))</f>
        <v>0</v>
      </c>
      <c r="G3" s="78" cm="1">
        <f t="array" ref="G3">IFERROR(IF(E3="","",INDEX(Resa!$J$8:$J$158,MATCH(E3,Resa!$O$8:$O$158*1,0))),"")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IF(I3="","",SUMIF(Resa!$O$8:$O$158,I3,Resa!$AC$8:$AC$158))</f>
        <v>0</v>
      </c>
      <c r="K3" s="78" cm="1">
        <f t="array" ref="K3">IFERROR(IF(I3="","",INDEX(Resa!$J$8:$J$158,MATCH(I3,Resa!$O$8:$O$158*1,0))),"")</f>
        <v>0</v>
      </c>
      <c r="M3" s="35"/>
    </row>
    <row r="4" spans="1:13" ht="16.5" thickBot="1" x14ac:dyDescent="0.25">
      <c r="A4" s="77" cm="1">
        <f t="array" ref="A4">IFERROR(SMALL(_xlfn.UNIQUE(Resa!$O$8:$O$158*1,FALSE,FALSE),ROW($A3)),"")</f>
        <v>102</v>
      </c>
      <c r="B4" s="77">
        <f>IF(A4="","",SUMIF(Resa!$O$8:$O$158,A4,Resa!$AC$8:$AC$158))</f>
        <v>0</v>
      </c>
      <c r="C4" s="78" cm="1">
        <f t="array" ref="C4">IFERROR(IF(A4="","",INDEX(Resa!$J$8:$J$158,MATCH(A4,Resa!$O$8:$O$158*1,0))),"")</f>
        <v>0</v>
      </c>
      <c r="D4" s="79"/>
      <c r="E4" s="77" cm="1">
        <f t="array" ref="E4">IFERROR(SMALL(_xlfn.UNIQUE(Resa!$O$8:$O$158*1,FALSE,FALSE),ROW($A28)),"")</f>
        <v>131</v>
      </c>
      <c r="F4" s="77">
        <f>IF(E4="","",SUMIF(Resa!$O$8:$O$158,E4,Resa!$AC$8:$AC$158))</f>
        <v>0</v>
      </c>
      <c r="G4" s="78" cm="1">
        <f t="array" ref="G4">IFERROR(IF(E4="","",INDEX(Resa!$J$8:$J$158,MATCH(E4,Resa!$O$8:$O$158*1,0))),"")</f>
        <v>0</v>
      </c>
      <c r="H4" s="79"/>
      <c r="I4" s="77" cm="1">
        <f t="array" ref="I4">IFERROR(SMALL(_xlfn.UNIQUE(Resa!$O$8:$O$158*1,FALSE,FALSE),ROW($A53)),"")</f>
        <v>263</v>
      </c>
      <c r="J4" s="77">
        <f>IF(I4="","",SUMIF(Resa!$O$8:$O$158,I4,Resa!$AC$8:$AC$158))</f>
        <v>0</v>
      </c>
      <c r="K4" s="78" cm="1">
        <f t="array" ref="K4">IFERROR(IF(I4="","",INDEX(Resa!$J$8:$J$158,MATCH(I4,Resa!$O$8:$O$158*1,0))),"")</f>
        <v>0</v>
      </c>
      <c r="M4" s="35"/>
    </row>
    <row r="5" spans="1:13" ht="16.5" thickBot="1" x14ac:dyDescent="0.25">
      <c r="A5" s="77" cm="1">
        <f t="array" ref="A5">IFERROR(SMALL(_xlfn.UNIQUE(Resa!$O$8:$O$158*1,FALSE,FALSE),ROW($A4)),"")</f>
        <v>105</v>
      </c>
      <c r="B5" s="77">
        <f>IF(A5="","",SUMIF(Resa!$O$8:$O$158,A5,Resa!$AC$8:$AC$158))</f>
        <v>0</v>
      </c>
      <c r="C5" s="78" cm="1">
        <f t="array" ref="C5">IFERROR(IF(A5="","",INDEX(Resa!$J$8:$J$158,MATCH(A5,Resa!$O$8:$O$158*1,0))),"")</f>
        <v>0</v>
      </c>
      <c r="D5" s="79"/>
      <c r="E5" s="77" cm="1">
        <f t="array" ref="E5">IFERROR(SMALL(_xlfn.UNIQUE(Resa!$O$8:$O$158*1,FALSE,FALSE),ROW($A29)),"")</f>
        <v>132</v>
      </c>
      <c r="F5" s="77">
        <f>IF(E5="","",SUMIF(Resa!$O$8:$O$158,E5,Resa!$AC$8:$AC$158))</f>
        <v>0</v>
      </c>
      <c r="G5" s="78" cm="1">
        <f t="array" ref="G5">IFERROR(IF(E5="","",INDEX(Resa!$J$8:$J$158,MATCH(E5,Resa!$O$8:$O$158*1,0))),"")</f>
        <v>0</v>
      </c>
      <c r="H5" s="79"/>
      <c r="I5" s="77" cm="1">
        <f t="array" ref="I5">IFERROR(SMALL(_xlfn.UNIQUE(Resa!$O$8:$O$158*1,FALSE,FALSE),ROW($A54)),"")</f>
        <v>264</v>
      </c>
      <c r="J5" s="77">
        <f>IF(I5="","",SUMIF(Resa!$O$8:$O$158,I5,Resa!$AC$8:$AC$158))</f>
        <v>0</v>
      </c>
      <c r="K5" s="78" cm="1">
        <f t="array" ref="K5">IFERROR(IF(I5="","",INDEX(Resa!$J$8:$J$158,MATCH(I5,Resa!$O$8:$O$158*1,0))),"")</f>
        <v>0</v>
      </c>
    </row>
    <row r="6" spans="1:13" ht="16.5" thickBot="1" x14ac:dyDescent="0.25">
      <c r="A6" s="77" cm="1">
        <f t="array" ref="A6">IFERROR(SMALL(_xlfn.UNIQUE(Resa!$O$8:$O$158*1,FALSE,FALSE),ROW($A5)),"")</f>
        <v>108</v>
      </c>
      <c r="B6" s="77">
        <f>IF(A6="","",SUMIF(Resa!$O$8:$O$158,A6,Resa!$AC$8:$AC$158))</f>
        <v>0</v>
      </c>
      <c r="C6" s="78" cm="1">
        <f t="array" ref="C6">IFERROR(IF(A6="","",INDEX(Resa!$J$8:$J$158,MATCH(A6,Resa!$O$8:$O$158*1,0))),"")</f>
        <v>0</v>
      </c>
      <c r="D6" s="79"/>
      <c r="E6" s="77" cm="1">
        <f t="array" ref="E6">IFERROR(SMALL(_xlfn.UNIQUE(Resa!$O$8:$O$158*1,FALSE,FALSE),ROW($A30)),"")</f>
        <v>133</v>
      </c>
      <c r="F6" s="77">
        <f>IF(E6="","",SUMIF(Resa!$O$8:$O$158,E6,Resa!$AC$8:$AC$158))</f>
        <v>0</v>
      </c>
      <c r="G6" s="78" cm="1">
        <f t="array" ref="G6">IFERROR(IF(E6="","",INDEX(Resa!$J$8:$J$158,MATCH(E6,Resa!$O$8:$O$158*1,0))),"")</f>
        <v>0</v>
      </c>
      <c r="H6" s="79"/>
      <c r="I6" s="77" cm="1">
        <f t="array" ref="I6">IFERROR(SMALL(_xlfn.UNIQUE(Resa!$O$8:$O$158*1,FALSE,FALSE),ROW($A55)),"")</f>
        <v>265</v>
      </c>
      <c r="J6" s="77">
        <f>IF(I6="","",SUMIF(Resa!$O$8:$O$158,I6,Resa!$AC$8:$AC$158))</f>
        <v>0</v>
      </c>
      <c r="K6" s="78" cm="1">
        <f t="array" ref="K6">IFERROR(IF(I6="","",INDEX(Resa!$J$8:$J$158,MATCH(I6,Resa!$O$8:$O$158*1,0))),"")</f>
        <v>0</v>
      </c>
    </row>
    <row r="7" spans="1:13" ht="16.5" thickBot="1" x14ac:dyDescent="0.25">
      <c r="A7" s="77" cm="1">
        <f t="array" ref="A7">IFERROR(SMALL(_xlfn.UNIQUE(Resa!$O$8:$O$158*1,FALSE,FALSE),ROW($A6)),"")</f>
        <v>109</v>
      </c>
      <c r="B7" s="77">
        <f>IF(A7="","",SUMIF(Resa!$O$8:$O$158,A7,Resa!$AC$8:$AC$158))</f>
        <v>0</v>
      </c>
      <c r="C7" s="78" cm="1">
        <f t="array" ref="C7">IFERROR(IF(A7="","",INDEX(Resa!$J$8:$J$158,MATCH(A7,Resa!$O$8:$O$158*1,0))),"")</f>
        <v>0</v>
      </c>
      <c r="D7" s="79"/>
      <c r="E7" s="77" cm="1">
        <f t="array" ref="E7">IFERROR(SMALL(_xlfn.UNIQUE(Resa!$O$8:$O$158*1,FALSE,FALSE),ROW($A31)),"")</f>
        <v>134</v>
      </c>
      <c r="F7" s="77">
        <f>IF(E7="","",SUMIF(Resa!$O$8:$O$158,E7,Resa!$AC$8:$AC$158))</f>
        <v>0</v>
      </c>
      <c r="G7" s="78" cm="1">
        <f t="array" ref="G7">IFERROR(IF(E7="","",INDEX(Resa!$J$8:$J$158,MATCH(E7,Resa!$O$8:$O$158*1,0))),"")</f>
        <v>0</v>
      </c>
      <c r="H7" s="79"/>
      <c r="I7" s="77" cm="1">
        <f t="array" ref="I7">IFERROR(SMALL(_xlfn.UNIQUE(Resa!$O$8:$O$158*1,FALSE,FALSE),ROW($A56)),"")</f>
        <v>266</v>
      </c>
      <c r="J7" s="77">
        <f>IF(I7="","",SUMIF(Resa!$O$8:$O$158,I7,Resa!$AC$8:$AC$158))</f>
        <v>0</v>
      </c>
      <c r="K7" s="78" cm="1">
        <f t="array" ref="K7">IFERROR(IF(I7="","",INDEX(Resa!$J$8:$J$158,MATCH(I7,Resa!$O$8:$O$158*1,0))),"")</f>
        <v>0</v>
      </c>
    </row>
    <row r="8" spans="1:13" ht="16.5" thickBot="1" x14ac:dyDescent="0.25">
      <c r="A8" s="77" cm="1">
        <f t="array" ref="A8">IFERROR(SMALL(_xlfn.UNIQUE(Resa!$O$8:$O$158*1,FALSE,FALSE),ROW($A7)),"")</f>
        <v>110</v>
      </c>
      <c r="B8" s="77">
        <f>IF(A8="","",SUMIF(Resa!$O$8:$O$158,A8,Resa!$AC$8:$AC$158))</f>
        <v>0</v>
      </c>
      <c r="C8" s="78" cm="1">
        <f t="array" ref="C8">IFERROR(IF(A8="","",INDEX(Resa!$J$8:$J$158,MATCH(A8,Resa!$O$8:$O$158*1,0))),"")</f>
        <v>0</v>
      </c>
      <c r="D8" s="79"/>
      <c r="E8" s="77" cm="1">
        <f t="array" ref="E8">IFERROR(SMALL(_xlfn.UNIQUE(Resa!$O$8:$O$158*1,FALSE,FALSE),ROW($A32)),"")</f>
        <v>135</v>
      </c>
      <c r="F8" s="77">
        <f>IF(E8="","",SUMIF(Resa!$O$8:$O$158,E8,Resa!$AC$8:$AC$158))</f>
        <v>0</v>
      </c>
      <c r="G8" s="78" cm="1">
        <f t="array" ref="G8">IFERROR(IF(E8="","",INDEX(Resa!$J$8:$J$158,MATCH(E8,Resa!$O$8:$O$158*1,0))),"")</f>
        <v>0</v>
      </c>
      <c r="H8" s="79"/>
      <c r="I8" s="77" cm="1">
        <f t="array" ref="I8">IFERROR(SMALL(_xlfn.UNIQUE(Resa!$O$8:$O$158*1,FALSE,FALSE),ROW($A57)),"")</f>
        <v>267</v>
      </c>
      <c r="J8" s="77">
        <f>IF(I8="","",SUMIF(Resa!$O$8:$O$158,I8,Resa!$AC$8:$AC$158))</f>
        <v>0</v>
      </c>
      <c r="K8" s="78" cm="1">
        <f t="array" ref="K8">IFERROR(IF(I8="","",INDEX(Resa!$J$8:$J$158,MATCH(I8,Resa!$O$8:$O$158*1,0))),"")</f>
        <v>0</v>
      </c>
    </row>
    <row r="9" spans="1:13" ht="16.5" thickBot="1" x14ac:dyDescent="0.25">
      <c r="A9" s="77" cm="1">
        <f t="array" ref="A9">IFERROR(SMALL(_xlfn.UNIQUE(Resa!$O$8:$O$158*1,FALSE,FALSE),ROW($A8)),"")</f>
        <v>111</v>
      </c>
      <c r="B9" s="77">
        <f>IF(A9="","",SUMIF(Resa!$O$8:$O$158,A9,Resa!$AC$8:$AC$158))</f>
        <v>0</v>
      </c>
      <c r="C9" s="78" cm="1">
        <f t="array" ref="C9">IFERROR(IF(A9="","",INDEX(Resa!$J$8:$J$158,MATCH(A9,Resa!$O$8:$O$158*1,0))),"")</f>
        <v>0</v>
      </c>
      <c r="D9" s="79"/>
      <c r="E9" s="77" cm="1">
        <f t="array" ref="E9">IFERROR(SMALL(_xlfn.UNIQUE(Resa!$O$8:$O$158*1,FALSE,FALSE),ROW($A33)),"")</f>
        <v>136</v>
      </c>
      <c r="F9" s="77">
        <f>IF(E9="","",SUMIF(Resa!$O$8:$O$158,E9,Resa!$AC$8:$AC$158))</f>
        <v>0</v>
      </c>
      <c r="G9" s="78" cm="1">
        <f t="array" ref="G9">IFERROR(IF(E9="","",INDEX(Resa!$J$8:$J$158,MATCH(E9,Resa!$O$8:$O$158*1,0))),"")</f>
        <v>0</v>
      </c>
      <c r="H9" s="79"/>
      <c r="I9" s="77" cm="1">
        <f t="array" ref="I9">IFERROR(SMALL(_xlfn.UNIQUE(Resa!$O$8:$O$158*1,FALSE,FALSE),ROW($A58)),"")</f>
        <v>268</v>
      </c>
      <c r="J9" s="77">
        <f>IF(I9="","",SUMIF(Resa!$O$8:$O$158,I9,Resa!$AC$8:$AC$158))</f>
        <v>0</v>
      </c>
      <c r="K9" s="78" cm="1">
        <f t="array" ref="K9">IFERROR(IF(I9="","",INDEX(Resa!$J$8:$J$158,MATCH(I9,Resa!$O$8:$O$158*1,0))),"")</f>
        <v>0</v>
      </c>
    </row>
    <row r="10" spans="1:13" ht="16.5" thickBot="1" x14ac:dyDescent="0.25">
      <c r="A10" s="77" cm="1">
        <f t="array" ref="A10">IFERROR(SMALL(_xlfn.UNIQUE(Resa!$O$8:$O$158*1,FALSE,FALSE),ROW($A9)),"")</f>
        <v>112</v>
      </c>
      <c r="B10" s="77">
        <f>IF(A10="","",SUMIF(Resa!$O$8:$O$158,A10,Resa!$AC$8:$AC$158))</f>
        <v>0</v>
      </c>
      <c r="C10" s="78" cm="1">
        <f t="array" ref="C10">IFERROR(IF(A10="","",INDEX(Resa!$J$8:$J$158,MATCH(A10,Resa!$O$8:$O$158*1,0))),"")</f>
        <v>0</v>
      </c>
      <c r="D10" s="79"/>
      <c r="E10" s="77" cm="1">
        <f t="array" ref="E10">IFERROR(SMALL(_xlfn.UNIQUE(Resa!$O$8:$O$158*1,FALSE,FALSE),ROW($A34)),"")</f>
        <v>139</v>
      </c>
      <c r="F10" s="77">
        <f>IF(E10="","",SUMIF(Resa!$O$8:$O$158,E10,Resa!$AC$8:$AC$158))</f>
        <v>0</v>
      </c>
      <c r="G10" s="78" cm="1">
        <f t="array" ref="G10">IFERROR(IF(E10="","",INDEX(Resa!$J$8:$J$158,MATCH(E10,Resa!$O$8:$O$158*1,0))),"")</f>
        <v>0</v>
      </c>
      <c r="H10" s="79"/>
      <c r="I10" s="77" cm="1">
        <f t="array" ref="I10">IFERROR(SMALL(_xlfn.UNIQUE(Resa!$O$8:$O$158*1,FALSE,FALSE),ROW($A59)),"")</f>
        <v>269</v>
      </c>
      <c r="J10" s="77">
        <f>IF(I10="","",SUMIF(Resa!$O$8:$O$158,I10,Resa!$AC$8:$AC$158))</f>
        <v>0</v>
      </c>
      <c r="K10" s="78" cm="1">
        <f t="array" ref="K10">IFERROR(IF(I10="","",INDEX(Resa!$J$8:$J$158,MATCH(I10,Resa!$O$8:$O$158*1,0))),"")</f>
        <v>0</v>
      </c>
    </row>
    <row r="11" spans="1:13" ht="16.5" thickBot="1" x14ac:dyDescent="0.25">
      <c r="A11" s="77" cm="1">
        <f t="array" ref="A11">IFERROR(SMALL(_xlfn.UNIQUE(Resa!$O$8:$O$158*1,FALSE,FALSE),ROW($A10)),"")</f>
        <v>113</v>
      </c>
      <c r="B11" s="77">
        <f>IF(A11="","",SUMIF(Resa!$O$8:$O$158,A11,Resa!$AC$8:$AC$158))</f>
        <v>0</v>
      </c>
      <c r="C11" s="107" cm="1">
        <f t="array" ref="C11">IFERROR(IF(A11="","",INDEX(Resa!$J$8:$J$158,MATCH(A11,Resa!$O$8:$O$158*1,0))),"")</f>
        <v>0</v>
      </c>
      <c r="D11" s="79"/>
      <c r="E11" s="77" cm="1">
        <f t="array" ref="E11">IFERROR(SMALL(_xlfn.UNIQUE(Resa!$O$8:$O$158*1,FALSE,FALSE),ROW($A35)),"")</f>
        <v>141</v>
      </c>
      <c r="F11" s="77">
        <f>IF(E11="","",SUMIF(Resa!$O$8:$O$158,E11,Resa!$AC$8:$AC$158))</f>
        <v>0</v>
      </c>
      <c r="G11" s="78" cm="1">
        <f t="array" ref="G11">IFERROR(IF(E11="","",INDEX(Resa!$J$8:$J$158,MATCH(E11,Resa!$O$8:$O$158*1,0))),"")</f>
        <v>0</v>
      </c>
      <c r="H11" s="79"/>
      <c r="I11" s="77" cm="1">
        <f t="array" ref="I11">IFERROR(SMALL(_xlfn.UNIQUE(Resa!$O$8:$O$158*1,FALSE,FALSE),ROW($A60)),"")</f>
        <v>270</v>
      </c>
      <c r="J11" s="77">
        <f>IF(I11="","",SUMIF(Resa!$O$8:$O$158,I11,Resa!$AC$8:$AC$158))</f>
        <v>0</v>
      </c>
      <c r="K11" s="78" cm="1">
        <f t="array" ref="K11">IFERROR(IF(I11="","",INDEX(Resa!$J$8:$J$158,MATCH(I11,Resa!$O$8:$O$158*1,0))),"")</f>
        <v>0</v>
      </c>
    </row>
    <row r="12" spans="1:13" ht="16.5" thickBot="1" x14ac:dyDescent="0.25">
      <c r="A12" s="77" cm="1">
        <f t="array" ref="A12">IFERROR(SMALL(_xlfn.UNIQUE(Resa!$O$8:$O$158*1,FALSE,FALSE),ROW($A11)),"")</f>
        <v>114</v>
      </c>
      <c r="B12" s="77">
        <f>IF(A12="","",SUMIF(Resa!$O$8:$O$158,A12,Resa!$AC$8:$AC$158))</f>
        <v>0</v>
      </c>
      <c r="C12" s="78" cm="1">
        <f t="array" ref="C12">IFERROR(IF(A12="","",INDEX(Resa!$J$8:$J$158,MATCH(A12,Resa!$O$8:$O$158*1,0))),"")</f>
        <v>0</v>
      </c>
      <c r="D12" s="79"/>
      <c r="E12" s="77" cm="1">
        <f t="array" ref="E12">IFERROR(SMALL(_xlfn.UNIQUE(Resa!$O$8:$O$158*1,FALSE,FALSE),ROW($A36)),"")</f>
        <v>143</v>
      </c>
      <c r="F12" s="77">
        <f>IF(E12="","",SUMIF(Resa!$O$8:$O$158,E12,Resa!$AC$8:$AC$158))</f>
        <v>0</v>
      </c>
      <c r="G12" s="78" cm="1">
        <f t="array" ref="G12">IFERROR(IF(E12="","",INDEX(Resa!$J$8:$J$158,MATCH(E12,Resa!$O$8:$O$158*1,0))),"")</f>
        <v>0</v>
      </c>
      <c r="H12" s="79"/>
      <c r="I12" s="77" cm="1">
        <f t="array" ref="I12">IFERROR(SMALL(_xlfn.UNIQUE(Resa!$O$8:$O$158*1,FALSE,FALSE),ROW($A61)),"")</f>
        <v>271</v>
      </c>
      <c r="J12" s="77">
        <f>IF(I12="","",SUMIF(Resa!$O$8:$O$158,I12,Resa!$AC$8:$AC$158))</f>
        <v>0</v>
      </c>
      <c r="K12" s="78" cm="1">
        <f t="array" ref="K12">IFERROR(IF(I12="","",INDEX(Resa!$J$8:$J$158,MATCH(I12,Resa!$O$8:$O$158*1,0))),"")</f>
        <v>0</v>
      </c>
    </row>
    <row r="13" spans="1:13" ht="16.5" thickBot="1" x14ac:dyDescent="0.25">
      <c r="A13" s="77" cm="1">
        <f t="array" ref="A13">IFERROR(SMALL(_xlfn.UNIQUE(Resa!$O$8:$O$158*1,FALSE,FALSE),ROW($A12)),"")</f>
        <v>115</v>
      </c>
      <c r="B13" s="77">
        <f>IF(A13="","",SUMIF(Resa!$O$8:$O$158,A13,Resa!$AC$8:$AC$158))</f>
        <v>0</v>
      </c>
      <c r="C13" s="78" cm="1">
        <f t="array" ref="C13">IFERROR(IF(A13="","",INDEX(Resa!$J$8:$J$158,MATCH(A13,Resa!$O$8:$O$158*1,0))),"")</f>
        <v>0</v>
      </c>
      <c r="D13" s="79"/>
      <c r="E13" s="77" cm="1">
        <f t="array" ref="E13">IFERROR(SMALL(_xlfn.UNIQUE(Resa!$O$8:$O$158*1,FALSE,FALSE),ROW($A37)),"")</f>
        <v>148</v>
      </c>
      <c r="F13" s="77">
        <f>IF(E13="","",SUMIF(Resa!$O$8:$O$158,E13,Resa!$AC$8:$AC$158))</f>
        <v>0</v>
      </c>
      <c r="G13" s="78" cm="1">
        <f t="array" ref="G13">IFERROR(IF(E13="","",INDEX(Resa!$J$8:$J$158,MATCH(E13,Resa!$O$8:$O$158*1,0))),"")</f>
        <v>0</v>
      </c>
      <c r="H13" s="79"/>
      <c r="I13" s="77" cm="1">
        <f t="array" ref="I13">IFERROR(SMALL(_xlfn.UNIQUE(Resa!$O$8:$O$158*1,FALSE,FALSE),ROW($A62)),"")</f>
        <v>272</v>
      </c>
      <c r="J13" s="77">
        <f>IF(I13="","",SUMIF(Resa!$O$8:$O$158,I13,Resa!$AC$8:$AC$158))</f>
        <v>0</v>
      </c>
      <c r="K13" s="78" cm="1">
        <f t="array" ref="K13">IFERROR(IF(I13="","",INDEX(Resa!$J$8:$J$158,MATCH(I13,Resa!$O$8:$O$158*1,0))),"")</f>
        <v>0</v>
      </c>
    </row>
    <row r="14" spans="1:13" ht="16.5" thickBot="1" x14ac:dyDescent="0.25">
      <c r="A14" s="77" cm="1">
        <f t="array" ref="A14">IFERROR(SMALL(_xlfn.UNIQUE(Resa!$O$8:$O$158*1,FALSE,FALSE),ROW($A13)),"")</f>
        <v>116</v>
      </c>
      <c r="B14" s="77">
        <f>IF(A14="","",SUMIF(Resa!$O$8:$O$158,A14,Resa!$AC$8:$AC$158))</f>
        <v>0</v>
      </c>
      <c r="C14" s="78" cm="1">
        <f t="array" ref="C14">IFERROR(IF(A14="","",INDEX(Resa!$J$8:$J$158,MATCH(A14,Resa!$O$8:$O$158*1,0))),"")</f>
        <v>0</v>
      </c>
      <c r="D14" s="79"/>
      <c r="E14" s="77" cm="1">
        <f t="array" ref="E14">IFERROR(SMALL(_xlfn.UNIQUE(Resa!$O$8:$O$158*1,FALSE,FALSE),ROW($A38)),"")</f>
        <v>150</v>
      </c>
      <c r="F14" s="77">
        <f>IF(E14="","",SUMIF(Resa!$O$8:$O$158,E14,Resa!$AC$8:$AC$158))</f>
        <v>0</v>
      </c>
      <c r="G14" s="78" cm="1">
        <f t="array" ref="G14">IFERROR(IF(E14="","",INDEX(Resa!$J$8:$J$158,MATCH(E14,Resa!$O$8:$O$158*1,0))),"")</f>
        <v>0</v>
      </c>
      <c r="H14" s="79"/>
      <c r="I14" s="77" cm="1">
        <f t="array" ref="I14">IFERROR(SMALL(_xlfn.UNIQUE(Resa!$O$8:$O$158*1,FALSE,FALSE),ROW($A63)),"")</f>
        <v>273</v>
      </c>
      <c r="J14" s="77">
        <f>IF(I14="","",SUMIF(Resa!$O$8:$O$158,I14,Resa!$AC$8:$AC$158))</f>
        <v>0</v>
      </c>
      <c r="K14" s="78" cm="1">
        <f t="array" ref="K14">IFERROR(IF(I14="","",INDEX(Resa!$J$8:$J$158,MATCH(I14,Resa!$O$8:$O$158*1,0))),"")</f>
        <v>0</v>
      </c>
    </row>
    <row r="15" spans="1:13" ht="16.5" thickBot="1" x14ac:dyDescent="0.25">
      <c r="A15" s="77" cm="1">
        <f t="array" ref="A15">IFERROR(SMALL(_xlfn.UNIQUE(Resa!$O$8:$O$158*1,FALSE,FALSE),ROW($A14)),"")</f>
        <v>117</v>
      </c>
      <c r="B15" s="77">
        <f>IF(A15="","",SUMIF(Resa!$O$8:$O$158,A15,Resa!$AC$8:$AC$158))</f>
        <v>0</v>
      </c>
      <c r="C15" s="78" cm="1">
        <f t="array" ref="C15">IFERROR(IF(A15="","",INDEX(Resa!$J$8:$J$158,MATCH(A15,Resa!$O$8:$O$158*1,0))),"")</f>
        <v>0</v>
      </c>
      <c r="D15" s="79"/>
      <c r="E15" s="77" cm="1">
        <f t="array" ref="E15">IFERROR(SMALL(_xlfn.UNIQUE(Resa!$O$8:$O$158*1,FALSE,FALSE),ROW($A39)),"")</f>
        <v>152</v>
      </c>
      <c r="F15" s="77">
        <f>IF(E15="","",SUMIF(Resa!$O$8:$O$158,E15,Resa!$AC$8:$AC$158))</f>
        <v>0</v>
      </c>
      <c r="G15" s="78" cm="1">
        <f t="array" ref="G15">IFERROR(IF(E15="","",INDEX(Resa!$J$8:$J$158,MATCH(E15,Resa!$O$8:$O$158*1,0))),"")</f>
        <v>0</v>
      </c>
      <c r="H15" s="79"/>
      <c r="I15" s="77" cm="1">
        <f t="array" ref="I15">IFERROR(SMALL(_xlfn.UNIQUE(Resa!$O$8:$O$158*1,FALSE,FALSE),ROW($A64)),"")</f>
        <v>274</v>
      </c>
      <c r="J15" s="77">
        <f>IF(I15="","",SUMIF(Resa!$O$8:$O$158,I15,Resa!$AC$8:$AC$158))</f>
        <v>0</v>
      </c>
      <c r="K15" s="78" cm="1">
        <f t="array" ref="K15">IFERROR(IF(I15="","",INDEX(Resa!$J$8:$J$158,MATCH(I15,Resa!$O$8:$O$158*1,0))),"")</f>
        <v>0</v>
      </c>
    </row>
    <row r="16" spans="1:13" ht="16.5" thickBot="1" x14ac:dyDescent="0.25">
      <c r="A16" s="77" cm="1">
        <f t="array" ref="A16">IFERROR(SMALL(_xlfn.UNIQUE(Resa!$O$8:$O$158*1,FALSE,FALSE),ROW($A15)),"")</f>
        <v>118</v>
      </c>
      <c r="B16" s="77">
        <f>IF(A16="","",SUMIF(Resa!$O$8:$O$158,A16,Resa!$AC$8:$AC$158))</f>
        <v>0</v>
      </c>
      <c r="C16" s="78" cm="1">
        <f t="array" ref="C16">IFERROR(IF(A16="","",INDEX(Resa!$J$8:$J$158,MATCH(A16,Resa!$O$8:$O$158*1,0))),"")</f>
        <v>0</v>
      </c>
      <c r="D16" s="79"/>
      <c r="E16" s="77" cm="1">
        <f t="array" ref="E16">IFERROR(SMALL(_xlfn.UNIQUE(Resa!$O$8:$O$158*1,FALSE,FALSE),ROW($A40)),"")</f>
        <v>250</v>
      </c>
      <c r="F16" s="77">
        <f>IF(E16="","",SUMIF(Resa!$O$8:$O$158,E16,Resa!$AC$8:$AC$158))</f>
        <v>0</v>
      </c>
      <c r="G16" s="78" cm="1">
        <f t="array" ref="G16">IFERROR(IF(E16="","",INDEX(Resa!$J$8:$J$158,MATCH(E16,Resa!$O$8:$O$158*1,0))),"")</f>
        <v>0</v>
      </c>
      <c r="H16" s="79"/>
      <c r="I16" s="77" cm="1">
        <f t="array" ref="I16">IFERROR(SMALL(_xlfn.UNIQUE(Resa!$O$8:$O$158*1,FALSE,FALSE),ROW($A65)),"")</f>
        <v>275</v>
      </c>
      <c r="J16" s="77">
        <f>IF(I16="","",SUMIF(Resa!$O$8:$O$158,I16,Resa!$AC$8:$AC$158))</f>
        <v>0</v>
      </c>
      <c r="K16" s="78" cm="1">
        <f t="array" ref="K16">IFERROR(IF(I16="","",INDEX(Resa!$J$8:$J$158,MATCH(I16,Resa!$O$8:$O$158*1,0))),"")</f>
        <v>0</v>
      </c>
    </row>
    <row r="17" spans="1:11" ht="16.5" thickBot="1" x14ac:dyDescent="0.25">
      <c r="A17" s="77" cm="1">
        <f t="array" ref="A17">IFERROR(SMALL(_xlfn.UNIQUE(Resa!$O$8:$O$158*1,FALSE,FALSE),ROW($A16)),"")</f>
        <v>119</v>
      </c>
      <c r="B17" s="77">
        <f>IF(A17="","",SUMIF(Resa!$O$8:$O$158,A17,Resa!$AC$8:$AC$158))</f>
        <v>0</v>
      </c>
      <c r="C17" s="78" cm="1">
        <f t="array" ref="C17">IFERROR(IF(A17="","",INDEX(Resa!$J$8:$J$158,MATCH(A17,Resa!$O$8:$O$158*1,0))),"")</f>
        <v>0</v>
      </c>
      <c r="D17" s="79"/>
      <c r="E17" s="77" cm="1">
        <f t="array" ref="E17">IFERROR(SMALL(_xlfn.UNIQUE(Resa!$O$8:$O$158*1,FALSE,FALSE),ROW($A41)),"")</f>
        <v>251</v>
      </c>
      <c r="F17" s="77">
        <f>IF(E17="","",SUMIF(Resa!$O$8:$O$158,E17,Resa!$AC$8:$AC$158))</f>
        <v>0</v>
      </c>
      <c r="G17" s="78" cm="1">
        <f t="array" ref="G17">IFERROR(IF(E17="","",INDEX(Resa!$J$8:$J$158,MATCH(E17,Resa!$O$8:$O$158*1,0))),"")</f>
        <v>0</v>
      </c>
      <c r="H17" s="79"/>
      <c r="I17" s="77" cm="1">
        <f t="array" ref="I17">IFERROR(SMALL(_xlfn.UNIQUE(Resa!$O$8:$O$158*1,FALSE,FALSE),ROW($A66)),"")</f>
        <v>277</v>
      </c>
      <c r="J17" s="77">
        <f>IF(I17="","",SUMIF(Resa!$O$8:$O$158,I17,Resa!$AC$8:$AC$158))</f>
        <v>0</v>
      </c>
      <c r="K17" s="78" cm="1">
        <f t="array" ref="K17">IFERROR(IF(I17="","",INDEX(Resa!$J$8:$J$158,MATCH(I17,Resa!$O$8:$O$158*1,0))),"")</f>
        <v>0</v>
      </c>
    </row>
    <row r="18" spans="1:11" ht="16.5" thickBot="1" x14ac:dyDescent="0.25">
      <c r="A18" s="77" cm="1">
        <f t="array" ref="A18">IFERROR(SMALL(_xlfn.UNIQUE(Resa!$O$8:$O$158*1,FALSE,FALSE),ROW($A17)),"")</f>
        <v>120</v>
      </c>
      <c r="B18" s="77">
        <f>IF(A18="","",SUMIF(Resa!$O$8:$O$158,A18,Resa!$AC$8:$AC$158))</f>
        <v>0</v>
      </c>
      <c r="C18" s="78" cm="1">
        <f t="array" ref="C18">IFERROR(IF(A18="","",INDEX(Resa!$J$8:$J$158,MATCH(A18,Resa!$O$8:$O$158*1,0))),"")</f>
        <v>0</v>
      </c>
      <c r="D18" s="79"/>
      <c r="E18" s="77" cm="1">
        <f t="array" ref="E18">IFERROR(SMALL(_xlfn.UNIQUE(Resa!$O$8:$O$158*1,FALSE,FALSE),ROW($A42)),"")</f>
        <v>252</v>
      </c>
      <c r="F18" s="77">
        <f>IF(E18="","",SUMIF(Resa!$O$8:$O$158,E18,Resa!$AC$8:$AC$158))</f>
        <v>0</v>
      </c>
      <c r="G18" s="78" cm="1">
        <f t="array" ref="G18">IFERROR(IF(E18="","",INDEX(Resa!$J$8:$J$158,MATCH(E18,Resa!$O$8:$O$158*1,0))),"")</f>
        <v>0</v>
      </c>
      <c r="H18" s="79"/>
      <c r="I18" s="77" t="str" cm="1">
        <f t="array" ref="I18">IFERROR(SMALL(_xlfn.UNIQUE(Resa!$O$8:$O$158*1,FALSE,FALSE),ROW($A67)),"")</f>
        <v/>
      </c>
      <c r="J18" s="77" t="str">
        <f>IF(I18="","",SUMIF(Resa!$O$8:$O$158,I18,Resa!$AC$8:$AC$158))</f>
        <v/>
      </c>
      <c r="K18" s="78" t="str" cm="1">
        <f t="array" ref="K18">IFERROR(IF(I18="","",INDEX(Resa!$J$8:$J$158,MATCH(I18,Resa!$O$8:$O$158*1,0))),"")</f>
        <v/>
      </c>
    </row>
    <row r="19" spans="1:11" ht="16.5" thickBot="1" x14ac:dyDescent="0.25">
      <c r="A19" s="77" cm="1">
        <f t="array" ref="A19">IFERROR(SMALL(_xlfn.UNIQUE(Resa!$O$8:$O$158*1,FALSE,FALSE),ROW($A18)),"")</f>
        <v>121</v>
      </c>
      <c r="B19" s="77">
        <f>IF(A19="","",SUMIF(Resa!$O$8:$O$158,A19,Resa!$AC$8:$AC$158))</f>
        <v>0</v>
      </c>
      <c r="C19" s="78" cm="1">
        <f t="array" ref="C19">IFERROR(IF(A19="","",INDEX(Resa!$J$8:$J$158,MATCH(A19,Resa!$O$8:$O$158*1,0))),"")</f>
        <v>0</v>
      </c>
      <c r="D19" s="79"/>
      <c r="E19" s="77" cm="1">
        <f t="array" ref="E19">IFERROR(SMALL(_xlfn.UNIQUE(Resa!$O$8:$O$158*1,FALSE,FALSE),ROW($A43)),"")</f>
        <v>253</v>
      </c>
      <c r="F19" s="77">
        <f>IF(E19="","",SUMIF(Resa!$O$8:$O$158,E19,Resa!$AC$8:$AC$158))</f>
        <v>0</v>
      </c>
      <c r="G19" s="78" cm="1">
        <f t="array" ref="G19">IFERROR(IF(E19="","",INDEX(Resa!$J$8:$J$158,MATCH(E19,Resa!$O$8:$O$158*1,0))),"")</f>
        <v>0</v>
      </c>
      <c r="H19" s="79"/>
      <c r="I19" s="77" t="str" cm="1">
        <f t="array" ref="I19">IFERROR(SMALL(_xlfn.UNIQUE(Resa!$O$8:$O$158*1,FALSE,FALSE),ROW($A68)),"")</f>
        <v/>
      </c>
      <c r="J19" s="77" t="str">
        <f>IF(I19="","",SUMIF(Resa!$O$8:$O$158,I19,Resa!$AC$8:$AC$158))</f>
        <v/>
      </c>
      <c r="K19" s="78" t="str" cm="1">
        <f t="array" ref="K19">IFERROR(IF(I19="","",INDEX(Resa!$J$8:$J$158,MATCH(I19,Resa!$O$8:$O$158*1,0))),"")</f>
        <v/>
      </c>
    </row>
    <row r="20" spans="1:11" ht="16.5" thickBot="1" x14ac:dyDescent="0.25">
      <c r="A20" s="77" cm="1">
        <f t="array" ref="A20">IFERROR(SMALL(_xlfn.UNIQUE(Resa!$O$8:$O$158*1,FALSE,FALSE),ROW($A19)),"")</f>
        <v>122</v>
      </c>
      <c r="B20" s="77">
        <f>IF(A20="","",SUMIF(Resa!$O$8:$O$158,A20,Resa!$AC$8:$AC$158))</f>
        <v>0</v>
      </c>
      <c r="C20" s="78" cm="1">
        <f t="array" ref="C20">IFERROR(IF(A20="","",INDEX(Resa!$J$8:$J$158,MATCH(A20,Resa!$O$8:$O$158*1,0))),"")</f>
        <v>0</v>
      </c>
      <c r="D20" s="79"/>
      <c r="E20" s="77" cm="1">
        <f t="array" ref="E20">IFERROR(SMALL(_xlfn.UNIQUE(Resa!$O$8:$O$158*1,FALSE,FALSE),ROW($A44)),"")</f>
        <v>254</v>
      </c>
      <c r="F20" s="77">
        <f>IF(E20="","",SUMIF(Resa!$O$8:$O$158,E20,Resa!$AC$8:$AC$158))</f>
        <v>0</v>
      </c>
      <c r="G20" s="78" cm="1">
        <f t="array" ref="G20">IFERROR(IF(E20="","",INDEX(Resa!$J$8:$J$158,MATCH(E20,Resa!$O$8:$O$158*1,0))),"")</f>
        <v>0</v>
      </c>
      <c r="H20" s="79"/>
      <c r="I20" s="77" t="str" cm="1">
        <f t="array" ref="I20">IFERROR(SMALL(_xlfn.UNIQUE(Resa!$O$8:$O$158*1,FALSE,FALSE),ROW($A69)),"")</f>
        <v/>
      </c>
      <c r="J20" s="77" t="str">
        <f>IF(I20="","",SUMIF(Resa!$O$8:$O$158,I20,Resa!$AC$8:$AC$158))</f>
        <v/>
      </c>
      <c r="K20" s="78" t="str" cm="1">
        <f t="array" ref="K20">IFERROR(IF(I20="","",INDEX(Resa!$J$8:$J$158,MATCH(I20,Resa!$O$8:$O$158*1,0))),"")</f>
        <v/>
      </c>
    </row>
    <row r="21" spans="1:11" ht="16.5" thickBot="1" x14ac:dyDescent="0.25">
      <c r="A21" s="77" cm="1">
        <f t="array" ref="A21">IFERROR(SMALL(_xlfn.UNIQUE(Resa!$O$8:$O$158*1,FALSE,FALSE),ROW($A20)),"")</f>
        <v>123</v>
      </c>
      <c r="B21" s="77">
        <f>IF(A21="","",SUMIF(Resa!$O$8:$O$158,A21,Resa!$AC$8:$AC$158))</f>
        <v>0</v>
      </c>
      <c r="C21" s="78" cm="1">
        <f t="array" ref="C21">IFERROR(IF(A21="","",INDEX(Resa!$J$8:$J$158,MATCH(A21,Resa!$O$8:$O$158*1,0))),"")</f>
        <v>0</v>
      </c>
      <c r="D21" s="79"/>
      <c r="E21" s="77" cm="1">
        <f t="array" ref="E21">IFERROR(SMALL(_xlfn.UNIQUE(Resa!$O$8:$O$158*1,FALSE,FALSE),ROW($A45)),"")</f>
        <v>255</v>
      </c>
      <c r="F21" s="77">
        <f>IF(E21="","",SUMIF(Resa!$O$8:$O$158,E21,Resa!$AC$8:$AC$158))</f>
        <v>0</v>
      </c>
      <c r="G21" s="78" cm="1">
        <f t="array" ref="G21">IFERROR(IF(E21="","",INDEX(Resa!$J$8:$J$158,MATCH(E21,Resa!$O$8:$O$158*1,0))),"")</f>
        <v>0</v>
      </c>
      <c r="H21" s="79"/>
      <c r="I21" s="77" t="str" cm="1">
        <f t="array" ref="I21">IFERROR(SMALL(_xlfn.UNIQUE(Resa!$O$8:$O$158*1,FALSE,FALSE),ROW($A70)),"")</f>
        <v/>
      </c>
      <c r="J21" s="77" t="str">
        <f>IF(I21="","",SUMIF(Resa!$O$8:$O$158,I21,Resa!$AC$8:$AC$158))</f>
        <v/>
      </c>
      <c r="K21" s="78" t="str" cm="1">
        <f t="array" ref="K21">IFERROR(IF(I21="","",INDEX(Resa!$J$8:$J$158,MATCH(I21,Resa!$O$8:$O$158*1,0))),"")</f>
        <v/>
      </c>
    </row>
    <row r="22" spans="1:11" ht="16.5" thickBot="1" x14ac:dyDescent="0.25">
      <c r="A22" s="77" cm="1">
        <f t="array" ref="A22">IFERROR(SMALL(_xlfn.UNIQUE(Resa!$O$8:$O$158*1,FALSE,FALSE),ROW($A21)),"")</f>
        <v>124</v>
      </c>
      <c r="B22" s="77">
        <f>IF(A22="","",SUMIF(Resa!$O$8:$O$158,A22,Resa!$AC$8:$AC$158))</f>
        <v>0</v>
      </c>
      <c r="C22" s="78" cm="1">
        <f t="array" ref="C22">IFERROR(IF(A22="","",INDEX(Resa!$J$8:$J$158,MATCH(A22,Resa!$O$8:$O$158*1,0))),"")</f>
        <v>0</v>
      </c>
      <c r="D22" s="79"/>
      <c r="E22" s="77" cm="1">
        <f t="array" ref="E22">IFERROR(SMALL(_xlfn.UNIQUE(Resa!$O$8:$O$158*1,FALSE,FALSE),ROW($A46)),"")</f>
        <v>256</v>
      </c>
      <c r="F22" s="77">
        <f>IF(E22="","",SUMIF(Resa!$O$8:$O$158,E22,Resa!$AC$8:$AC$158))</f>
        <v>0</v>
      </c>
      <c r="G22" s="78" cm="1">
        <f t="array" ref="G22">IFERROR(IF(E22="","",INDEX(Resa!$J$8:$J$158,MATCH(E22,Resa!$O$8:$O$158*1,0))),"")</f>
        <v>0</v>
      </c>
      <c r="H22" s="79"/>
      <c r="I22" s="77" t="str" cm="1">
        <f t="array" ref="I22">IFERROR(SMALL(_xlfn.UNIQUE(Resa!$O$8:$O$158*1,FALSE,FALSE),ROW($A71)),"")</f>
        <v/>
      </c>
      <c r="J22" s="77" t="str">
        <f>IF(I22="","",SUMIF(Resa!$O$8:$O$158,I22,Resa!$AC$8:$AC$158))</f>
        <v/>
      </c>
      <c r="K22" s="78" t="str" cm="1">
        <f t="array" ref="K22">IFERROR(IF(I22="","",INDEX(Resa!$J$8:$J$158,MATCH(I22,Resa!$O$8:$O$158*1,0))),"")</f>
        <v/>
      </c>
    </row>
    <row r="23" spans="1:11" ht="16.5" thickBot="1" x14ac:dyDescent="0.25">
      <c r="A23" s="77" cm="1">
        <f t="array" ref="A23">IFERROR(SMALL(_xlfn.UNIQUE(Resa!$O$8:$O$158*1,FALSE,FALSE),ROW($A22)),"")</f>
        <v>125</v>
      </c>
      <c r="B23" s="77">
        <f>IF(A23="","",SUMIF(Resa!$O$8:$O$158,A23,Resa!$AC$8:$AC$158))</f>
        <v>0</v>
      </c>
      <c r="C23" s="78" cm="1">
        <f t="array" ref="C23">IFERROR(IF(A23="","",INDEX(Resa!$J$8:$J$158,MATCH(A23,Resa!$O$8:$O$158*1,0))),"")</f>
        <v>0</v>
      </c>
      <c r="D23" s="79"/>
      <c r="E23" s="77" cm="1">
        <f t="array" ref="E23">IFERROR(SMALL(_xlfn.UNIQUE(Resa!$O$8:$O$158*1,FALSE,FALSE),ROW($A47)),"")</f>
        <v>257</v>
      </c>
      <c r="F23" s="77">
        <f>IF(E23="","",SUMIF(Resa!$O$8:$O$158,E23,Resa!$AC$8:$AC$158))</f>
        <v>0</v>
      </c>
      <c r="G23" s="78" cm="1">
        <f t="array" ref="G23">IFERROR(IF(E23="","",INDEX(Resa!$J$8:$J$158,MATCH(E23,Resa!$O$8:$O$158*1,0))),"")</f>
        <v>0</v>
      </c>
      <c r="H23" s="79"/>
      <c r="I23" s="77" t="str" cm="1">
        <f t="array" ref="I23">IFERROR(SMALL(_xlfn.UNIQUE(Resa!$O$8:$O$158*1,FALSE,FALSE),ROW($A72)),"")</f>
        <v/>
      </c>
      <c r="J23" s="77" t="str">
        <f>IF(I23="","",SUMIF(Resa!$O$8:$O$158,I23,Resa!$AC$8:$AC$158))</f>
        <v/>
      </c>
      <c r="K23" s="78" t="str" cm="1">
        <f t="array" ref="K23">IFERROR(IF(I23="","",INDEX(Resa!$J$8:$J$158,MATCH(I23,Resa!$O$8:$O$158*1,0))),"")</f>
        <v/>
      </c>
    </row>
    <row r="24" spans="1:11" ht="16.5" thickBot="1" x14ac:dyDescent="0.25">
      <c r="A24" s="77" cm="1">
        <f t="array" ref="A24">IFERROR(SMALL(_xlfn.UNIQUE(Resa!$O$8:$O$158*1,FALSE,FALSE),ROW($A23)),"")</f>
        <v>126</v>
      </c>
      <c r="B24" s="77">
        <f>IF(A24="","",SUMIF(Resa!$O$8:$O$158,A24,Resa!$AC$8:$AC$158))</f>
        <v>0</v>
      </c>
      <c r="C24" s="78" cm="1">
        <f t="array" ref="C24">IFERROR(IF(A24="","",INDEX(Resa!$J$8:$J$158,MATCH(A24,Resa!$O$8:$O$158*1,0))),"")</f>
        <v>0</v>
      </c>
      <c r="D24" s="79"/>
      <c r="E24" s="77" cm="1">
        <f t="array" ref="E24">IFERROR(SMALL(_xlfn.UNIQUE(Resa!$O$8:$O$158*1,FALSE,FALSE),ROW($A48)),"")</f>
        <v>258</v>
      </c>
      <c r="F24" s="77">
        <f>IF(E24="","",SUMIF(Resa!$O$8:$O$158,E24,Resa!$AC$8:$AC$158))</f>
        <v>0</v>
      </c>
      <c r="G24" s="78" cm="1">
        <f t="array" ref="G24">IFERROR(IF(E24="","",INDEX(Resa!$J$8:$J$158,MATCH(E24,Resa!$O$8:$O$158*1,0))),"")</f>
        <v>0</v>
      </c>
      <c r="H24" s="79"/>
      <c r="I24" s="77" t="str" cm="1">
        <f t="array" ref="I24">IFERROR(SMALL(_xlfn.UNIQUE(Resa!$O$8:$O$158*1,FALSE,FALSE),ROW($A73)),"")</f>
        <v/>
      </c>
      <c r="J24" s="77" t="str">
        <f>IF(I24="","",SUMIF(Resa!$O$8:$O$158,I24,Resa!$AC$8:$AC$158))</f>
        <v/>
      </c>
      <c r="K24" s="78" t="str" cm="1">
        <f t="array" ref="K24">IFERROR(IF(I24="","",INDEX(Resa!$J$8:$J$158,MATCH(I24,Resa!$O$8:$O$158*1,0))),"")</f>
        <v/>
      </c>
    </row>
    <row r="25" spans="1:11" ht="16.5" thickBot="1" x14ac:dyDescent="0.25">
      <c r="A25" s="77" cm="1">
        <f t="array" ref="A25">IFERROR(SMALL(_xlfn.UNIQUE(Resa!$O$8:$O$158*1,FALSE,FALSE),ROW($A24)),"")</f>
        <v>127</v>
      </c>
      <c r="B25" s="77">
        <f>IF(A25="","",SUMIF(Resa!$O$8:$O$158,A25,Resa!$AC$8:$AC$158))</f>
        <v>0</v>
      </c>
      <c r="C25" s="78" cm="1">
        <f t="array" ref="C25">IFERROR(IF(A25="","",INDEX(Resa!$J$8:$J$158,MATCH(A25,Resa!$O$8:$O$158*1,0))),"")</f>
        <v>0</v>
      </c>
      <c r="D25" s="79"/>
      <c r="E25" s="77" cm="1">
        <f t="array" ref="E25">IFERROR(SMALL(_xlfn.UNIQUE(Resa!$O$8:$O$158*1,FALSE,FALSE),ROW($A49)),"")</f>
        <v>259</v>
      </c>
      <c r="F25" s="77">
        <f>IF(E25="","",SUMIF(Resa!$O$8:$O$158,E25,Resa!$AC$8:$AC$158))</f>
        <v>0</v>
      </c>
      <c r="G25" s="78" cm="1">
        <f t="array" ref="G25">IFERROR(IF(E25="","",INDEX(Resa!$J$8:$J$158,MATCH(E25,Resa!$O$8:$O$158*1,0))),"")</f>
        <v>0</v>
      </c>
      <c r="H25" s="79"/>
      <c r="I25" s="77" t="str" cm="1">
        <f t="array" ref="I25">IFERROR(SMALL(_xlfn.UNIQUE(Resa!$O$8:$O$158*1,FALSE,FALSE),ROW($A74)),"")</f>
        <v/>
      </c>
      <c r="J25" s="77" t="str">
        <f>IF(I25="","",SUMIF(Resa!$O$8:$O$158,I25,Resa!$AC$8:$AC$158))</f>
        <v/>
      </c>
      <c r="K25" s="78" t="str" cm="1">
        <f t="array" ref="K25">IFERROR(IF(I25="","",INDEX(Resa!$J$8:$J$158,MATCH(I25,Resa!$O$8:$O$158*1,0))),"")</f>
        <v/>
      </c>
    </row>
    <row r="26" spans="1:11" ht="16.5" thickBot="1" x14ac:dyDescent="0.25">
      <c r="A26" s="77" cm="1">
        <f t="array" ref="A26">IFERROR(SMALL(_xlfn.UNIQUE(Resa!$O$8:$O$158*1,FALSE,FALSE),ROW($A25)),"")</f>
        <v>128</v>
      </c>
      <c r="B26" s="77">
        <f>IF(A26="","",SUMIF(Resa!$O$8:$O$158,A26,Resa!$AC$8:$AC$158))</f>
        <v>0</v>
      </c>
      <c r="C26" s="78" cm="1">
        <f t="array" ref="C26">IFERROR(IF(A26="","",INDEX(Resa!$J$8:$J$158,MATCH(A26,Resa!$O$8:$O$158*1,0))),"")</f>
        <v>0</v>
      </c>
      <c r="D26" s="79"/>
      <c r="E26" s="77" cm="1">
        <f t="array" ref="E26">IFERROR(SMALL(_xlfn.UNIQUE(Resa!$O$8:$O$158*1,FALSE,FALSE),ROW($A50)),"")</f>
        <v>260</v>
      </c>
      <c r="F26" s="77">
        <f>IF(E26="","",SUMIF(Resa!$O$8:$O$158,E26,Resa!$AC$8:$AC$158))</f>
        <v>0</v>
      </c>
      <c r="G26" s="78" cm="1">
        <f t="array" ref="G26">IFERROR(IF(E26="","",INDEX(Resa!$J$8:$J$158,MATCH(E26,Resa!$O$8:$O$158*1,0))),"")</f>
        <v>0</v>
      </c>
      <c r="H26" s="79"/>
      <c r="I26" s="77" t="str" cm="1">
        <f t="array" ref="I26">IFERROR(SMALL(_xlfn.UNIQUE(Resa!$O$8:$O$158*1,FALSE,FALSE),ROW($A75)),"")</f>
        <v/>
      </c>
      <c r="J26" s="77" t="str">
        <f>IF(I26="","",SUMIF(Resa!$O$8:$O$158,I26,Resa!$AC$8:$AC$158))</f>
        <v/>
      </c>
      <c r="K26" s="78" t="str" cm="1">
        <f t="array" ref="K26">IFERROR(IF(I26="","",INDEX(Resa!$J$8:$J$158,MATCH(I26,Resa!$O$8:$O$158*1,0))),"")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IF(A27="","",SUMIF(Resa!$O$8:$O$158,A27,Resa!$AC$8:$AC$158))</f>
        <v>0</v>
      </c>
      <c r="C27" s="78" cm="1">
        <f t="array" ref="C27">IFERROR(IF(A27="","",INDEX(Resa!$J$8:$J$158,MATCH(A27,Resa!$O$8:$O$158*1,0))),"")</f>
        <v>0</v>
      </c>
      <c r="D27" s="79"/>
      <c r="E27" s="77" cm="1">
        <f t="array" ref="E27">IFERROR(SMALL(_xlfn.UNIQUE(Resa!$O$8:$O$158*1,FALSE,FALSE),ROW($A51)),"")</f>
        <v>261</v>
      </c>
      <c r="F27" s="77">
        <f>IF(E27="","",SUMIF(Resa!$O$8:$O$158,E27,Resa!$AC$8:$AC$158))</f>
        <v>0</v>
      </c>
      <c r="G27" s="78" cm="1">
        <f t="array" ref="G27">IFERROR(IF(E27="","",INDEX(Resa!$J$8:$J$158,MATCH(E27,Resa!$O$8:$O$158*1,0))),"")</f>
        <v>0</v>
      </c>
      <c r="H27" s="79"/>
      <c r="I27" s="77" t="str" cm="1">
        <f t="array" ref="I27">IFERROR(SMALL(_xlfn.UNIQUE(Resa!$O$8:$O$158*1,FALSE,FALSE),ROW($A76)),"")</f>
        <v/>
      </c>
      <c r="J27" s="77" t="str">
        <f>IF(I27="","",SUMIF(Resa!$O$8:$O$158,I27,Resa!$AC$8:$AC$158))</f>
        <v/>
      </c>
      <c r="K27" s="78" t="str" cm="1">
        <f t="array" ref="K27">IFERROR(IF(I27="","",INDEX(Resa!$J$8:$J$158,MATCH(I27,Resa!$O$8:$O$158*1,0))),"")</f>
        <v/>
      </c>
    </row>
    <row r="28" spans="1:11" ht="16.5" thickBot="1" x14ac:dyDescent="0.25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IF(I28="","",SUMIF(Resa!$O$8:$O$158,I28,Resa!$AC$8:$AC$158))</f>
        <v/>
      </c>
      <c r="K28" s="78" t="str" cm="1">
        <f t="array" ref="K28">IFERROR(IF(I28="","",INDEX(Resa!$J$8:$J$158,MATCH(I28,Resa!$O$8:$O$158*1,0))),"")</f>
        <v/>
      </c>
    </row>
    <row r="29" spans="1:11" ht="20.25" x14ac:dyDescent="0.3">
      <c r="A29" s="199">
        <v>1</v>
      </c>
      <c r="B29" s="200"/>
      <c r="C29" s="44">
        <f t="shared" ref="C29:C34" si="0">SUMIFS($B$3:$B$27,$C$3:$C$27,A29)+SUMIFS($F$3:$F$27,$G$3:$G$27,A29)+SUMIFS($J$3:$J$28,$K$3:$K$28,A29)</f>
        <v>0</v>
      </c>
      <c r="D29" s="10"/>
      <c r="E29" s="236" t="s">
        <v>99</v>
      </c>
      <c r="F29" s="236"/>
      <c r="G29" s="236"/>
      <c r="H29" s="236"/>
      <c r="I29" s="236"/>
      <c r="J29" s="236"/>
      <c r="K29" s="236"/>
    </row>
    <row r="30" spans="1:11" ht="20.25" x14ac:dyDescent="0.3">
      <c r="A30" s="201">
        <v>2</v>
      </c>
      <c r="B30" s="202"/>
      <c r="C30" s="45">
        <f t="shared" si="0"/>
        <v>0</v>
      </c>
      <c r="D30" s="10"/>
      <c r="E30" s="236" t="s">
        <v>99</v>
      </c>
      <c r="F30" s="236"/>
      <c r="G30" s="236"/>
      <c r="H30" s="236"/>
      <c r="I30" s="236"/>
      <c r="J30" s="236"/>
      <c r="K30" s="236"/>
    </row>
    <row r="31" spans="1:11" ht="20.25" x14ac:dyDescent="0.3">
      <c r="A31" s="203">
        <v>3</v>
      </c>
      <c r="B31" s="204"/>
      <c r="C31" s="45">
        <f t="shared" si="0"/>
        <v>0</v>
      </c>
      <c r="E31" s="236" t="s">
        <v>100</v>
      </c>
      <c r="F31" s="236"/>
      <c r="G31" s="236"/>
      <c r="H31" s="236"/>
      <c r="I31" s="236"/>
      <c r="J31" s="236"/>
      <c r="K31" s="236"/>
    </row>
    <row r="32" spans="1:11" ht="18" x14ac:dyDescent="0.2">
      <c r="A32" s="205">
        <v>4</v>
      </c>
      <c r="B32" s="206"/>
      <c r="C32" s="45">
        <f t="shared" si="0"/>
        <v>0</v>
      </c>
    </row>
    <row r="33" spans="1:3" ht="18" x14ac:dyDescent="0.2">
      <c r="A33" s="190">
        <v>5</v>
      </c>
      <c r="B33" s="191"/>
      <c r="C33" s="45">
        <f t="shared" si="0"/>
        <v>0</v>
      </c>
    </row>
    <row r="34" spans="1:3" ht="18.75" thickBot="1" x14ac:dyDescent="0.25">
      <c r="A34" s="192">
        <v>6</v>
      </c>
      <c r="B34" s="193"/>
      <c r="C34" s="46">
        <f t="shared" si="0"/>
        <v>0</v>
      </c>
    </row>
  </sheetData>
  <mergeCells count="11">
    <mergeCell ref="A33:B33"/>
    <mergeCell ref="A34:B34"/>
    <mergeCell ref="A1:I1"/>
    <mergeCell ref="J1:K1"/>
    <mergeCell ref="A29:B29"/>
    <mergeCell ref="A30:B30"/>
    <mergeCell ref="A31:B31"/>
    <mergeCell ref="A32:B32"/>
    <mergeCell ref="E29:K29"/>
    <mergeCell ref="E30:K30"/>
    <mergeCell ref="E31:K31"/>
  </mergeCells>
  <conditionalFormatting sqref="B3:B27 I3:J28">
    <cfRule type="expression" dxfId="160" priority="33">
      <formula>AND( D3=6)</formula>
    </cfRule>
    <cfRule type="expression" dxfId="159" priority="34">
      <formula>AND( D3=5)</formula>
    </cfRule>
    <cfRule type="expression" dxfId="158" priority="35">
      <formula>AND( D3=4)</formula>
    </cfRule>
    <cfRule type="expression" dxfId="157" priority="36">
      <formula>AND( D3=3)</formula>
    </cfRule>
    <cfRule type="expression" dxfId="156" priority="37">
      <formula>AND( D3=2)</formula>
    </cfRule>
    <cfRule type="expression" dxfId="155" priority="38">
      <formula>AND( D3=1)</formula>
    </cfRule>
  </conditionalFormatting>
  <conditionalFormatting sqref="B3:B27">
    <cfRule type="containsErrors" dxfId="154" priority="39">
      <formula>ISERROR(B3)</formula>
    </cfRule>
  </conditionalFormatting>
  <conditionalFormatting sqref="E3:E27">
    <cfRule type="expression" dxfId="153" priority="26">
      <formula>AND( G3=6)</formula>
    </cfRule>
    <cfRule type="expression" dxfId="152" priority="27">
      <formula>AND( G3=5)</formula>
    </cfRule>
    <cfRule type="expression" dxfId="151" priority="28">
      <formula>AND( G3=4)</formula>
    </cfRule>
    <cfRule type="expression" dxfId="150" priority="29">
      <formula>AND( G3=3)</formula>
    </cfRule>
    <cfRule type="expression" dxfId="149" priority="30">
      <formula>AND( G3=2)</formula>
    </cfRule>
    <cfRule type="expression" dxfId="148" priority="31">
      <formula>AND( G3=1)</formula>
    </cfRule>
  </conditionalFormatting>
  <conditionalFormatting sqref="E3:E27 I3:J28">
    <cfRule type="containsErrors" dxfId="147" priority="32">
      <formula>ISERROR(E3)</formula>
    </cfRule>
  </conditionalFormatting>
  <conditionalFormatting sqref="C3:C27">
    <cfRule type="cellIs" dxfId="146" priority="25" operator="equal">
      <formula>0</formula>
    </cfRule>
  </conditionalFormatting>
  <conditionalFormatting sqref="G3:G27">
    <cfRule type="cellIs" dxfId="145" priority="24" operator="equal">
      <formula>0</formula>
    </cfRule>
  </conditionalFormatting>
  <conditionalFormatting sqref="K3:K28">
    <cfRule type="cellIs" dxfId="144" priority="23" operator="equal">
      <formula>0</formula>
    </cfRule>
  </conditionalFormatting>
  <conditionalFormatting sqref="J3:J28">
    <cfRule type="containsErrors" dxfId="143" priority="15">
      <formula>ISERROR(J3)</formula>
    </cfRule>
  </conditionalFormatting>
  <conditionalFormatting sqref="F3:F27">
    <cfRule type="expression" dxfId="142" priority="8">
      <formula>AND( H3=6)</formula>
    </cfRule>
    <cfRule type="expression" dxfId="141" priority="9">
      <formula>AND( H3=5)</formula>
    </cfRule>
    <cfRule type="expression" dxfId="140" priority="10">
      <formula>AND( H3=4)</formula>
    </cfRule>
    <cfRule type="expression" dxfId="139" priority="11">
      <formula>AND( H3=3)</formula>
    </cfRule>
    <cfRule type="expression" dxfId="138" priority="12">
      <formula>AND( H3=2)</formula>
    </cfRule>
    <cfRule type="expression" dxfId="137" priority="13">
      <formula>AND( H3=1)</formula>
    </cfRule>
  </conditionalFormatting>
  <conditionalFormatting sqref="J3:J28 F3:F27">
    <cfRule type="containsErrors" dxfId="136" priority="14">
      <formula>ISERROR(F3)</formula>
    </cfRule>
  </conditionalFormatting>
  <conditionalFormatting sqref="A3:A27">
    <cfRule type="expression" dxfId="135" priority="1">
      <formula>AND( C3=6)</formula>
    </cfRule>
    <cfRule type="expression" dxfId="134" priority="2">
      <formula>AND( C3=5)</formula>
    </cfRule>
    <cfRule type="expression" dxfId="133" priority="3">
      <formula>AND( C3=4)</formula>
    </cfRule>
    <cfRule type="expression" dxfId="132" priority="4">
      <formula>AND( C3=3)</formula>
    </cfRule>
    <cfRule type="expression" dxfId="131" priority="5">
      <formula>AND( C3=2)</formula>
    </cfRule>
    <cfRule type="expression" dxfId="130" priority="6">
      <formula>AND( C3=1)</formula>
    </cfRule>
  </conditionalFormatting>
  <conditionalFormatting sqref="A3:A27">
    <cfRule type="containsErrors" dxfId="129" priority="7">
      <formula>ISERROR(A3)</formula>
    </cfRule>
  </conditionalFormatting>
  <pageMargins left="0.7" right="0.7" top="0.75" bottom="0.75" header="0.3" footer="0.3"/>
  <pageSetup paperSize="9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B51F0-5E2E-4296-91B3-DF71D8F28776}">
  <sheetPr codeName="Feuil13"/>
  <dimension ref="A1:M34"/>
  <sheetViews>
    <sheetView workbookViewId="0">
      <selection activeCell="I3" sqref="I3"/>
    </sheetView>
  </sheetViews>
  <sheetFormatPr baseColWidth="10" defaultRowHeight="12.75" x14ac:dyDescent="0.2"/>
  <cols>
    <col min="1" max="1" width="10.85546875" customWidth="1"/>
    <col min="2" max="2" width="3" customWidth="1"/>
    <col min="3" max="3" width="11.5703125" customWidth="1"/>
    <col min="4" max="4" width="2.5703125" customWidth="1"/>
    <col min="5" max="5" width="11.85546875" customWidth="1"/>
    <col min="6" max="6" width="3.28515625" customWidth="1"/>
    <col min="7" max="7" width="12.85546875" customWidth="1"/>
    <col min="8" max="8" width="2.7109375" customWidth="1"/>
    <col min="9" max="9" width="10.5703125" customWidth="1"/>
    <col min="10" max="10" width="3.7109375" customWidth="1"/>
    <col min="11" max="11" width="14.42578125" customWidth="1"/>
  </cols>
  <sheetData>
    <row r="1" spans="1:13" ht="45.75" thickBot="1" x14ac:dyDescent="0.25">
      <c r="A1" s="194" t="str">
        <f>Resa!K7</f>
        <v>EXCU 11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SUM(B3:B27)+SUM(F3:F27)+SUM(J3:J27)</f>
        <v>0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6.5" thickBot="1" x14ac:dyDescent="0.25">
      <c r="A3" s="77" cm="1">
        <f t="array" ref="A3">IFERROR(SMALL(_xlfn.UNIQUE(Resa!$O$8:$O$158*1,FALSE,FALSE),ROW($A2)),"")</f>
        <v>101</v>
      </c>
      <c r="B3" s="77">
        <f>IF(A3="","",SUMIF(Resa!$O$8:$O$158,A3,Resa!$AD$8:$AD$158))</f>
        <v>0</v>
      </c>
      <c r="C3" s="78" cm="1">
        <f t="array" ref="C3">IFERROR(IF(A3="","",INDEX(Resa!$K$8:$K$158,MATCH(A3,Resa!$O$8:$O$158*1,0))),"")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IF(E3="","",SUMIF(Resa!$O$8:$O$158,E3,Resa!$AD$8:$AD$158))</f>
        <v>0</v>
      </c>
      <c r="G3" s="78" cm="1">
        <f t="array" ref="G3">IFERROR(IF(E3="","",INDEX(Resa!$K$8:$K$158,MATCH(E3,Resa!$O$8:$O$158*1,0))),"")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IF(I3="","",SUMIF(Resa!$O$8:$O$158,I3,Resa!$AD$8:$AD$158))</f>
        <v>0</v>
      </c>
      <c r="K3" s="78" cm="1">
        <f t="array" ref="K3">IFERROR(IF(I3="","",INDEX(Resa!$K$8:$K$158,MATCH(I3,Resa!$O$8:$O$158*1,0))),"")</f>
        <v>0</v>
      </c>
      <c r="M3" s="35"/>
    </row>
    <row r="4" spans="1:13" ht="16.5" thickBot="1" x14ac:dyDescent="0.25">
      <c r="A4" s="77" cm="1">
        <f t="array" ref="A4">IFERROR(SMALL(_xlfn.UNIQUE(Resa!$O$8:$O$158*1,FALSE,FALSE),ROW($A3)),"")</f>
        <v>102</v>
      </c>
      <c r="B4" s="77">
        <f>IF(A4="","",SUMIF(Resa!$O$8:$O$158,A4,Resa!$AD$8:$AD$158))</f>
        <v>0</v>
      </c>
      <c r="C4" s="78" cm="1">
        <f t="array" ref="C4">IFERROR(IF(A4="","",INDEX(Resa!$K$8:$K$158,MATCH(A4,Resa!$O$8:$O$158*1,0))),"")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IF(E4="","",SUMIF(Resa!$O$8:$O$158,E4,Resa!$AD$8:$AD$158))</f>
        <v>0</v>
      </c>
      <c r="G4" s="78" cm="1">
        <f t="array" ref="G4">IFERROR(IF(E4="","",INDEX(Resa!$K$8:$K$158,MATCH(E4,Resa!$O$8:$O$158*1,0))),"")</f>
        <v>0</v>
      </c>
      <c r="H4" s="79"/>
      <c r="I4" s="77" cm="1">
        <f t="array" ref="I4">IFERROR(SMALL(_xlfn.UNIQUE(Resa!$O$8:$O$158*1,FALSE,FALSE),ROW($A53)),"")</f>
        <v>263</v>
      </c>
      <c r="J4" s="77">
        <f>IF(I4="","",SUMIF(Resa!$O$8:$O$158,I4,Resa!$AD$8:$AD$158))</f>
        <v>0</v>
      </c>
      <c r="K4" s="78" cm="1">
        <f t="array" ref="K4">IFERROR(IF(I4="","",INDEX(Resa!$K$8:$K$158,MATCH(I4,Resa!$O$8:$O$158*1,0))),"")</f>
        <v>0</v>
      </c>
      <c r="M4" s="35"/>
    </row>
    <row r="5" spans="1:13" ht="16.5" thickBot="1" x14ac:dyDescent="0.25">
      <c r="A5" s="77" cm="1">
        <f t="array" ref="A5">IFERROR(SMALL(_xlfn.UNIQUE(Resa!$O$8:$O$158*1,FALSE,FALSE),ROW($A4)),"")</f>
        <v>105</v>
      </c>
      <c r="B5" s="77">
        <f>IF(A5="","",SUMIF(Resa!$O$8:$O$158,A5,Resa!$AD$8:$AD$158))</f>
        <v>0</v>
      </c>
      <c r="C5" s="78" cm="1">
        <f t="array" ref="C5">IFERROR(IF(A5="","",INDEX(Resa!$K$8:$K$158,MATCH(A5,Resa!$O$8:$O$158*1,0))),"")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IF(E5="","",SUMIF(Resa!$O$8:$O$158,E5,Resa!$AD$8:$AD$158))</f>
        <v>0</v>
      </c>
      <c r="G5" s="78" cm="1">
        <f t="array" ref="G5">IFERROR(IF(E5="","",INDEX(Resa!$K$8:$K$158,MATCH(E5,Resa!$O$8:$O$158*1,0))),"")</f>
        <v>0</v>
      </c>
      <c r="H5" s="79"/>
      <c r="I5" s="77" cm="1">
        <f t="array" ref="I5">IFERROR(SMALL(_xlfn.UNIQUE(Resa!$O$8:$O$158*1,FALSE,FALSE),ROW($A54)),"")</f>
        <v>264</v>
      </c>
      <c r="J5" s="77">
        <f>IF(I5="","",SUMIF(Resa!$O$8:$O$158,I5,Resa!$AD$8:$AD$158))</f>
        <v>0</v>
      </c>
      <c r="K5" s="78" cm="1">
        <f t="array" ref="K5">IFERROR(IF(I5="","",INDEX(Resa!$K$8:$K$158,MATCH(I5,Resa!$O$8:$O$158*1,0))),"")</f>
        <v>0</v>
      </c>
    </row>
    <row r="6" spans="1:13" ht="16.5" thickBot="1" x14ac:dyDescent="0.25">
      <c r="A6" s="77" cm="1">
        <f t="array" ref="A6">IFERROR(SMALL(_xlfn.UNIQUE(Resa!$O$8:$O$158*1,FALSE,FALSE),ROW($A5)),"")</f>
        <v>108</v>
      </c>
      <c r="B6" s="77">
        <f>IF(A6="","",SUMIF(Resa!$O$8:$O$158,A6,Resa!$AD$8:$AD$158))</f>
        <v>0</v>
      </c>
      <c r="C6" s="78" cm="1">
        <f t="array" ref="C6">IFERROR(IF(A6="","",INDEX(Resa!$K$8:$K$158,MATCH(A6,Resa!$O$8:$O$158*1,0))),"")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IF(E6="","",SUMIF(Resa!$O$8:$O$158,E6,Resa!$AD$8:$AD$158))</f>
        <v>0</v>
      </c>
      <c r="G6" s="78" cm="1">
        <f t="array" ref="G6">IFERROR(IF(E6="","",INDEX(Resa!$K$8:$K$158,MATCH(E6,Resa!$O$8:$O$158*1,0))),"")</f>
        <v>0</v>
      </c>
      <c r="H6" s="79"/>
      <c r="I6" s="77" cm="1">
        <f t="array" ref="I6">IFERROR(SMALL(_xlfn.UNIQUE(Resa!$O$8:$O$158*1,FALSE,FALSE),ROW($A55)),"")</f>
        <v>265</v>
      </c>
      <c r="J6" s="77">
        <f>IF(I6="","",SUMIF(Resa!$O$8:$O$158,I6,Resa!$AD$8:$AD$158))</f>
        <v>0</v>
      </c>
      <c r="K6" s="78" cm="1">
        <f t="array" ref="K6">IFERROR(IF(I6="","",INDEX(Resa!$K$8:$K$158,MATCH(I6,Resa!$O$8:$O$158*1,0))),"")</f>
        <v>0</v>
      </c>
    </row>
    <row r="7" spans="1:13" ht="16.5" thickBot="1" x14ac:dyDescent="0.25">
      <c r="A7" s="77" cm="1">
        <f t="array" ref="A7">IFERROR(SMALL(_xlfn.UNIQUE(Resa!$O$8:$O$158*1,FALSE,FALSE),ROW($A6)),"")</f>
        <v>109</v>
      </c>
      <c r="B7" s="77">
        <f>IF(A7="","",SUMIF(Resa!$O$8:$O$158,A7,Resa!$AD$8:$AD$158))</f>
        <v>0</v>
      </c>
      <c r="C7" s="78" cm="1">
        <f t="array" ref="C7">IFERROR(IF(A7="","",INDEX(Resa!$K$8:$K$158,MATCH(A7,Resa!$O$8:$O$158*1,0))),"")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IF(E7="","",SUMIF(Resa!$O$8:$O$158,E7,Resa!$AD$8:$AD$158))</f>
        <v>0</v>
      </c>
      <c r="G7" s="78" cm="1">
        <f t="array" ref="G7">IFERROR(IF(E7="","",INDEX(Resa!$K$8:$K$158,MATCH(E7,Resa!$O$8:$O$158*1,0))),"")</f>
        <v>0</v>
      </c>
      <c r="H7" s="79"/>
      <c r="I7" s="77" cm="1">
        <f t="array" ref="I7">IFERROR(SMALL(_xlfn.UNIQUE(Resa!$O$8:$O$158*1,FALSE,FALSE),ROW($A56)),"")</f>
        <v>266</v>
      </c>
      <c r="J7" s="77">
        <f>IF(I7="","",SUMIF(Resa!$O$8:$O$158,I7,Resa!$AD$8:$AD$158))</f>
        <v>0</v>
      </c>
      <c r="K7" s="78" cm="1">
        <f t="array" ref="K7">IFERROR(IF(I7="","",INDEX(Resa!$K$8:$K$158,MATCH(I7,Resa!$O$8:$O$158*1,0))),"")</f>
        <v>0</v>
      </c>
    </row>
    <row r="8" spans="1:13" ht="16.5" thickBot="1" x14ac:dyDescent="0.25">
      <c r="A8" s="77" cm="1">
        <f t="array" ref="A8">IFERROR(SMALL(_xlfn.UNIQUE(Resa!$O$8:$O$158*1,FALSE,FALSE),ROW($A7)),"")</f>
        <v>110</v>
      </c>
      <c r="B8" s="77">
        <f>IF(A8="","",SUMIF(Resa!$O$8:$O$158,A8,Resa!$AD$8:$AD$158))</f>
        <v>0</v>
      </c>
      <c r="C8" s="78" cm="1">
        <f t="array" ref="C8">IFERROR(IF(A8="","",INDEX(Resa!$K$8:$K$158,MATCH(A8,Resa!$O$8:$O$158*1,0))),"")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IF(E8="","",SUMIF(Resa!$O$8:$O$158,E8,Resa!$AD$8:$AD$158))</f>
        <v>0</v>
      </c>
      <c r="G8" s="78" cm="1">
        <f t="array" ref="G8">IFERROR(IF(E8="","",INDEX(Resa!$K$8:$K$158,MATCH(E8,Resa!$O$8:$O$158*1,0))),"")</f>
        <v>0</v>
      </c>
      <c r="H8" s="79"/>
      <c r="I8" s="77" cm="1">
        <f t="array" ref="I8">IFERROR(SMALL(_xlfn.UNIQUE(Resa!$O$8:$O$158*1,FALSE,FALSE),ROW($A57)),"")</f>
        <v>267</v>
      </c>
      <c r="J8" s="77">
        <f>IF(I8="","",SUMIF(Resa!$O$8:$O$158,I8,Resa!$AD$8:$AD$158))</f>
        <v>0</v>
      </c>
      <c r="K8" s="78" cm="1">
        <f t="array" ref="K8">IFERROR(IF(I8="","",INDEX(Resa!$K$8:$K$158,MATCH(I8,Resa!$O$8:$O$158*1,0))),"")</f>
        <v>0</v>
      </c>
    </row>
    <row r="9" spans="1:13" ht="16.5" thickBot="1" x14ac:dyDescent="0.25">
      <c r="A9" s="77" cm="1">
        <f t="array" ref="A9">IFERROR(SMALL(_xlfn.UNIQUE(Resa!$O$8:$O$158*1,FALSE,FALSE),ROW($A8)),"")</f>
        <v>111</v>
      </c>
      <c r="B9" s="77">
        <f>IF(A9="","",SUMIF(Resa!$O$8:$O$158,A9,Resa!$AD$8:$AD$158))</f>
        <v>0</v>
      </c>
      <c r="C9" s="78" cm="1">
        <f t="array" ref="C9">IFERROR(IF(A9="","",INDEX(Resa!$K$8:$K$158,MATCH(A9,Resa!$O$8:$O$158*1,0))),"")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IF(E9="","",SUMIF(Resa!$O$8:$O$158,E9,Resa!$AD$8:$AD$158))</f>
        <v>0</v>
      </c>
      <c r="G9" s="78" cm="1">
        <f t="array" ref="G9">IFERROR(IF(E9="","",INDEX(Resa!$K$8:$K$158,MATCH(E9,Resa!$O$8:$O$158*1,0))),"")</f>
        <v>0</v>
      </c>
      <c r="H9" s="79"/>
      <c r="I9" s="77" cm="1">
        <f t="array" ref="I9">IFERROR(SMALL(_xlfn.UNIQUE(Resa!$O$8:$O$158*1,FALSE,FALSE),ROW($A58)),"")</f>
        <v>268</v>
      </c>
      <c r="J9" s="77">
        <f>IF(I9="","",SUMIF(Resa!$O$8:$O$158,I9,Resa!$AD$8:$AD$158))</f>
        <v>0</v>
      </c>
      <c r="K9" s="78" cm="1">
        <f t="array" ref="K9">IFERROR(IF(I9="","",INDEX(Resa!$K$8:$K$158,MATCH(I9,Resa!$O$8:$O$158*1,0))),"")</f>
        <v>0</v>
      </c>
    </row>
    <row r="10" spans="1:13" ht="16.5" thickBot="1" x14ac:dyDescent="0.25">
      <c r="A10" s="77" cm="1">
        <f t="array" ref="A10">IFERROR(SMALL(_xlfn.UNIQUE(Resa!$O$8:$O$158*1,FALSE,FALSE),ROW($A9)),"")</f>
        <v>112</v>
      </c>
      <c r="B10" s="77">
        <f>IF(A10="","",SUMIF(Resa!$O$8:$O$158,A10,Resa!$AD$8:$AD$158))</f>
        <v>0</v>
      </c>
      <c r="C10" s="78" cm="1">
        <f t="array" ref="C10">IFERROR(IF(A10="","",INDEX(Resa!$K$8:$K$158,MATCH(A10,Resa!$O$8:$O$158*1,0))),"")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IF(E10="","",SUMIF(Resa!$O$8:$O$158,E10,Resa!$AD$8:$AD$158))</f>
        <v>0</v>
      </c>
      <c r="G10" s="78" cm="1">
        <f t="array" ref="G10">IFERROR(IF(E10="","",INDEX(Resa!$K$8:$K$158,MATCH(E10,Resa!$O$8:$O$158*1,0))),"")</f>
        <v>0</v>
      </c>
      <c r="H10" s="79"/>
      <c r="I10" s="77" cm="1">
        <f t="array" ref="I10">IFERROR(SMALL(_xlfn.UNIQUE(Resa!$O$8:$O$158*1,FALSE,FALSE),ROW($A59)),"")</f>
        <v>269</v>
      </c>
      <c r="J10" s="77">
        <f>IF(I10="","",SUMIF(Resa!$O$8:$O$158,I10,Resa!$AD$8:$AD$158))</f>
        <v>0</v>
      </c>
      <c r="K10" s="78" cm="1">
        <f t="array" ref="K10">IFERROR(IF(I10="","",INDEX(Resa!$K$8:$K$158,MATCH(I10,Resa!$O$8:$O$158*1,0))),"")</f>
        <v>0</v>
      </c>
    </row>
    <row r="11" spans="1:13" ht="16.5" thickBot="1" x14ac:dyDescent="0.25">
      <c r="A11" s="77" cm="1">
        <f t="array" ref="A11">IFERROR(SMALL(_xlfn.UNIQUE(Resa!$O$8:$O$158*1,FALSE,FALSE),ROW($A10)),"")</f>
        <v>113</v>
      </c>
      <c r="B11" s="77">
        <f>IF(A11="","",SUMIF(Resa!$O$8:$O$158,A11,Resa!$AD$8:$AD$158))</f>
        <v>0</v>
      </c>
      <c r="C11" s="78" cm="1">
        <f t="array" ref="C11">IFERROR(IF(A11="","",INDEX(Resa!$K$8:$K$158,MATCH(A11,Resa!$O$8:$O$158*1,0))),"")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IF(E11="","",SUMIF(Resa!$O$8:$O$158,E11,Resa!$AD$8:$AD$158))</f>
        <v>0</v>
      </c>
      <c r="G11" s="78" cm="1">
        <f t="array" ref="G11">IFERROR(IF(E11="","",INDEX(Resa!$K$8:$K$158,MATCH(E11,Resa!$O$8:$O$158*1,0))),"")</f>
        <v>0</v>
      </c>
      <c r="H11" s="79"/>
      <c r="I11" s="77" cm="1">
        <f t="array" ref="I11">IFERROR(SMALL(_xlfn.UNIQUE(Resa!$O$8:$O$158*1,FALSE,FALSE),ROW($A60)),"")</f>
        <v>270</v>
      </c>
      <c r="J11" s="77">
        <f>IF(I11="","",SUMIF(Resa!$O$8:$O$158,I11,Resa!$AD$8:$AD$158))</f>
        <v>0</v>
      </c>
      <c r="K11" s="78" cm="1">
        <f t="array" ref="K11">IFERROR(IF(I11="","",INDEX(Resa!$K$8:$K$158,MATCH(I11,Resa!$O$8:$O$158*1,0))),"")</f>
        <v>0</v>
      </c>
    </row>
    <row r="12" spans="1:13" ht="16.5" thickBot="1" x14ac:dyDescent="0.25">
      <c r="A12" s="77" cm="1">
        <f t="array" ref="A12">IFERROR(SMALL(_xlfn.UNIQUE(Resa!$O$8:$O$158*1,FALSE,FALSE),ROW($A11)),"")</f>
        <v>114</v>
      </c>
      <c r="B12" s="77">
        <f>IF(A12="","",SUMIF(Resa!$O$8:$O$158,A12,Resa!$AD$8:$AD$158))</f>
        <v>0</v>
      </c>
      <c r="C12" s="78" cm="1">
        <f t="array" ref="C12">IFERROR(IF(A12="","",INDEX(Resa!$K$8:$K$158,MATCH(A12,Resa!$O$8:$O$158*1,0))),"")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IF(E12="","",SUMIF(Resa!$O$8:$O$158,E12,Resa!$AD$8:$AD$158))</f>
        <v>0</v>
      </c>
      <c r="G12" s="78" cm="1">
        <f t="array" ref="G12">IFERROR(IF(E12="","",INDEX(Resa!$K$8:$K$158,MATCH(E12,Resa!$O$8:$O$158*1,0))),"")</f>
        <v>0</v>
      </c>
      <c r="H12" s="79"/>
      <c r="I12" s="77" cm="1">
        <f t="array" ref="I12">IFERROR(SMALL(_xlfn.UNIQUE(Resa!$O$8:$O$158*1,FALSE,FALSE),ROW($A61)),"")</f>
        <v>271</v>
      </c>
      <c r="J12" s="77">
        <f>IF(I12="","",SUMIF(Resa!$O$8:$O$158,I12,Resa!$AD$8:$AD$158))</f>
        <v>0</v>
      </c>
      <c r="K12" s="78" cm="1">
        <f t="array" ref="K12">IFERROR(IF(I12="","",INDEX(Resa!$K$8:$K$158,MATCH(I12,Resa!$O$8:$O$158*1,0))),"")</f>
        <v>0</v>
      </c>
    </row>
    <row r="13" spans="1:13" ht="16.5" thickBot="1" x14ac:dyDescent="0.25">
      <c r="A13" s="77" cm="1">
        <f t="array" ref="A13">IFERROR(SMALL(_xlfn.UNIQUE(Resa!$O$8:$O$158*1,FALSE,FALSE),ROW($A12)),"")</f>
        <v>115</v>
      </c>
      <c r="B13" s="77">
        <f>IF(A13="","",SUMIF(Resa!$O$8:$O$158,A13,Resa!$AD$8:$AD$158))</f>
        <v>0</v>
      </c>
      <c r="C13" s="78" cm="1">
        <f t="array" ref="C13">IFERROR(IF(A13="","",INDEX(Resa!$K$8:$K$158,MATCH(A13,Resa!$O$8:$O$158*1,0))),"")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IF(E13="","",SUMIF(Resa!$O$8:$O$158,E13,Resa!$AD$8:$AD$158))</f>
        <v>0</v>
      </c>
      <c r="G13" s="78" cm="1">
        <f t="array" ref="G13">IFERROR(IF(E13="","",INDEX(Resa!$K$8:$K$158,MATCH(E13,Resa!$O$8:$O$158*1,0))),"")</f>
        <v>0</v>
      </c>
      <c r="H13" s="79"/>
      <c r="I13" s="77" cm="1">
        <f t="array" ref="I13">IFERROR(SMALL(_xlfn.UNIQUE(Resa!$O$8:$O$158*1,FALSE,FALSE),ROW($A62)),"")</f>
        <v>272</v>
      </c>
      <c r="J13" s="77">
        <f>IF(I13="","",SUMIF(Resa!$O$8:$O$158,I13,Resa!$AD$8:$AD$158))</f>
        <v>0</v>
      </c>
      <c r="K13" s="78" cm="1">
        <f t="array" ref="K13">IFERROR(IF(I13="","",INDEX(Resa!$K$8:$K$158,MATCH(I13,Resa!$O$8:$O$158*1,0))),"")</f>
        <v>0</v>
      </c>
    </row>
    <row r="14" spans="1:13" ht="16.5" thickBot="1" x14ac:dyDescent="0.25">
      <c r="A14" s="77" cm="1">
        <f t="array" ref="A14">IFERROR(SMALL(_xlfn.UNIQUE(Resa!$O$8:$O$158*1,FALSE,FALSE),ROW($A13)),"")</f>
        <v>116</v>
      </c>
      <c r="B14" s="77">
        <f>IF(A14="","",SUMIF(Resa!$O$8:$O$158,A14,Resa!$AD$8:$AD$158))</f>
        <v>0</v>
      </c>
      <c r="C14" s="78" cm="1">
        <f t="array" ref="C14">IFERROR(IF(A14="","",INDEX(Resa!$K$8:$K$158,MATCH(A14,Resa!$O$8:$O$158*1,0))),"")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IF(E14="","",SUMIF(Resa!$O$8:$O$158,E14,Resa!$AD$8:$AD$158))</f>
        <v>0</v>
      </c>
      <c r="G14" s="78" cm="1">
        <f t="array" ref="G14">IFERROR(IF(E14="","",INDEX(Resa!$K$8:$K$158,MATCH(E14,Resa!$O$8:$O$158*1,0))),"")</f>
        <v>0</v>
      </c>
      <c r="H14" s="79"/>
      <c r="I14" s="77" cm="1">
        <f t="array" ref="I14">IFERROR(SMALL(_xlfn.UNIQUE(Resa!$O$8:$O$158*1,FALSE,FALSE),ROW($A63)),"")</f>
        <v>273</v>
      </c>
      <c r="J14" s="77">
        <f>IF(I14="","",SUMIF(Resa!$O$8:$O$158,I14,Resa!$AD$8:$AD$158))</f>
        <v>0</v>
      </c>
      <c r="K14" s="78" cm="1">
        <f t="array" ref="K14">IFERROR(IF(I14="","",INDEX(Resa!$K$8:$K$158,MATCH(I14,Resa!$O$8:$O$158*1,0))),"")</f>
        <v>0</v>
      </c>
    </row>
    <row r="15" spans="1:13" ht="16.5" thickBot="1" x14ac:dyDescent="0.25">
      <c r="A15" s="77" cm="1">
        <f t="array" ref="A15">IFERROR(SMALL(_xlfn.UNIQUE(Resa!$O$8:$O$158*1,FALSE,FALSE),ROW($A14)),"")</f>
        <v>117</v>
      </c>
      <c r="B15" s="77">
        <f>IF(A15="","",SUMIF(Resa!$O$8:$O$158,A15,Resa!$AD$8:$AD$158))</f>
        <v>0</v>
      </c>
      <c r="C15" s="78" cm="1">
        <f t="array" ref="C15">IFERROR(IF(A15="","",INDEX(Resa!$K$8:$K$158,MATCH(A15,Resa!$O$8:$O$158*1,0))),"")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IF(E15="","",SUMIF(Resa!$O$8:$O$158,E15,Resa!$AD$8:$AD$158))</f>
        <v>0</v>
      </c>
      <c r="G15" s="78" cm="1">
        <f t="array" ref="G15">IFERROR(IF(E15="","",INDEX(Resa!$K$8:$K$158,MATCH(E15,Resa!$O$8:$O$158*1,0))),"")</f>
        <v>0</v>
      </c>
      <c r="H15" s="79"/>
      <c r="I15" s="77" cm="1">
        <f t="array" ref="I15">IFERROR(SMALL(_xlfn.UNIQUE(Resa!$O$8:$O$158*1,FALSE,FALSE),ROW($A64)),"")</f>
        <v>274</v>
      </c>
      <c r="J15" s="77">
        <f>IF(I15="","",SUMIF(Resa!$O$8:$O$158,I15,Resa!$AD$8:$AD$158))</f>
        <v>0</v>
      </c>
      <c r="K15" s="78" cm="1">
        <f t="array" ref="K15">IFERROR(IF(I15="","",INDEX(Resa!$K$8:$K$158,MATCH(I15,Resa!$O$8:$O$158*1,0))),"")</f>
        <v>0</v>
      </c>
    </row>
    <row r="16" spans="1:13" ht="16.5" thickBot="1" x14ac:dyDescent="0.25">
      <c r="A16" s="77" cm="1">
        <f t="array" ref="A16">IFERROR(SMALL(_xlfn.UNIQUE(Resa!$O$8:$O$158*1,FALSE,FALSE),ROW($A15)),"")</f>
        <v>118</v>
      </c>
      <c r="B16" s="77">
        <f>IF(A16="","",SUMIF(Resa!$O$8:$O$158,A16,Resa!$AD$8:$AD$158))</f>
        <v>0</v>
      </c>
      <c r="C16" s="78" cm="1">
        <f t="array" ref="C16">IFERROR(IF(A16="","",INDEX(Resa!$K$8:$K$158,MATCH(A16,Resa!$O$8:$O$158*1,0))),"")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IF(E16="","",SUMIF(Resa!$O$8:$O$158,E16,Resa!$AD$8:$AD$158))</f>
        <v>0</v>
      </c>
      <c r="G16" s="78" cm="1">
        <f t="array" ref="G16">IFERROR(IF(E16="","",INDEX(Resa!$K$8:$K$158,MATCH(E16,Resa!$O$8:$O$158*1,0))),"")</f>
        <v>0</v>
      </c>
      <c r="H16" s="79"/>
      <c r="I16" s="77" cm="1">
        <f t="array" ref="I16">IFERROR(SMALL(_xlfn.UNIQUE(Resa!$O$8:$O$158*1,FALSE,FALSE),ROW($A65)),"")</f>
        <v>275</v>
      </c>
      <c r="J16" s="77">
        <f>IF(I16="","",SUMIF(Resa!$O$8:$O$158,I16,Resa!$AD$8:$AD$158))</f>
        <v>0</v>
      </c>
      <c r="K16" s="78" cm="1">
        <f t="array" ref="K16">IFERROR(IF(I16="","",INDEX(Resa!$K$8:$K$158,MATCH(I16,Resa!$O$8:$O$158*1,0))),"")</f>
        <v>0</v>
      </c>
    </row>
    <row r="17" spans="1:11" ht="16.5" thickBot="1" x14ac:dyDescent="0.25">
      <c r="A17" s="77" cm="1">
        <f t="array" ref="A17">IFERROR(SMALL(_xlfn.UNIQUE(Resa!$O$8:$O$158*1,FALSE,FALSE),ROW($A16)),"")</f>
        <v>119</v>
      </c>
      <c r="B17" s="77">
        <f>IF(A17="","",SUMIF(Resa!$O$8:$O$158,A17,Resa!$AD$8:$AD$158))</f>
        <v>0</v>
      </c>
      <c r="C17" s="78" cm="1">
        <f t="array" ref="C17">IFERROR(IF(A17="","",INDEX(Resa!$K$8:$K$158,MATCH(A17,Resa!$O$8:$O$158*1,0))),"")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IF(E17="","",SUMIF(Resa!$O$8:$O$158,E17,Resa!$AD$8:$AD$158))</f>
        <v>0</v>
      </c>
      <c r="G17" s="78" cm="1">
        <f t="array" ref="G17">IFERROR(IF(E17="","",INDEX(Resa!$K$8:$K$158,MATCH(E17,Resa!$O$8:$O$158*1,0))),"")</f>
        <v>0</v>
      </c>
      <c r="H17" s="79"/>
      <c r="I17" s="77" cm="1">
        <f t="array" ref="I17">IFERROR(SMALL(_xlfn.UNIQUE(Resa!$O$8:$O$158*1,FALSE,FALSE),ROW($A66)),"")</f>
        <v>277</v>
      </c>
      <c r="J17" s="77">
        <f>IF(I17="","",SUMIF(Resa!$O$8:$O$158,I17,Resa!$AD$8:$AD$158))</f>
        <v>0</v>
      </c>
      <c r="K17" s="78" cm="1">
        <f t="array" ref="K17">IFERROR(IF(I17="","",INDEX(Resa!$K$8:$K$158,MATCH(I17,Resa!$O$8:$O$158*1,0))),"")</f>
        <v>0</v>
      </c>
    </row>
    <row r="18" spans="1:11" ht="16.5" thickBot="1" x14ac:dyDescent="0.25">
      <c r="A18" s="77" cm="1">
        <f t="array" ref="A18">IFERROR(SMALL(_xlfn.UNIQUE(Resa!$O$8:$O$158*1,FALSE,FALSE),ROW($A17)),"")</f>
        <v>120</v>
      </c>
      <c r="B18" s="77">
        <f>IF(A18="","",SUMIF(Resa!$O$8:$O$158,A18,Resa!$AD$8:$AD$158))</f>
        <v>0</v>
      </c>
      <c r="C18" s="78" cm="1">
        <f t="array" ref="C18">IFERROR(IF(A18="","",INDEX(Resa!$K$8:$K$158,MATCH(A18,Resa!$O$8:$O$158*1,0))),"")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IF(E18="","",SUMIF(Resa!$O$8:$O$158,E18,Resa!$AD$8:$AD$158))</f>
        <v>0</v>
      </c>
      <c r="G18" s="78" cm="1">
        <f t="array" ref="G18">IFERROR(IF(E18="","",INDEX(Resa!$K$8:$K$158,MATCH(E18,Resa!$O$8:$O$158*1,0))),"")</f>
        <v>0</v>
      </c>
      <c r="H18" s="79"/>
      <c r="I18" s="77" t="str" cm="1">
        <f t="array" ref="I18">IFERROR(SMALL(_xlfn.UNIQUE(Resa!$O$8:$O$158*1,FALSE,FALSE),ROW($A67)),"")</f>
        <v/>
      </c>
      <c r="J18" s="77" t="str">
        <f>IF(I18="","",SUMIF(Resa!$O$8:$O$158,I18,Resa!$AD$8:$AD$158))</f>
        <v/>
      </c>
      <c r="K18" s="78" t="str" cm="1">
        <f t="array" ref="K18">IFERROR(IF(I18="","",INDEX(Resa!$K$8:$K$158,MATCH(I18,Resa!$O$8:$O$158*1,0))),"")</f>
        <v/>
      </c>
    </row>
    <row r="19" spans="1:11" ht="16.5" thickBot="1" x14ac:dyDescent="0.25">
      <c r="A19" s="77" cm="1">
        <f t="array" ref="A19">IFERROR(SMALL(_xlfn.UNIQUE(Resa!$O$8:$O$158*1,FALSE,FALSE),ROW($A18)),"")</f>
        <v>121</v>
      </c>
      <c r="B19" s="77">
        <f>IF(A19="","",SUMIF(Resa!$O$8:$O$158,A19,Resa!$AD$8:$AD$158))</f>
        <v>0</v>
      </c>
      <c r="C19" s="78" cm="1">
        <f t="array" ref="C19">IFERROR(IF(A19="","",INDEX(Resa!$K$8:$K$158,MATCH(A19,Resa!$O$8:$O$158*1,0))),"")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IF(E19="","",SUMIF(Resa!$O$8:$O$158,E19,Resa!$AD$8:$AD$158))</f>
        <v>0</v>
      </c>
      <c r="G19" s="78" cm="1">
        <f t="array" ref="G19">IFERROR(IF(E19="","",INDEX(Resa!$K$8:$K$158,MATCH(E19,Resa!$O$8:$O$158*1,0))),"")</f>
        <v>0</v>
      </c>
      <c r="H19" s="79"/>
      <c r="I19" s="77" t="str" cm="1">
        <f t="array" ref="I19">IFERROR(SMALL(_xlfn.UNIQUE(Resa!$O$8:$O$158*1,FALSE,FALSE),ROW($A68)),"")</f>
        <v/>
      </c>
      <c r="J19" s="77" t="str">
        <f>IF(I19="","",SUMIF(Resa!$O$8:$O$158,I19,Resa!$AD$8:$AD$158))</f>
        <v/>
      </c>
      <c r="K19" s="78" t="str" cm="1">
        <f t="array" ref="K19">IFERROR(IF(I19="","",INDEX(Resa!$K$8:$K$158,MATCH(I19,Resa!$O$8:$O$158*1,0))),"")</f>
        <v/>
      </c>
    </row>
    <row r="20" spans="1:11" ht="16.5" thickBot="1" x14ac:dyDescent="0.25">
      <c r="A20" s="77" cm="1">
        <f t="array" ref="A20">IFERROR(SMALL(_xlfn.UNIQUE(Resa!$O$8:$O$158*1,FALSE,FALSE),ROW($A19)),"")</f>
        <v>122</v>
      </c>
      <c r="B20" s="77">
        <f>IF(A20="","",SUMIF(Resa!$O$8:$O$158,A20,Resa!$AD$8:$AD$158))</f>
        <v>0</v>
      </c>
      <c r="C20" s="78" cm="1">
        <f t="array" ref="C20">IFERROR(IF(A20="","",INDEX(Resa!$K$8:$K$158,MATCH(A20,Resa!$O$8:$O$158*1,0))),"")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IF(E20="","",SUMIF(Resa!$O$8:$O$158,E20,Resa!$AD$8:$AD$158))</f>
        <v>0</v>
      </c>
      <c r="G20" s="78" cm="1">
        <f t="array" ref="G20">IFERROR(IF(E20="","",INDEX(Resa!$K$8:$K$158,MATCH(E20,Resa!$O$8:$O$158*1,0))),"")</f>
        <v>0</v>
      </c>
      <c r="H20" s="79"/>
      <c r="I20" s="77" t="str" cm="1">
        <f t="array" ref="I20">IFERROR(SMALL(_xlfn.UNIQUE(Resa!$O$8:$O$158*1,FALSE,FALSE),ROW($A69)),"")</f>
        <v/>
      </c>
      <c r="J20" s="77" t="str">
        <f>IF(I20="","",SUMIF(Resa!$O$8:$O$158,I20,Resa!$AD$8:$AD$158))</f>
        <v/>
      </c>
      <c r="K20" s="78" t="str" cm="1">
        <f t="array" ref="K20">IFERROR(IF(I20="","",INDEX(Resa!$K$8:$K$158,MATCH(I20,Resa!$O$8:$O$158*1,0))),"")</f>
        <v/>
      </c>
    </row>
    <row r="21" spans="1:11" ht="16.5" thickBot="1" x14ac:dyDescent="0.25">
      <c r="A21" s="77" cm="1">
        <f t="array" ref="A21">IFERROR(SMALL(_xlfn.UNIQUE(Resa!$O$8:$O$158*1,FALSE,FALSE),ROW($A20)),"")</f>
        <v>123</v>
      </c>
      <c r="B21" s="77">
        <f>IF(A21="","",SUMIF(Resa!$O$8:$O$158,A21,Resa!$AD$8:$AD$158))</f>
        <v>0</v>
      </c>
      <c r="C21" s="78" cm="1">
        <f t="array" ref="C21">IFERROR(IF(A21="","",INDEX(Resa!$K$8:$K$158,MATCH(A21,Resa!$O$8:$O$158*1,0))),"")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IF(E21="","",SUMIF(Resa!$O$8:$O$158,E21,Resa!$AD$8:$AD$158))</f>
        <v>0</v>
      </c>
      <c r="G21" s="78" cm="1">
        <f t="array" ref="G21">IFERROR(IF(E21="","",INDEX(Resa!$K$8:$K$158,MATCH(E21,Resa!$O$8:$O$158*1,0))),"")</f>
        <v>0</v>
      </c>
      <c r="H21" s="79"/>
      <c r="I21" s="77" t="str" cm="1">
        <f t="array" ref="I21">IFERROR(SMALL(_xlfn.UNIQUE(Resa!$O$8:$O$158*1,FALSE,FALSE),ROW($A70)),"")</f>
        <v/>
      </c>
      <c r="J21" s="77" t="str">
        <f>IF(I21="","",SUMIF(Resa!$O$8:$O$158,I21,Resa!$AD$8:$AD$158))</f>
        <v/>
      </c>
      <c r="K21" s="78" t="str" cm="1">
        <f t="array" ref="K21">IFERROR(IF(I21="","",INDEX(Resa!$K$8:$K$158,MATCH(I21,Resa!$O$8:$O$158*1,0))),"")</f>
        <v/>
      </c>
    </row>
    <row r="22" spans="1:11" ht="16.5" thickBot="1" x14ac:dyDescent="0.25">
      <c r="A22" s="77" cm="1">
        <f t="array" ref="A22">IFERROR(SMALL(_xlfn.UNIQUE(Resa!$O$8:$O$158*1,FALSE,FALSE),ROW($A21)),"")</f>
        <v>124</v>
      </c>
      <c r="B22" s="77">
        <f>IF(A22="","",SUMIF(Resa!$O$8:$O$158,A22,Resa!$AD$8:$AD$158))</f>
        <v>0</v>
      </c>
      <c r="C22" s="78" cm="1">
        <f t="array" ref="C22">IFERROR(IF(A22="","",INDEX(Resa!$K$8:$K$158,MATCH(A22,Resa!$O$8:$O$158*1,0))),"")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IF(E22="","",SUMIF(Resa!$O$8:$O$158,E22,Resa!$AD$8:$AD$158))</f>
        <v>0</v>
      </c>
      <c r="G22" s="78" cm="1">
        <f t="array" ref="G22">IFERROR(IF(E22="","",INDEX(Resa!$K$8:$K$158,MATCH(E22,Resa!$O$8:$O$158*1,0))),"")</f>
        <v>0</v>
      </c>
      <c r="H22" s="79"/>
      <c r="I22" s="77" t="str" cm="1">
        <f t="array" ref="I22">IFERROR(SMALL(_xlfn.UNIQUE(Resa!$O$8:$O$158*1,FALSE,FALSE),ROW($A71)),"")</f>
        <v/>
      </c>
      <c r="J22" s="77" t="str">
        <f>IF(I22="","",SUMIF(Resa!$O$8:$O$158,I22,Resa!$AD$8:$AD$158))</f>
        <v/>
      </c>
      <c r="K22" s="78" t="str" cm="1">
        <f t="array" ref="K22">IFERROR(IF(I22="","",INDEX(Resa!$K$8:$K$158,MATCH(I22,Resa!$O$8:$O$158*1,0))),"")</f>
        <v/>
      </c>
    </row>
    <row r="23" spans="1:11" ht="16.5" thickBot="1" x14ac:dyDescent="0.25">
      <c r="A23" s="77" cm="1">
        <f t="array" ref="A23">IFERROR(SMALL(_xlfn.UNIQUE(Resa!$O$8:$O$158*1,FALSE,FALSE),ROW($A22)),"")</f>
        <v>125</v>
      </c>
      <c r="B23" s="77">
        <f>IF(A23="","",SUMIF(Resa!$O$8:$O$158,A23,Resa!$AD$8:$AD$158))</f>
        <v>0</v>
      </c>
      <c r="C23" s="78" cm="1">
        <f t="array" ref="C23">IFERROR(IF(A23="","",INDEX(Resa!$K$8:$K$158,MATCH(A23,Resa!$O$8:$O$158*1,0))),"")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IF(E23="","",SUMIF(Resa!$O$8:$O$158,E23,Resa!$AD$8:$AD$158))</f>
        <v>0</v>
      </c>
      <c r="G23" s="78" cm="1">
        <f t="array" ref="G23">IFERROR(IF(E23="","",INDEX(Resa!$K$8:$K$158,MATCH(E23,Resa!$O$8:$O$158*1,0))),"")</f>
        <v>0</v>
      </c>
      <c r="H23" s="79"/>
      <c r="I23" s="77" t="str" cm="1">
        <f t="array" ref="I23">IFERROR(SMALL(_xlfn.UNIQUE(Resa!$O$8:$O$158*1,FALSE,FALSE),ROW($A72)),"")</f>
        <v/>
      </c>
      <c r="J23" s="77" t="str">
        <f>IF(I23="","",SUMIF(Resa!$O$8:$O$158,I23,Resa!$AD$8:$AD$158))</f>
        <v/>
      </c>
      <c r="K23" s="78" t="str" cm="1">
        <f t="array" ref="K23">IFERROR(IF(I23="","",INDEX(Resa!$K$8:$K$158,MATCH(I23,Resa!$O$8:$O$158*1,0))),"")</f>
        <v/>
      </c>
    </row>
    <row r="24" spans="1:11" ht="16.5" thickBot="1" x14ac:dyDescent="0.25">
      <c r="A24" s="77" cm="1">
        <f t="array" ref="A24">IFERROR(SMALL(_xlfn.UNIQUE(Resa!$O$8:$O$158*1,FALSE,FALSE),ROW($A23)),"")</f>
        <v>126</v>
      </c>
      <c r="B24" s="77">
        <f>IF(A24="","",SUMIF(Resa!$O$8:$O$158,A24,Resa!$AD$8:$AD$158))</f>
        <v>0</v>
      </c>
      <c r="C24" s="78" cm="1">
        <f t="array" ref="C24">IFERROR(IF(A24="","",INDEX(Resa!$K$8:$K$158,MATCH(A24,Resa!$O$8:$O$158*1,0))),"")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IF(E24="","",SUMIF(Resa!$O$8:$O$158,E24,Resa!$AD$8:$AD$158))</f>
        <v>0</v>
      </c>
      <c r="G24" s="78" cm="1">
        <f t="array" ref="G24">IFERROR(IF(E24="","",INDEX(Resa!$K$8:$K$158,MATCH(E24,Resa!$O$8:$O$158*1,0))),"")</f>
        <v>0</v>
      </c>
      <c r="H24" s="79"/>
      <c r="I24" s="77" t="str" cm="1">
        <f t="array" ref="I24">IFERROR(SMALL(_xlfn.UNIQUE(Resa!$O$8:$O$158*1,FALSE,FALSE),ROW($A73)),"")</f>
        <v/>
      </c>
      <c r="J24" s="77" t="str">
        <f>IF(I24="","",SUMIF(Resa!$O$8:$O$158,I24,Resa!$AD$8:$AD$158))</f>
        <v/>
      </c>
      <c r="K24" s="78" t="str" cm="1">
        <f t="array" ref="K24">IFERROR(IF(I24="","",INDEX(Resa!$K$8:$K$158,MATCH(I24,Resa!$O$8:$O$158*1,0))),"")</f>
        <v/>
      </c>
    </row>
    <row r="25" spans="1:11" ht="16.5" thickBot="1" x14ac:dyDescent="0.25">
      <c r="A25" s="77" cm="1">
        <f t="array" ref="A25">IFERROR(SMALL(_xlfn.UNIQUE(Resa!$O$8:$O$158*1,FALSE,FALSE),ROW($A24)),"")</f>
        <v>127</v>
      </c>
      <c r="B25" s="77">
        <f>IF(A25="","",SUMIF(Resa!$O$8:$O$158,A25,Resa!$AD$8:$AD$158))</f>
        <v>0</v>
      </c>
      <c r="C25" s="78" cm="1">
        <f t="array" ref="C25">IFERROR(IF(A25="","",INDEX(Resa!$K$8:$K$158,MATCH(A25,Resa!$O$8:$O$158*1,0))),"")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IF(E25="","",SUMIF(Resa!$O$8:$O$158,E25,Resa!$AD$8:$AD$158))</f>
        <v>0</v>
      </c>
      <c r="G25" s="78" cm="1">
        <f t="array" ref="G25">IFERROR(IF(E25="","",INDEX(Resa!$K$8:$K$158,MATCH(E25,Resa!$O$8:$O$158*1,0))),"")</f>
        <v>0</v>
      </c>
      <c r="H25" s="79"/>
      <c r="I25" s="77" t="str" cm="1">
        <f t="array" ref="I25">IFERROR(SMALL(_xlfn.UNIQUE(Resa!$O$8:$O$158*1,FALSE,FALSE),ROW($A74)),"")</f>
        <v/>
      </c>
      <c r="J25" s="77" t="str">
        <f>IF(I25="","",SUMIF(Resa!$O$8:$O$158,I25,Resa!$AD$8:$AD$158))</f>
        <v/>
      </c>
      <c r="K25" s="78" t="str" cm="1">
        <f t="array" ref="K25">IFERROR(IF(I25="","",INDEX(Resa!$K$8:$K$158,MATCH(I25,Resa!$O$8:$O$158*1,0))),"")</f>
        <v/>
      </c>
    </row>
    <row r="26" spans="1:11" ht="16.5" thickBot="1" x14ac:dyDescent="0.25">
      <c r="A26" s="77" cm="1">
        <f t="array" ref="A26">IFERROR(SMALL(_xlfn.UNIQUE(Resa!$O$8:$O$158*1,FALSE,FALSE),ROW($A25)),"")</f>
        <v>128</v>
      </c>
      <c r="B26" s="77">
        <f>IF(A26="","",SUMIF(Resa!$O$8:$O$158,A26,Resa!$AD$8:$AD$158))</f>
        <v>0</v>
      </c>
      <c r="C26" s="78" cm="1">
        <f t="array" ref="C26">IFERROR(IF(A26="","",INDEX(Resa!$K$8:$K$158,MATCH(A26,Resa!$O$8:$O$158*1,0))),"")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IF(E26="","",SUMIF(Resa!$O$8:$O$158,E26,Resa!$AD$8:$AD$158))</f>
        <v>0</v>
      </c>
      <c r="G26" s="78" cm="1">
        <f t="array" ref="G26">IFERROR(IF(E26="","",INDEX(Resa!$K$8:$K$158,MATCH(E26,Resa!$O$8:$O$158*1,0))),"")</f>
        <v>0</v>
      </c>
      <c r="H26" s="79"/>
      <c r="I26" s="77" t="str" cm="1">
        <f t="array" ref="I26">IFERROR(SMALL(_xlfn.UNIQUE(Resa!$O$8:$O$158*1,FALSE,FALSE),ROW($A75)),"")</f>
        <v/>
      </c>
      <c r="J26" s="77" t="str">
        <f>IF(I26="","",SUMIF(Resa!$O$8:$O$158,I26,Resa!$AD$8:$AD$158))</f>
        <v/>
      </c>
      <c r="K26" s="78" t="str" cm="1">
        <f t="array" ref="K26">IFERROR(IF(I26="","",INDEX(Resa!$K$8:$K$158,MATCH(I26,Resa!$O$8:$O$158*1,0))),"")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IF(A27="","",SUMIF(Resa!$O$8:$O$158,A27,Resa!$AD$8:$AD$158))</f>
        <v>0</v>
      </c>
      <c r="C27" s="78" cm="1">
        <f t="array" ref="C27">IFERROR(IF(A27="","",INDEX(Resa!$K$8:$K$158,MATCH(A27,Resa!$O$8:$O$158*1,0))),"")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IF(E27="","",SUMIF(Resa!$O$8:$O$158,E27,Resa!$AD$8:$AD$158))</f>
        <v>0</v>
      </c>
      <c r="G27" s="78" cm="1">
        <f t="array" ref="G27">IFERROR(IF(E27="","",INDEX(Resa!$K$8:$K$158,MATCH(E27,Resa!$O$8:$O$158*1,0))),"")</f>
        <v>0</v>
      </c>
      <c r="H27" s="79"/>
      <c r="I27" s="77" t="str" cm="1">
        <f t="array" ref="I27">IFERROR(SMALL(_xlfn.UNIQUE(Resa!$O$8:$O$158*1,FALSE,FALSE),ROW($A76)),"")</f>
        <v/>
      </c>
      <c r="J27" s="77" t="str">
        <f>IF(I27="","",SUMIF(Resa!$O$8:$O$158,I27,Resa!$AD$8:$AD$158))</f>
        <v/>
      </c>
      <c r="K27" s="78" t="str" cm="1">
        <f t="array" ref="K27">IFERROR(IF(I27="","",INDEX(Resa!$K$8:$K$158,MATCH(I27,Resa!$O$8:$O$158*1,0))),"")</f>
        <v/>
      </c>
    </row>
    <row r="28" spans="1:11" ht="16.5" thickBot="1" x14ac:dyDescent="0.25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IF(I28="","",SUMIF(Resa!$O$8:$O$158,I28,Resa!$AD$8:$AD$158))</f>
        <v/>
      </c>
      <c r="K28" s="78" t="str" cm="1">
        <f t="array" ref="K28">IFERROR(IF(I28="","",INDEX(Resa!$K$8:$K$158,MATCH(I28,Resa!$O$8:$O$158*1,0))),"")</f>
        <v/>
      </c>
    </row>
    <row r="29" spans="1:11" ht="18" x14ac:dyDescent="0.2">
      <c r="A29" s="199">
        <v>1</v>
      </c>
      <c r="B29" s="200"/>
      <c r="C29" s="44">
        <f t="shared" ref="C29:C34" si="0">SUMIFS($B$3:$B$27,$C$3:$C$27,A29)+SUMIFS($F$3:$F$27,$G$3:$G$27,A29)+SUMIFS($J$3:$J$28,$K$3:$K$28,A29)</f>
        <v>0</v>
      </c>
      <c r="D29" s="10"/>
    </row>
    <row r="30" spans="1:11" ht="18" x14ac:dyDescent="0.2">
      <c r="A30" s="201">
        <v>2</v>
      </c>
      <c r="B30" s="202"/>
      <c r="C30" s="45">
        <f t="shared" si="0"/>
        <v>0</v>
      </c>
      <c r="D30" s="10"/>
    </row>
    <row r="31" spans="1:11" ht="18" x14ac:dyDescent="0.2">
      <c r="A31" s="203">
        <v>3</v>
      </c>
      <c r="B31" s="204"/>
      <c r="C31" s="45">
        <f t="shared" si="0"/>
        <v>0</v>
      </c>
    </row>
    <row r="32" spans="1:11" ht="18" x14ac:dyDescent="0.2">
      <c r="A32" s="205">
        <v>4</v>
      </c>
      <c r="B32" s="206"/>
      <c r="C32" s="45">
        <f t="shared" si="0"/>
        <v>0</v>
      </c>
    </row>
    <row r="33" spans="1:3" ht="18" x14ac:dyDescent="0.2">
      <c r="A33" s="190">
        <v>5</v>
      </c>
      <c r="B33" s="191"/>
      <c r="C33" s="45">
        <f t="shared" si="0"/>
        <v>0</v>
      </c>
    </row>
    <row r="34" spans="1:3" ht="18.75" thickBot="1" x14ac:dyDescent="0.25">
      <c r="A34" s="192">
        <v>6</v>
      </c>
      <c r="B34" s="193"/>
      <c r="C34" s="46">
        <f t="shared" si="0"/>
        <v>0</v>
      </c>
    </row>
  </sheetData>
  <mergeCells count="8">
    <mergeCell ref="A33:B33"/>
    <mergeCell ref="A34:B34"/>
    <mergeCell ref="A1:I1"/>
    <mergeCell ref="J1:K1"/>
    <mergeCell ref="A29:B29"/>
    <mergeCell ref="A30:B30"/>
    <mergeCell ref="A31:B31"/>
    <mergeCell ref="A32:B32"/>
  </mergeCells>
  <conditionalFormatting sqref="B3:B27 I3:J28">
    <cfRule type="expression" dxfId="128" priority="33">
      <formula>AND( D3=6)</formula>
    </cfRule>
    <cfRule type="expression" dxfId="127" priority="34">
      <formula>AND( D3=5)</formula>
    </cfRule>
    <cfRule type="expression" dxfId="126" priority="35">
      <formula>AND( D3=4)</formula>
    </cfRule>
    <cfRule type="expression" dxfId="125" priority="36">
      <formula>AND( D3=3)</formula>
    </cfRule>
    <cfRule type="expression" dxfId="124" priority="37">
      <formula>AND( D3=2)</formula>
    </cfRule>
    <cfRule type="expression" dxfId="123" priority="38">
      <formula>AND( D3=1)</formula>
    </cfRule>
  </conditionalFormatting>
  <conditionalFormatting sqref="B3:B27">
    <cfRule type="containsErrors" dxfId="122" priority="39">
      <formula>ISERROR(B3)</formula>
    </cfRule>
  </conditionalFormatting>
  <conditionalFormatting sqref="E3:E27">
    <cfRule type="expression" dxfId="121" priority="26">
      <formula>AND( G3=6)</formula>
    </cfRule>
    <cfRule type="expression" dxfId="120" priority="27">
      <formula>AND( G3=5)</formula>
    </cfRule>
    <cfRule type="expression" dxfId="119" priority="28">
      <formula>AND( G3=4)</formula>
    </cfRule>
    <cfRule type="expression" dxfId="118" priority="29">
      <formula>AND( G3=3)</formula>
    </cfRule>
    <cfRule type="expression" dxfId="117" priority="30">
      <formula>AND( G3=2)</formula>
    </cfRule>
    <cfRule type="expression" dxfId="116" priority="31">
      <formula>AND( G3=1)</formula>
    </cfRule>
  </conditionalFormatting>
  <conditionalFormatting sqref="E3:E27 I3:J28">
    <cfRule type="containsErrors" dxfId="115" priority="32">
      <formula>ISERROR(E3)</formula>
    </cfRule>
  </conditionalFormatting>
  <conditionalFormatting sqref="C3:C27">
    <cfRule type="cellIs" dxfId="114" priority="25" operator="equal">
      <formula>0</formula>
    </cfRule>
  </conditionalFormatting>
  <conditionalFormatting sqref="G3:G27">
    <cfRule type="cellIs" dxfId="113" priority="24" operator="equal">
      <formula>0</formula>
    </cfRule>
  </conditionalFormatting>
  <conditionalFormatting sqref="K3:K28">
    <cfRule type="cellIs" dxfId="112" priority="23" operator="equal">
      <formula>0</formula>
    </cfRule>
  </conditionalFormatting>
  <conditionalFormatting sqref="J3:J28">
    <cfRule type="containsErrors" dxfId="111" priority="15">
      <formula>ISERROR(J3)</formula>
    </cfRule>
  </conditionalFormatting>
  <conditionalFormatting sqref="F3:F27">
    <cfRule type="expression" dxfId="110" priority="8">
      <formula>AND( H3=6)</formula>
    </cfRule>
    <cfRule type="expression" dxfId="109" priority="9">
      <formula>AND( H3=5)</formula>
    </cfRule>
    <cfRule type="expression" dxfId="108" priority="10">
      <formula>AND( H3=4)</formula>
    </cfRule>
    <cfRule type="expression" dxfId="107" priority="11">
      <formula>AND( H3=3)</formula>
    </cfRule>
    <cfRule type="expression" dxfId="106" priority="12">
      <formula>AND( H3=2)</formula>
    </cfRule>
    <cfRule type="expression" dxfId="105" priority="13">
      <formula>AND( H3=1)</formula>
    </cfRule>
  </conditionalFormatting>
  <conditionalFormatting sqref="J3:J28 F3:F27">
    <cfRule type="containsErrors" dxfId="104" priority="14">
      <formula>ISERROR(F3)</formula>
    </cfRule>
  </conditionalFormatting>
  <conditionalFormatting sqref="A3:A27">
    <cfRule type="expression" dxfId="103" priority="1">
      <formula>AND( C3=6)</formula>
    </cfRule>
    <cfRule type="expression" dxfId="102" priority="2">
      <formula>AND( C3=5)</formula>
    </cfRule>
    <cfRule type="expression" dxfId="101" priority="3">
      <formula>AND( C3=4)</formula>
    </cfRule>
    <cfRule type="expression" dxfId="100" priority="4">
      <formula>AND( C3=3)</formula>
    </cfRule>
    <cfRule type="expression" dxfId="99" priority="5">
      <formula>AND( C3=2)</formula>
    </cfRule>
    <cfRule type="expression" dxfId="98" priority="6">
      <formula>AND( C3=1)</formula>
    </cfRule>
  </conditionalFormatting>
  <conditionalFormatting sqref="A3:A27">
    <cfRule type="containsErrors" dxfId="97" priority="7">
      <formula>ISERROR(A3)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3E9E7-11D1-44E7-9EC5-DA70D2054EE5}">
  <sheetPr codeName="Feuil14"/>
  <dimension ref="A1:M34"/>
  <sheetViews>
    <sheetView workbookViewId="0">
      <selection activeCell="I3" sqref="I3"/>
    </sheetView>
  </sheetViews>
  <sheetFormatPr baseColWidth="10" defaultRowHeight="12.75" x14ac:dyDescent="0.2"/>
  <cols>
    <col min="1" max="1" width="10.85546875" customWidth="1"/>
    <col min="2" max="2" width="3" customWidth="1"/>
    <col min="3" max="3" width="11.5703125" customWidth="1"/>
    <col min="4" max="4" width="2.5703125" customWidth="1"/>
    <col min="5" max="5" width="11.85546875" customWidth="1"/>
    <col min="6" max="6" width="3.28515625" customWidth="1"/>
    <col min="7" max="7" width="12.85546875" customWidth="1"/>
    <col min="8" max="8" width="2.7109375" customWidth="1"/>
    <col min="9" max="9" width="10.5703125" customWidth="1"/>
    <col min="10" max="10" width="3.7109375" customWidth="1"/>
    <col min="11" max="11" width="14.42578125" customWidth="1"/>
  </cols>
  <sheetData>
    <row r="1" spans="1:13" ht="45.75" thickBot="1" x14ac:dyDescent="0.25">
      <c r="A1" s="194" t="str">
        <f>Resa!L7</f>
        <v>EXCU 12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SUM(B3:B27)+SUM(F3:F27)+SUM(J3:J27)</f>
        <v>0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6.5" thickBot="1" x14ac:dyDescent="0.25">
      <c r="A3" s="77" cm="1">
        <f t="array" ref="A3">IFERROR(SMALL(_xlfn.UNIQUE(Resa!$O$8:$O$158*1,FALSE,FALSE),ROW($A2)),"")</f>
        <v>101</v>
      </c>
      <c r="B3" s="77">
        <f>IF(A3="","",SUMIF(Resa!$O$8:$O$158,A3,Resa!$AE$8:$AE$158))</f>
        <v>0</v>
      </c>
      <c r="C3" s="78" cm="1">
        <f t="array" ref="C3">IFERROR(IF(A3="","",INDEX(Resa!$L$8:$L$158,MATCH(A3,Resa!$O$8:$O$158*1,0))),"")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IF(E3="","",SUMIF(Resa!$O$8:$O$158,E3,Resa!$AE$8:$AE$158))</f>
        <v>0</v>
      </c>
      <c r="G3" s="78" cm="1">
        <f t="array" ref="G3">IFERROR(IF(E3="","",INDEX(Resa!$L$8:$L$158,MATCH(E3,Resa!$O$8:$O$158*1,0))),"")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IF(I3="","",SUMIF(Resa!$O$8:$O$158,I3,Resa!$AE$8:$AE$158))</f>
        <v>0</v>
      </c>
      <c r="K3" s="78" cm="1">
        <f t="array" ref="K3">IFERROR(IF(I3="","",INDEX(Resa!$L$8:$L$158,MATCH(I3,Resa!$O$8:$O$158*1,0))),"")</f>
        <v>0</v>
      </c>
      <c r="M3" s="35"/>
    </row>
    <row r="4" spans="1:13" ht="16.5" thickBot="1" x14ac:dyDescent="0.25">
      <c r="A4" s="77" cm="1">
        <f t="array" ref="A4">IFERROR(SMALL(_xlfn.UNIQUE(Resa!$O$8:$O$158*1,FALSE,FALSE),ROW($A3)),"")</f>
        <v>102</v>
      </c>
      <c r="B4" s="77">
        <f>IF(A4="","",SUMIF(Resa!$O$8:$O$158,A4,Resa!$AE$8:$AE$158))</f>
        <v>0</v>
      </c>
      <c r="C4" s="78" cm="1">
        <f t="array" ref="C4">IFERROR(IF(A4="","",INDEX(Resa!$L$8:$L$158,MATCH(A4,Resa!$O$8:$O$158*1,0))),"")</f>
        <v>0</v>
      </c>
      <c r="D4" s="79"/>
      <c r="E4" s="77" cm="1">
        <f t="array" ref="E4">IFERROR(SMALL(_xlfn.UNIQUE(Resa!$O$8:$O$158*1,FALSE,FALSE),ROW($A28)),"")</f>
        <v>131</v>
      </c>
      <c r="F4" s="77">
        <f>IF(E4="","",SUMIF(Resa!$O$8:$O$158,E4,Resa!$AE$8:$AE$158))</f>
        <v>0</v>
      </c>
      <c r="G4" s="78" cm="1">
        <f t="array" ref="G4">IFERROR(IF(E4="","",INDEX(Resa!$L$8:$L$158,MATCH(E4,Resa!$O$8:$O$158*1,0))),"")</f>
        <v>0</v>
      </c>
      <c r="H4" s="79"/>
      <c r="I4" s="77" cm="1">
        <f t="array" ref="I4">IFERROR(SMALL(_xlfn.UNIQUE(Resa!$O$8:$O$158*1,FALSE,FALSE),ROW($A53)),"")</f>
        <v>263</v>
      </c>
      <c r="J4" s="77">
        <f>IF(I4="","",SUMIF(Resa!$O$8:$O$158,I4,Resa!$AE$8:$AE$158))</f>
        <v>0</v>
      </c>
      <c r="K4" s="78" cm="1">
        <f t="array" ref="K4">IFERROR(IF(I4="","",INDEX(Resa!$L$8:$L$158,MATCH(I4,Resa!$O$8:$O$158*1,0))),"")</f>
        <v>0</v>
      </c>
      <c r="M4" s="35"/>
    </row>
    <row r="5" spans="1:13" ht="16.5" thickBot="1" x14ac:dyDescent="0.25">
      <c r="A5" s="77" cm="1">
        <f t="array" ref="A5">IFERROR(SMALL(_xlfn.UNIQUE(Resa!$O$8:$O$158*1,FALSE,FALSE),ROW($A4)),"")</f>
        <v>105</v>
      </c>
      <c r="B5" s="77">
        <f>IF(A5="","",SUMIF(Resa!$O$8:$O$158,A5,Resa!$AE$8:$AE$158))</f>
        <v>0</v>
      </c>
      <c r="C5" s="78" cm="1">
        <f t="array" ref="C5">IFERROR(IF(A5="","",INDEX(Resa!$L$8:$L$158,MATCH(A5,Resa!$O$8:$O$158*1,0))),"")</f>
        <v>0</v>
      </c>
      <c r="D5" s="79"/>
      <c r="E5" s="77" cm="1">
        <f t="array" ref="E5">IFERROR(SMALL(_xlfn.UNIQUE(Resa!$O$8:$O$158*1,FALSE,FALSE),ROW($A29)),"")</f>
        <v>132</v>
      </c>
      <c r="F5" s="77">
        <f>IF(E5="","",SUMIF(Resa!$O$8:$O$158,E5,Resa!$AE$8:$AE$158))</f>
        <v>0</v>
      </c>
      <c r="G5" s="78" cm="1">
        <f t="array" ref="G5">IFERROR(IF(E5="","",INDEX(Resa!$L$8:$L$158,MATCH(E5,Resa!$O$8:$O$158*1,0))),"")</f>
        <v>0</v>
      </c>
      <c r="H5" s="79"/>
      <c r="I5" s="77" cm="1">
        <f t="array" ref="I5">IFERROR(SMALL(_xlfn.UNIQUE(Resa!$O$8:$O$158*1,FALSE,FALSE),ROW($A54)),"")</f>
        <v>264</v>
      </c>
      <c r="J5" s="77">
        <f>IF(I5="","",SUMIF(Resa!$O$8:$O$158,I5,Resa!$AE$8:$AE$158))</f>
        <v>0</v>
      </c>
      <c r="K5" s="78" cm="1">
        <f t="array" ref="K5">IFERROR(IF(I5="","",INDEX(Resa!$L$8:$L$158,MATCH(I5,Resa!$O$8:$O$158*1,0))),"")</f>
        <v>0</v>
      </c>
    </row>
    <row r="6" spans="1:13" ht="16.5" thickBot="1" x14ac:dyDescent="0.25">
      <c r="A6" s="77" cm="1">
        <f t="array" ref="A6">IFERROR(SMALL(_xlfn.UNIQUE(Resa!$O$8:$O$158*1,FALSE,FALSE),ROW($A5)),"")</f>
        <v>108</v>
      </c>
      <c r="B6" s="77">
        <f>IF(A6="","",SUMIF(Resa!$O$8:$O$158,A6,Resa!$AE$8:$AE$158))</f>
        <v>0</v>
      </c>
      <c r="C6" s="78" cm="1">
        <f t="array" ref="C6">IFERROR(IF(A6="","",INDEX(Resa!$L$8:$L$158,MATCH(A6,Resa!$O$8:$O$158*1,0))),"")</f>
        <v>0</v>
      </c>
      <c r="D6" s="79"/>
      <c r="E6" s="77" cm="1">
        <f t="array" ref="E6">IFERROR(SMALL(_xlfn.UNIQUE(Resa!$O$8:$O$158*1,FALSE,FALSE),ROW($A30)),"")</f>
        <v>133</v>
      </c>
      <c r="F6" s="77">
        <f>IF(E6="","",SUMIF(Resa!$O$8:$O$158,E6,Resa!$AE$8:$AE$158))</f>
        <v>0</v>
      </c>
      <c r="G6" s="78" cm="1">
        <f t="array" ref="G6">IFERROR(IF(E6="","",INDEX(Resa!$L$8:$L$158,MATCH(E6,Resa!$O$8:$O$158*1,0))),"")</f>
        <v>0</v>
      </c>
      <c r="H6" s="79"/>
      <c r="I6" s="77" cm="1">
        <f t="array" ref="I6">IFERROR(SMALL(_xlfn.UNIQUE(Resa!$O$8:$O$158*1,FALSE,FALSE),ROW($A55)),"")</f>
        <v>265</v>
      </c>
      <c r="J6" s="77">
        <f>IF(I6="","",SUMIF(Resa!$O$8:$O$158,I6,Resa!$AE$8:$AE$158))</f>
        <v>0</v>
      </c>
      <c r="K6" s="78" cm="1">
        <f t="array" ref="K6">IFERROR(IF(I6="","",INDEX(Resa!$L$8:$L$158,MATCH(I6,Resa!$O$8:$O$158*1,0))),"")</f>
        <v>0</v>
      </c>
    </row>
    <row r="7" spans="1:13" ht="16.5" thickBot="1" x14ac:dyDescent="0.25">
      <c r="A7" s="77" cm="1">
        <f t="array" ref="A7">IFERROR(SMALL(_xlfn.UNIQUE(Resa!$O$8:$O$158*1,FALSE,FALSE),ROW($A6)),"")</f>
        <v>109</v>
      </c>
      <c r="B7" s="77">
        <f>IF(A7="","",SUMIF(Resa!$O$8:$O$158,A7,Resa!$AE$8:$AE$158))</f>
        <v>0</v>
      </c>
      <c r="C7" s="78" cm="1">
        <f t="array" ref="C7">IFERROR(IF(A7="","",INDEX(Resa!$L$8:$L$158,MATCH(A7,Resa!$O$8:$O$158*1,0))),"")</f>
        <v>0</v>
      </c>
      <c r="D7" s="79"/>
      <c r="E7" s="77" cm="1">
        <f t="array" ref="E7">IFERROR(SMALL(_xlfn.UNIQUE(Resa!$O$8:$O$158*1,FALSE,FALSE),ROW($A31)),"")</f>
        <v>134</v>
      </c>
      <c r="F7" s="77">
        <f>IF(E7="","",SUMIF(Resa!$O$8:$O$158,E7,Resa!$AE$8:$AE$158))</f>
        <v>0</v>
      </c>
      <c r="G7" s="78" cm="1">
        <f t="array" ref="G7">IFERROR(IF(E7="","",INDEX(Resa!$L$8:$L$158,MATCH(E7,Resa!$O$8:$O$158*1,0))),"")</f>
        <v>0</v>
      </c>
      <c r="H7" s="79"/>
      <c r="I7" s="77" cm="1">
        <f t="array" ref="I7">IFERROR(SMALL(_xlfn.UNIQUE(Resa!$O$8:$O$158*1,FALSE,FALSE),ROW($A56)),"")</f>
        <v>266</v>
      </c>
      <c r="J7" s="77">
        <f>IF(I7="","",SUMIF(Resa!$O$8:$O$158,I7,Resa!$AE$8:$AE$158))</f>
        <v>0</v>
      </c>
      <c r="K7" s="78" cm="1">
        <f t="array" ref="K7">IFERROR(IF(I7="","",INDEX(Resa!$L$8:$L$158,MATCH(I7,Resa!$O$8:$O$158*1,0))),"")</f>
        <v>0</v>
      </c>
    </row>
    <row r="8" spans="1:13" ht="16.5" thickBot="1" x14ac:dyDescent="0.25">
      <c r="A8" s="77" cm="1">
        <f t="array" ref="A8">IFERROR(SMALL(_xlfn.UNIQUE(Resa!$O$8:$O$158*1,FALSE,FALSE),ROW($A7)),"")</f>
        <v>110</v>
      </c>
      <c r="B8" s="77">
        <f>IF(A8="","",SUMIF(Resa!$O$8:$O$158,A8,Resa!$AE$8:$AE$158))</f>
        <v>0</v>
      </c>
      <c r="C8" s="78" cm="1">
        <f t="array" ref="C8">IFERROR(IF(A8="","",INDEX(Resa!$L$8:$L$158,MATCH(A8,Resa!$O$8:$O$158*1,0))),"")</f>
        <v>0</v>
      </c>
      <c r="D8" s="79"/>
      <c r="E8" s="77" cm="1">
        <f t="array" ref="E8">IFERROR(SMALL(_xlfn.UNIQUE(Resa!$O$8:$O$158*1,FALSE,FALSE),ROW($A32)),"")</f>
        <v>135</v>
      </c>
      <c r="F8" s="77">
        <f>IF(E8="","",SUMIF(Resa!$O$8:$O$158,E8,Resa!$AE$8:$AE$158))</f>
        <v>0</v>
      </c>
      <c r="G8" s="78" cm="1">
        <f t="array" ref="G8">IFERROR(IF(E8="","",INDEX(Resa!$L$8:$L$158,MATCH(E8,Resa!$O$8:$O$158*1,0))),"")</f>
        <v>0</v>
      </c>
      <c r="H8" s="79"/>
      <c r="I8" s="77" cm="1">
        <f t="array" ref="I8">IFERROR(SMALL(_xlfn.UNIQUE(Resa!$O$8:$O$158*1,FALSE,FALSE),ROW($A57)),"")</f>
        <v>267</v>
      </c>
      <c r="J8" s="77">
        <f>IF(I8="","",SUMIF(Resa!$O$8:$O$158,I8,Resa!$AE$8:$AE$158))</f>
        <v>0</v>
      </c>
      <c r="K8" s="78" cm="1">
        <f t="array" ref="K8">IFERROR(IF(I8="","",INDEX(Resa!$L$8:$L$158,MATCH(I8,Resa!$O$8:$O$158*1,0))),"")</f>
        <v>0</v>
      </c>
    </row>
    <row r="9" spans="1:13" ht="16.5" thickBot="1" x14ac:dyDescent="0.25">
      <c r="A9" s="77" cm="1">
        <f t="array" ref="A9">IFERROR(SMALL(_xlfn.UNIQUE(Resa!$O$8:$O$158*1,FALSE,FALSE),ROW($A8)),"")</f>
        <v>111</v>
      </c>
      <c r="B9" s="77">
        <f>IF(A9="","",SUMIF(Resa!$O$8:$O$158,A9,Resa!$AE$8:$AE$158))</f>
        <v>0</v>
      </c>
      <c r="C9" s="78" cm="1">
        <f t="array" ref="C9">IFERROR(IF(A9="","",INDEX(Resa!$L$8:$L$158,MATCH(A9,Resa!$O$8:$O$158*1,0))),"")</f>
        <v>0</v>
      </c>
      <c r="D9" s="79"/>
      <c r="E9" s="77" cm="1">
        <f t="array" ref="E9">IFERROR(SMALL(_xlfn.UNIQUE(Resa!$O$8:$O$158*1,FALSE,FALSE),ROW($A33)),"")</f>
        <v>136</v>
      </c>
      <c r="F9" s="77">
        <f>IF(E9="","",SUMIF(Resa!$O$8:$O$158,E9,Resa!$AE$8:$AE$158))</f>
        <v>0</v>
      </c>
      <c r="G9" s="78" cm="1">
        <f t="array" ref="G9">IFERROR(IF(E9="","",INDEX(Resa!$L$8:$L$158,MATCH(E9,Resa!$O$8:$O$158*1,0))),"")</f>
        <v>0</v>
      </c>
      <c r="H9" s="79"/>
      <c r="I9" s="77" cm="1">
        <f t="array" ref="I9">IFERROR(SMALL(_xlfn.UNIQUE(Resa!$O$8:$O$158*1,FALSE,FALSE),ROW($A58)),"")</f>
        <v>268</v>
      </c>
      <c r="J9" s="77">
        <f>IF(I9="","",SUMIF(Resa!$O$8:$O$158,I9,Resa!$AE$8:$AE$158))</f>
        <v>0</v>
      </c>
      <c r="K9" s="78" cm="1">
        <f t="array" ref="K9">IFERROR(IF(I9="","",INDEX(Resa!$L$8:$L$158,MATCH(I9,Resa!$O$8:$O$158*1,0))),"")</f>
        <v>0</v>
      </c>
    </row>
    <row r="10" spans="1:13" ht="16.5" thickBot="1" x14ac:dyDescent="0.25">
      <c r="A10" s="77" cm="1">
        <f t="array" ref="A10">IFERROR(SMALL(_xlfn.UNIQUE(Resa!$O$8:$O$158*1,FALSE,FALSE),ROW($A9)),"")</f>
        <v>112</v>
      </c>
      <c r="B10" s="77">
        <f>IF(A10="","",SUMIF(Resa!$O$8:$O$158,A10,Resa!$AE$8:$AE$158))</f>
        <v>0</v>
      </c>
      <c r="C10" s="78" cm="1">
        <f t="array" ref="C10">IFERROR(IF(A10="","",INDEX(Resa!$L$8:$L$158,MATCH(A10,Resa!$O$8:$O$158*1,0))),"")</f>
        <v>0</v>
      </c>
      <c r="D10" s="79"/>
      <c r="E10" s="77" cm="1">
        <f t="array" ref="E10">IFERROR(SMALL(_xlfn.UNIQUE(Resa!$O$8:$O$158*1,FALSE,FALSE),ROW($A34)),"")</f>
        <v>139</v>
      </c>
      <c r="F10" s="77">
        <f>IF(E10="","",SUMIF(Resa!$O$8:$O$158,E10,Resa!$AE$8:$AE$158))</f>
        <v>0</v>
      </c>
      <c r="G10" s="78" cm="1">
        <f t="array" ref="G10">IFERROR(IF(E10="","",INDEX(Resa!$L$8:$L$158,MATCH(E10,Resa!$O$8:$O$158*1,0))),"")</f>
        <v>0</v>
      </c>
      <c r="H10" s="79"/>
      <c r="I10" s="77" cm="1">
        <f t="array" ref="I10">IFERROR(SMALL(_xlfn.UNIQUE(Resa!$O$8:$O$158*1,FALSE,FALSE),ROW($A59)),"")</f>
        <v>269</v>
      </c>
      <c r="J10" s="77">
        <f>IF(I10="","",SUMIF(Resa!$O$8:$O$158,I10,Resa!$AE$8:$AE$158))</f>
        <v>0</v>
      </c>
      <c r="K10" s="78" cm="1">
        <f t="array" ref="K10">IFERROR(IF(I10="","",INDEX(Resa!$L$8:$L$158,MATCH(I10,Resa!$O$8:$O$158*1,0))),"")</f>
        <v>0</v>
      </c>
    </row>
    <row r="11" spans="1:13" ht="16.5" thickBot="1" x14ac:dyDescent="0.25">
      <c r="A11" s="77" cm="1">
        <f t="array" ref="A11">IFERROR(SMALL(_xlfn.UNIQUE(Resa!$O$8:$O$158*1,FALSE,FALSE),ROW($A10)),"")</f>
        <v>113</v>
      </c>
      <c r="B11" s="77">
        <f>IF(A11="","",SUMIF(Resa!$O$8:$O$158,A11,Resa!$AE$8:$AE$158))</f>
        <v>0</v>
      </c>
      <c r="C11" s="78" cm="1">
        <f t="array" ref="C11">IFERROR(IF(A11="","",INDEX(Resa!$L$8:$L$158,MATCH(A11,Resa!$O$8:$O$158*1,0))),"")</f>
        <v>0</v>
      </c>
      <c r="D11" s="79"/>
      <c r="E11" s="77" cm="1">
        <f t="array" ref="E11">IFERROR(SMALL(_xlfn.UNIQUE(Resa!$O$8:$O$158*1,FALSE,FALSE),ROW($A35)),"")</f>
        <v>141</v>
      </c>
      <c r="F11" s="77">
        <f>IF(E11="","",SUMIF(Resa!$O$8:$O$158,E11,Resa!$AE$8:$AE$158))</f>
        <v>0</v>
      </c>
      <c r="G11" s="78" cm="1">
        <f t="array" ref="G11">IFERROR(IF(E11="","",INDEX(Resa!$L$8:$L$158,MATCH(E11,Resa!$O$8:$O$158*1,0))),"")</f>
        <v>0</v>
      </c>
      <c r="H11" s="79"/>
      <c r="I11" s="77" cm="1">
        <f t="array" ref="I11">IFERROR(SMALL(_xlfn.UNIQUE(Resa!$O$8:$O$158*1,FALSE,FALSE),ROW($A60)),"")</f>
        <v>270</v>
      </c>
      <c r="J11" s="77">
        <f>IF(I11="","",SUMIF(Resa!$O$8:$O$158,I11,Resa!$AE$8:$AE$158))</f>
        <v>0</v>
      </c>
      <c r="K11" s="78" cm="1">
        <f t="array" ref="K11">IFERROR(IF(I11="","",INDEX(Resa!$L$8:$L$158,MATCH(I11,Resa!$O$8:$O$158*1,0))),"")</f>
        <v>0</v>
      </c>
    </row>
    <row r="12" spans="1:13" ht="16.5" thickBot="1" x14ac:dyDescent="0.25">
      <c r="A12" s="77" cm="1">
        <f t="array" ref="A12">IFERROR(SMALL(_xlfn.UNIQUE(Resa!$O$8:$O$158*1,FALSE,FALSE),ROW($A11)),"")</f>
        <v>114</v>
      </c>
      <c r="B12" s="77">
        <f>IF(A12="","",SUMIF(Resa!$O$8:$O$158,A12,Resa!$AE$8:$AE$158))</f>
        <v>0</v>
      </c>
      <c r="C12" s="78" cm="1">
        <f t="array" ref="C12">IFERROR(IF(A12="","",INDEX(Resa!$L$8:$L$158,MATCH(A12,Resa!$O$8:$O$158*1,0))),"")</f>
        <v>0</v>
      </c>
      <c r="D12" s="79"/>
      <c r="E12" s="77" cm="1">
        <f t="array" ref="E12">IFERROR(SMALL(_xlfn.UNIQUE(Resa!$O$8:$O$158*1,FALSE,FALSE),ROW($A36)),"")</f>
        <v>143</v>
      </c>
      <c r="F12" s="77">
        <f>IF(E12="","",SUMIF(Resa!$O$8:$O$158,E12,Resa!$AE$8:$AE$158))</f>
        <v>0</v>
      </c>
      <c r="G12" s="78" cm="1">
        <f t="array" ref="G12">IFERROR(IF(E12="","",INDEX(Resa!$L$8:$L$158,MATCH(E12,Resa!$O$8:$O$158*1,0))),"")</f>
        <v>0</v>
      </c>
      <c r="H12" s="79"/>
      <c r="I12" s="77" cm="1">
        <f t="array" ref="I12">IFERROR(SMALL(_xlfn.UNIQUE(Resa!$O$8:$O$158*1,FALSE,FALSE),ROW($A61)),"")</f>
        <v>271</v>
      </c>
      <c r="J12" s="77">
        <f>IF(I12="","",SUMIF(Resa!$O$8:$O$158,I12,Resa!$AE$8:$AE$158))</f>
        <v>0</v>
      </c>
      <c r="K12" s="78" cm="1">
        <f t="array" ref="K12">IFERROR(IF(I12="","",INDEX(Resa!$L$8:$L$158,MATCH(I12,Resa!$O$8:$O$158*1,0))),"")</f>
        <v>0</v>
      </c>
    </row>
    <row r="13" spans="1:13" ht="16.5" thickBot="1" x14ac:dyDescent="0.25">
      <c r="A13" s="77" cm="1">
        <f t="array" ref="A13">IFERROR(SMALL(_xlfn.UNIQUE(Resa!$O$8:$O$158*1,FALSE,FALSE),ROW($A12)),"")</f>
        <v>115</v>
      </c>
      <c r="B13" s="77">
        <f>IF(A13="","",SUMIF(Resa!$O$8:$O$158,A13,Resa!$AE$8:$AE$158))</f>
        <v>0</v>
      </c>
      <c r="C13" s="78" cm="1">
        <f t="array" ref="C13">IFERROR(IF(A13="","",INDEX(Resa!$L$8:$L$158,MATCH(A13,Resa!$O$8:$O$158*1,0))),"")</f>
        <v>0</v>
      </c>
      <c r="D13" s="79"/>
      <c r="E13" s="77" cm="1">
        <f t="array" ref="E13">IFERROR(SMALL(_xlfn.UNIQUE(Resa!$O$8:$O$158*1,FALSE,FALSE),ROW($A37)),"")</f>
        <v>148</v>
      </c>
      <c r="F13" s="77">
        <f>IF(E13="","",SUMIF(Resa!$O$8:$O$158,E13,Resa!$AE$8:$AE$158))</f>
        <v>0</v>
      </c>
      <c r="G13" s="78" cm="1">
        <f t="array" ref="G13">IFERROR(IF(E13="","",INDEX(Resa!$L$8:$L$158,MATCH(E13,Resa!$O$8:$O$158*1,0))),"")</f>
        <v>0</v>
      </c>
      <c r="H13" s="79"/>
      <c r="I13" s="77" cm="1">
        <f t="array" ref="I13">IFERROR(SMALL(_xlfn.UNIQUE(Resa!$O$8:$O$158*1,FALSE,FALSE),ROW($A62)),"")</f>
        <v>272</v>
      </c>
      <c r="J13" s="77">
        <f>IF(I13="","",SUMIF(Resa!$O$8:$O$158,I13,Resa!$AE$8:$AE$158))</f>
        <v>0</v>
      </c>
      <c r="K13" s="78" cm="1">
        <f t="array" ref="K13">IFERROR(IF(I13="","",INDEX(Resa!$L$8:$L$158,MATCH(I13,Resa!$O$8:$O$158*1,0))),"")</f>
        <v>0</v>
      </c>
    </row>
    <row r="14" spans="1:13" ht="16.5" thickBot="1" x14ac:dyDescent="0.25">
      <c r="A14" s="77" cm="1">
        <f t="array" ref="A14">IFERROR(SMALL(_xlfn.UNIQUE(Resa!$O$8:$O$158*1,FALSE,FALSE),ROW($A13)),"")</f>
        <v>116</v>
      </c>
      <c r="B14" s="77">
        <f>IF(A14="","",SUMIF(Resa!$O$8:$O$158,A14,Resa!$AE$8:$AE$158))</f>
        <v>0</v>
      </c>
      <c r="C14" s="78" cm="1">
        <f t="array" ref="C14">IFERROR(IF(A14="","",INDEX(Resa!$L$8:$L$158,MATCH(A14,Resa!$O$8:$O$158*1,0))),"")</f>
        <v>0</v>
      </c>
      <c r="D14" s="79"/>
      <c r="E14" s="77" cm="1">
        <f t="array" ref="E14">IFERROR(SMALL(_xlfn.UNIQUE(Resa!$O$8:$O$158*1,FALSE,FALSE),ROW($A38)),"")</f>
        <v>150</v>
      </c>
      <c r="F14" s="77">
        <f>IF(E14="","",SUMIF(Resa!$O$8:$O$158,E14,Resa!$AE$8:$AE$158))</f>
        <v>0</v>
      </c>
      <c r="G14" s="78" cm="1">
        <f t="array" ref="G14">IFERROR(IF(E14="","",INDEX(Resa!$L$8:$L$158,MATCH(E14,Resa!$O$8:$O$158*1,0))),"")</f>
        <v>0</v>
      </c>
      <c r="H14" s="79"/>
      <c r="I14" s="77" cm="1">
        <f t="array" ref="I14">IFERROR(SMALL(_xlfn.UNIQUE(Resa!$O$8:$O$158*1,FALSE,FALSE),ROW($A63)),"")</f>
        <v>273</v>
      </c>
      <c r="J14" s="77">
        <f>IF(I14="","",SUMIF(Resa!$O$8:$O$158,I14,Resa!$AE$8:$AE$158))</f>
        <v>0</v>
      </c>
      <c r="K14" s="78" cm="1">
        <f t="array" ref="K14">IFERROR(IF(I14="","",INDEX(Resa!$L$8:$L$158,MATCH(I14,Resa!$O$8:$O$158*1,0))),"")</f>
        <v>0</v>
      </c>
    </row>
    <row r="15" spans="1:13" ht="16.5" thickBot="1" x14ac:dyDescent="0.25">
      <c r="A15" s="77" cm="1">
        <f t="array" ref="A15">IFERROR(SMALL(_xlfn.UNIQUE(Resa!$O$8:$O$158*1,FALSE,FALSE),ROW($A14)),"")</f>
        <v>117</v>
      </c>
      <c r="B15" s="77">
        <f>IF(A15="","",SUMIF(Resa!$O$8:$O$158,A15,Resa!$AE$8:$AE$158))</f>
        <v>0</v>
      </c>
      <c r="C15" s="78" cm="1">
        <f t="array" ref="C15">IFERROR(IF(A15="","",INDEX(Resa!$L$8:$L$158,MATCH(A15,Resa!$O$8:$O$158*1,0))),"")</f>
        <v>0</v>
      </c>
      <c r="D15" s="79"/>
      <c r="E15" s="77" cm="1">
        <f t="array" ref="E15">IFERROR(SMALL(_xlfn.UNIQUE(Resa!$O$8:$O$158*1,FALSE,FALSE),ROW($A39)),"")</f>
        <v>152</v>
      </c>
      <c r="F15" s="77">
        <f>IF(E15="","",SUMIF(Resa!$O$8:$O$158,E15,Resa!$AE$8:$AE$158))</f>
        <v>0</v>
      </c>
      <c r="G15" s="78" cm="1">
        <f t="array" ref="G15">IFERROR(IF(E15="","",INDEX(Resa!$L$8:$L$158,MATCH(E15,Resa!$O$8:$O$158*1,0))),"")</f>
        <v>0</v>
      </c>
      <c r="H15" s="79"/>
      <c r="I15" s="77" cm="1">
        <f t="array" ref="I15">IFERROR(SMALL(_xlfn.UNIQUE(Resa!$O$8:$O$158*1,FALSE,FALSE),ROW($A64)),"")</f>
        <v>274</v>
      </c>
      <c r="J15" s="77">
        <f>IF(I15="","",SUMIF(Resa!$O$8:$O$158,I15,Resa!$AE$8:$AE$158))</f>
        <v>0</v>
      </c>
      <c r="K15" s="78" cm="1">
        <f t="array" ref="K15">IFERROR(IF(I15="","",INDEX(Resa!$L$8:$L$158,MATCH(I15,Resa!$O$8:$O$158*1,0))),"")</f>
        <v>0</v>
      </c>
    </row>
    <row r="16" spans="1:13" ht="16.5" thickBot="1" x14ac:dyDescent="0.25">
      <c r="A16" s="77" cm="1">
        <f t="array" ref="A16">IFERROR(SMALL(_xlfn.UNIQUE(Resa!$O$8:$O$158*1,FALSE,FALSE),ROW($A15)),"")</f>
        <v>118</v>
      </c>
      <c r="B16" s="77">
        <f>IF(A16="","",SUMIF(Resa!$O$8:$O$158,A16,Resa!$AE$8:$AE$158))</f>
        <v>0</v>
      </c>
      <c r="C16" s="78" cm="1">
        <f t="array" ref="C16">IFERROR(IF(A16="","",INDEX(Resa!$L$8:$L$158,MATCH(A16,Resa!$O$8:$O$158*1,0))),"")</f>
        <v>0</v>
      </c>
      <c r="D16" s="79"/>
      <c r="E16" s="77" cm="1">
        <f t="array" ref="E16">IFERROR(SMALL(_xlfn.UNIQUE(Resa!$O$8:$O$158*1,FALSE,FALSE),ROW($A40)),"")</f>
        <v>250</v>
      </c>
      <c r="F16" s="77">
        <f>IF(E16="","",SUMIF(Resa!$O$8:$O$158,E16,Resa!$AE$8:$AE$158))</f>
        <v>0</v>
      </c>
      <c r="G16" s="78" cm="1">
        <f t="array" ref="G16">IFERROR(IF(E16="","",INDEX(Resa!$L$8:$L$158,MATCH(E16,Resa!$O$8:$O$158*1,0))),"")</f>
        <v>0</v>
      </c>
      <c r="H16" s="79"/>
      <c r="I16" s="77" cm="1">
        <f t="array" ref="I16">IFERROR(SMALL(_xlfn.UNIQUE(Resa!$O$8:$O$158*1,FALSE,FALSE),ROW($A65)),"")</f>
        <v>275</v>
      </c>
      <c r="J16" s="77">
        <f>IF(I16="","",SUMIF(Resa!$O$8:$O$158,I16,Resa!$AE$8:$AE$158))</f>
        <v>0</v>
      </c>
      <c r="K16" s="78" cm="1">
        <f t="array" ref="K16">IFERROR(IF(I16="","",INDEX(Resa!$L$8:$L$158,MATCH(I16,Resa!$O$8:$O$158*1,0))),"")</f>
        <v>0</v>
      </c>
    </row>
    <row r="17" spans="1:11" ht="16.5" thickBot="1" x14ac:dyDescent="0.25">
      <c r="A17" s="77" cm="1">
        <f t="array" ref="A17">IFERROR(SMALL(_xlfn.UNIQUE(Resa!$O$8:$O$158*1,FALSE,FALSE),ROW($A16)),"")</f>
        <v>119</v>
      </c>
      <c r="B17" s="77">
        <f>IF(A17="","",SUMIF(Resa!$O$8:$O$158,A17,Resa!$AE$8:$AE$158))</f>
        <v>0</v>
      </c>
      <c r="C17" s="78" cm="1">
        <f t="array" ref="C17">IFERROR(IF(A17="","",INDEX(Resa!$L$8:$L$158,MATCH(A17,Resa!$O$8:$O$158*1,0))),"")</f>
        <v>0</v>
      </c>
      <c r="D17" s="79"/>
      <c r="E17" s="77" cm="1">
        <f t="array" ref="E17">IFERROR(SMALL(_xlfn.UNIQUE(Resa!$O$8:$O$158*1,FALSE,FALSE),ROW($A41)),"")</f>
        <v>251</v>
      </c>
      <c r="F17" s="77">
        <f>IF(E17="","",SUMIF(Resa!$O$8:$O$158,E17,Resa!$AE$8:$AE$158))</f>
        <v>0</v>
      </c>
      <c r="G17" s="78" cm="1">
        <f t="array" ref="G17">IFERROR(IF(E17="","",INDEX(Resa!$L$8:$L$158,MATCH(E17,Resa!$O$8:$O$158*1,0))),"")</f>
        <v>0</v>
      </c>
      <c r="H17" s="79"/>
      <c r="I17" s="77" cm="1">
        <f t="array" ref="I17">IFERROR(SMALL(_xlfn.UNIQUE(Resa!$O$8:$O$158*1,FALSE,FALSE),ROW($A66)),"")</f>
        <v>277</v>
      </c>
      <c r="J17" s="77">
        <f>IF(I17="","",SUMIF(Resa!$O$8:$O$158,I17,Resa!$AE$8:$AE$158))</f>
        <v>0</v>
      </c>
      <c r="K17" s="78" cm="1">
        <f t="array" ref="K17">IFERROR(IF(I17="","",INDEX(Resa!$L$8:$L$158,MATCH(I17,Resa!$O$8:$O$158*1,0))),"")</f>
        <v>0</v>
      </c>
    </row>
    <row r="18" spans="1:11" ht="16.5" thickBot="1" x14ac:dyDescent="0.25">
      <c r="A18" s="77" cm="1">
        <f t="array" ref="A18">IFERROR(SMALL(_xlfn.UNIQUE(Resa!$O$8:$O$158*1,FALSE,FALSE),ROW($A17)),"")</f>
        <v>120</v>
      </c>
      <c r="B18" s="77">
        <f>IF(A18="","",SUMIF(Resa!$O$8:$O$158,A18,Resa!$AE$8:$AE$158))</f>
        <v>0</v>
      </c>
      <c r="C18" s="78" cm="1">
        <f t="array" ref="C18">IFERROR(IF(A18="","",INDEX(Resa!$L$8:$L$158,MATCH(A18,Resa!$O$8:$O$158*1,0))),"")</f>
        <v>0</v>
      </c>
      <c r="D18" s="79"/>
      <c r="E18" s="77" cm="1">
        <f t="array" ref="E18">IFERROR(SMALL(_xlfn.UNIQUE(Resa!$O$8:$O$158*1,FALSE,FALSE),ROW($A42)),"")</f>
        <v>252</v>
      </c>
      <c r="F18" s="77">
        <f>IF(E18="","",SUMIF(Resa!$O$8:$O$158,E18,Resa!$AE$8:$AE$158))</f>
        <v>0</v>
      </c>
      <c r="G18" s="78" cm="1">
        <f t="array" ref="G18">IFERROR(IF(E18="","",INDEX(Resa!$L$8:$L$158,MATCH(E18,Resa!$O$8:$O$158*1,0))),"")</f>
        <v>0</v>
      </c>
      <c r="H18" s="79"/>
      <c r="I18" s="77" t="str" cm="1">
        <f t="array" ref="I18">IFERROR(SMALL(_xlfn.UNIQUE(Resa!$O$8:$O$158*1,FALSE,FALSE),ROW($A67)),"")</f>
        <v/>
      </c>
      <c r="J18" s="77" t="str">
        <f>IF(I18="","",SUMIF(Resa!$O$8:$O$158,I18,Resa!$AE$8:$AE$158))</f>
        <v/>
      </c>
      <c r="K18" s="78" t="str" cm="1">
        <f t="array" ref="K18">IFERROR(IF(I18="","",INDEX(Resa!$L$8:$L$158,MATCH(I18,Resa!$O$8:$O$158*1,0))),"")</f>
        <v/>
      </c>
    </row>
    <row r="19" spans="1:11" ht="16.5" thickBot="1" x14ac:dyDescent="0.25">
      <c r="A19" s="77" cm="1">
        <f t="array" ref="A19">IFERROR(SMALL(_xlfn.UNIQUE(Resa!$O$8:$O$158*1,FALSE,FALSE),ROW($A18)),"")</f>
        <v>121</v>
      </c>
      <c r="B19" s="77">
        <f>IF(A19="","",SUMIF(Resa!$O$8:$O$158,A19,Resa!$AE$8:$AE$158))</f>
        <v>0</v>
      </c>
      <c r="C19" s="78" cm="1">
        <f t="array" ref="C19">IFERROR(IF(A19="","",INDEX(Resa!$L$8:$L$158,MATCH(A19,Resa!$O$8:$O$158*1,0))),"")</f>
        <v>0</v>
      </c>
      <c r="D19" s="79"/>
      <c r="E19" s="77" cm="1">
        <f t="array" ref="E19">IFERROR(SMALL(_xlfn.UNIQUE(Resa!$O$8:$O$158*1,FALSE,FALSE),ROW($A43)),"")</f>
        <v>253</v>
      </c>
      <c r="F19" s="77">
        <f>IF(E19="","",SUMIF(Resa!$O$8:$O$158,E19,Resa!$AE$8:$AE$158))</f>
        <v>0</v>
      </c>
      <c r="G19" s="78" cm="1">
        <f t="array" ref="G19">IFERROR(IF(E19="","",INDEX(Resa!$L$8:$L$158,MATCH(E19,Resa!$O$8:$O$158*1,0))),"")</f>
        <v>0</v>
      </c>
      <c r="H19" s="79"/>
      <c r="I19" s="77" t="str" cm="1">
        <f t="array" ref="I19">IFERROR(SMALL(_xlfn.UNIQUE(Resa!$O$8:$O$158*1,FALSE,FALSE),ROW($A68)),"")</f>
        <v/>
      </c>
      <c r="J19" s="77" t="str">
        <f>IF(I19="","",SUMIF(Resa!$O$8:$O$158,I19,Resa!$AE$8:$AE$158))</f>
        <v/>
      </c>
      <c r="K19" s="78" t="str" cm="1">
        <f t="array" ref="K19">IFERROR(IF(I19="","",INDEX(Resa!$L$8:$L$158,MATCH(I19,Resa!$O$8:$O$158*1,0))),"")</f>
        <v/>
      </c>
    </row>
    <row r="20" spans="1:11" ht="16.5" thickBot="1" x14ac:dyDescent="0.25">
      <c r="A20" s="77" cm="1">
        <f t="array" ref="A20">IFERROR(SMALL(_xlfn.UNIQUE(Resa!$O$8:$O$158*1,FALSE,FALSE),ROW($A19)),"")</f>
        <v>122</v>
      </c>
      <c r="B20" s="77">
        <f>IF(A20="","",SUMIF(Resa!$O$8:$O$158,A20,Resa!$AE$8:$AE$158))</f>
        <v>0</v>
      </c>
      <c r="C20" s="78" cm="1">
        <f t="array" ref="C20">IFERROR(IF(A20="","",INDEX(Resa!$L$8:$L$158,MATCH(A20,Resa!$O$8:$O$158*1,0))),"")</f>
        <v>0</v>
      </c>
      <c r="D20" s="79"/>
      <c r="E20" s="77" cm="1">
        <f t="array" ref="E20">IFERROR(SMALL(_xlfn.UNIQUE(Resa!$O$8:$O$158*1,FALSE,FALSE),ROW($A44)),"")</f>
        <v>254</v>
      </c>
      <c r="F20" s="77">
        <f>IF(E20="","",SUMIF(Resa!$O$8:$O$158,E20,Resa!$AE$8:$AE$158))</f>
        <v>0</v>
      </c>
      <c r="G20" s="78" cm="1">
        <f t="array" ref="G20">IFERROR(IF(E20="","",INDEX(Resa!$L$8:$L$158,MATCH(E20,Resa!$O$8:$O$158*1,0))),"")</f>
        <v>0</v>
      </c>
      <c r="H20" s="79"/>
      <c r="I20" s="77" t="str" cm="1">
        <f t="array" ref="I20">IFERROR(SMALL(_xlfn.UNIQUE(Resa!$O$8:$O$158*1,FALSE,FALSE),ROW($A69)),"")</f>
        <v/>
      </c>
      <c r="J20" s="77" t="str">
        <f>IF(I20="","",SUMIF(Resa!$O$8:$O$158,I20,Resa!$AE$8:$AE$158))</f>
        <v/>
      </c>
      <c r="K20" s="78" t="str" cm="1">
        <f t="array" ref="K20">IFERROR(IF(I20="","",INDEX(Resa!$L$8:$L$158,MATCH(I20,Resa!$O$8:$O$158*1,0))),"")</f>
        <v/>
      </c>
    </row>
    <row r="21" spans="1:11" ht="16.5" thickBot="1" x14ac:dyDescent="0.25">
      <c r="A21" s="77" cm="1">
        <f t="array" ref="A21">IFERROR(SMALL(_xlfn.UNIQUE(Resa!$O$8:$O$158*1,FALSE,FALSE),ROW($A20)),"")</f>
        <v>123</v>
      </c>
      <c r="B21" s="77">
        <f>IF(A21="","",SUMIF(Resa!$O$8:$O$158,A21,Resa!$AE$8:$AE$158))</f>
        <v>0</v>
      </c>
      <c r="C21" s="78" cm="1">
        <f t="array" ref="C21">IFERROR(IF(A21="","",INDEX(Resa!$L$8:$L$158,MATCH(A21,Resa!$O$8:$O$158*1,0))),"")</f>
        <v>0</v>
      </c>
      <c r="D21" s="79"/>
      <c r="E21" s="77" cm="1">
        <f t="array" ref="E21">IFERROR(SMALL(_xlfn.UNIQUE(Resa!$O$8:$O$158*1,FALSE,FALSE),ROW($A45)),"")</f>
        <v>255</v>
      </c>
      <c r="F21" s="77">
        <f>IF(E21="","",SUMIF(Resa!$O$8:$O$158,E21,Resa!$AE$8:$AE$158))</f>
        <v>0</v>
      </c>
      <c r="G21" s="78" cm="1">
        <f t="array" ref="G21">IFERROR(IF(E21="","",INDEX(Resa!$L$8:$L$158,MATCH(E21,Resa!$O$8:$O$158*1,0))),"")</f>
        <v>0</v>
      </c>
      <c r="H21" s="79"/>
      <c r="I21" s="77" t="str" cm="1">
        <f t="array" ref="I21">IFERROR(SMALL(_xlfn.UNIQUE(Resa!$O$8:$O$158*1,FALSE,FALSE),ROW($A70)),"")</f>
        <v/>
      </c>
      <c r="J21" s="77" t="str">
        <f>IF(I21="","",SUMIF(Resa!$O$8:$O$158,I21,Resa!$AE$8:$AE$158))</f>
        <v/>
      </c>
      <c r="K21" s="78" t="str" cm="1">
        <f t="array" ref="K21">IFERROR(IF(I21="","",INDEX(Resa!$L$8:$L$158,MATCH(I21,Resa!$O$8:$O$158*1,0))),"")</f>
        <v/>
      </c>
    </row>
    <row r="22" spans="1:11" ht="16.5" thickBot="1" x14ac:dyDescent="0.25">
      <c r="A22" s="77" cm="1">
        <f t="array" ref="A22">IFERROR(SMALL(_xlfn.UNIQUE(Resa!$O$8:$O$158*1,FALSE,FALSE),ROW($A21)),"")</f>
        <v>124</v>
      </c>
      <c r="B22" s="77">
        <f>IF(A22="","",SUMIF(Resa!$O$8:$O$158,A22,Resa!$AE$8:$AE$158))</f>
        <v>0</v>
      </c>
      <c r="C22" s="78" cm="1">
        <f t="array" ref="C22">IFERROR(IF(A22="","",INDEX(Resa!$L$8:$L$158,MATCH(A22,Resa!$O$8:$O$158*1,0))),"")</f>
        <v>0</v>
      </c>
      <c r="D22" s="79"/>
      <c r="E22" s="77" cm="1">
        <f t="array" ref="E22">IFERROR(SMALL(_xlfn.UNIQUE(Resa!$O$8:$O$158*1,FALSE,FALSE),ROW($A46)),"")</f>
        <v>256</v>
      </c>
      <c r="F22" s="77">
        <f>IF(E22="","",SUMIF(Resa!$O$8:$O$158,E22,Resa!$AE$8:$AE$158))</f>
        <v>0</v>
      </c>
      <c r="G22" s="78" cm="1">
        <f t="array" ref="G22">IFERROR(IF(E22="","",INDEX(Resa!$L$8:$L$158,MATCH(E22,Resa!$O$8:$O$158*1,0))),"")</f>
        <v>0</v>
      </c>
      <c r="H22" s="79"/>
      <c r="I22" s="77" t="str" cm="1">
        <f t="array" ref="I22">IFERROR(SMALL(_xlfn.UNIQUE(Resa!$O$8:$O$158*1,FALSE,FALSE),ROW($A71)),"")</f>
        <v/>
      </c>
      <c r="J22" s="77" t="str">
        <f>IF(I22="","",SUMIF(Resa!$O$8:$O$158,I22,Resa!$AE$8:$AE$158))</f>
        <v/>
      </c>
      <c r="K22" s="78" t="str" cm="1">
        <f t="array" ref="K22">IFERROR(IF(I22="","",INDEX(Resa!$L$8:$L$158,MATCH(I22,Resa!$O$8:$O$158*1,0))),"")</f>
        <v/>
      </c>
    </row>
    <row r="23" spans="1:11" ht="16.5" thickBot="1" x14ac:dyDescent="0.25">
      <c r="A23" s="77" cm="1">
        <f t="array" ref="A23">IFERROR(SMALL(_xlfn.UNIQUE(Resa!$O$8:$O$158*1,FALSE,FALSE),ROW($A22)),"")</f>
        <v>125</v>
      </c>
      <c r="B23" s="77">
        <f>IF(A23="","",SUMIF(Resa!$O$8:$O$158,A23,Resa!$AE$8:$AE$158))</f>
        <v>0</v>
      </c>
      <c r="C23" s="78" cm="1">
        <f t="array" ref="C23">IFERROR(IF(A23="","",INDEX(Resa!$L$8:$L$158,MATCH(A23,Resa!$O$8:$O$158*1,0))),"")</f>
        <v>0</v>
      </c>
      <c r="D23" s="79"/>
      <c r="E23" s="77" cm="1">
        <f t="array" ref="E23">IFERROR(SMALL(_xlfn.UNIQUE(Resa!$O$8:$O$158*1,FALSE,FALSE),ROW($A47)),"")</f>
        <v>257</v>
      </c>
      <c r="F23" s="77">
        <f>IF(E23="","",SUMIF(Resa!$O$8:$O$158,E23,Resa!$AE$8:$AE$158))</f>
        <v>0</v>
      </c>
      <c r="G23" s="78" cm="1">
        <f t="array" ref="G23">IFERROR(IF(E23="","",INDEX(Resa!$L$8:$L$158,MATCH(E23,Resa!$O$8:$O$158*1,0))),"")</f>
        <v>0</v>
      </c>
      <c r="H23" s="79"/>
      <c r="I23" s="77" t="str" cm="1">
        <f t="array" ref="I23">IFERROR(SMALL(_xlfn.UNIQUE(Resa!$O$8:$O$158*1,FALSE,FALSE),ROW($A72)),"")</f>
        <v/>
      </c>
      <c r="J23" s="77" t="str">
        <f>IF(I23="","",SUMIF(Resa!$O$8:$O$158,I23,Resa!$AE$8:$AE$158))</f>
        <v/>
      </c>
      <c r="K23" s="78" t="str" cm="1">
        <f t="array" ref="K23">IFERROR(IF(I23="","",INDEX(Resa!$L$8:$L$158,MATCH(I23,Resa!$O$8:$O$158*1,0))),"")</f>
        <v/>
      </c>
    </row>
    <row r="24" spans="1:11" ht="16.5" thickBot="1" x14ac:dyDescent="0.25">
      <c r="A24" s="77" cm="1">
        <f t="array" ref="A24">IFERROR(SMALL(_xlfn.UNIQUE(Resa!$O$8:$O$158*1,FALSE,FALSE),ROW($A23)),"")</f>
        <v>126</v>
      </c>
      <c r="B24" s="77">
        <f>IF(A24="","",SUMIF(Resa!$O$8:$O$158,A24,Resa!$AE$8:$AE$158))</f>
        <v>0</v>
      </c>
      <c r="C24" s="78" cm="1">
        <f t="array" ref="C24">IFERROR(IF(A24="","",INDEX(Resa!$L$8:$L$158,MATCH(A24,Resa!$O$8:$O$158*1,0))),"")</f>
        <v>0</v>
      </c>
      <c r="D24" s="79"/>
      <c r="E24" s="77" cm="1">
        <f t="array" ref="E24">IFERROR(SMALL(_xlfn.UNIQUE(Resa!$O$8:$O$158*1,FALSE,FALSE),ROW($A48)),"")</f>
        <v>258</v>
      </c>
      <c r="F24" s="77">
        <f>IF(E24="","",SUMIF(Resa!$O$8:$O$158,E24,Resa!$AE$8:$AE$158))</f>
        <v>0</v>
      </c>
      <c r="G24" s="78" cm="1">
        <f t="array" ref="G24">IFERROR(IF(E24="","",INDEX(Resa!$L$8:$L$158,MATCH(E24,Resa!$O$8:$O$158*1,0))),"")</f>
        <v>0</v>
      </c>
      <c r="H24" s="79"/>
      <c r="I24" s="77" t="str" cm="1">
        <f t="array" ref="I24">IFERROR(SMALL(_xlfn.UNIQUE(Resa!$O$8:$O$158*1,FALSE,FALSE),ROW($A73)),"")</f>
        <v/>
      </c>
      <c r="J24" s="77" t="str">
        <f>IF(I24="","",SUMIF(Resa!$O$8:$O$158,I24,Resa!$AE$8:$AE$158))</f>
        <v/>
      </c>
      <c r="K24" s="78" t="str" cm="1">
        <f t="array" ref="K24">IFERROR(IF(I24="","",INDEX(Resa!$L$8:$L$158,MATCH(I24,Resa!$O$8:$O$158*1,0))),"")</f>
        <v/>
      </c>
    </row>
    <row r="25" spans="1:11" ht="16.5" thickBot="1" x14ac:dyDescent="0.25">
      <c r="A25" s="77" cm="1">
        <f t="array" ref="A25">IFERROR(SMALL(_xlfn.UNIQUE(Resa!$O$8:$O$158*1,FALSE,FALSE),ROW($A24)),"")</f>
        <v>127</v>
      </c>
      <c r="B25" s="77">
        <f>IF(A25="","",SUMIF(Resa!$O$8:$O$158,A25,Resa!$AE$8:$AE$158))</f>
        <v>0</v>
      </c>
      <c r="C25" s="78" cm="1">
        <f t="array" ref="C25">IFERROR(IF(A25="","",INDEX(Resa!$L$8:$L$158,MATCH(A25,Resa!$O$8:$O$158*1,0))),"")</f>
        <v>0</v>
      </c>
      <c r="D25" s="79"/>
      <c r="E25" s="77" cm="1">
        <f t="array" ref="E25">IFERROR(SMALL(_xlfn.UNIQUE(Resa!$O$8:$O$158*1,FALSE,FALSE),ROW($A49)),"")</f>
        <v>259</v>
      </c>
      <c r="F25" s="77">
        <f>IF(E25="","",SUMIF(Resa!$O$8:$O$158,E25,Resa!$AE$8:$AE$158))</f>
        <v>0</v>
      </c>
      <c r="G25" s="78" cm="1">
        <f t="array" ref="G25">IFERROR(IF(E25="","",INDEX(Resa!$L$8:$L$158,MATCH(E25,Resa!$O$8:$O$158*1,0))),"")</f>
        <v>0</v>
      </c>
      <c r="H25" s="79"/>
      <c r="I25" s="77" t="str" cm="1">
        <f t="array" ref="I25">IFERROR(SMALL(_xlfn.UNIQUE(Resa!$O$8:$O$158*1,FALSE,FALSE),ROW($A74)),"")</f>
        <v/>
      </c>
      <c r="J25" s="77" t="str">
        <f>IF(I25="","",SUMIF(Resa!$O$8:$O$158,I25,Resa!$AE$8:$AE$158))</f>
        <v/>
      </c>
      <c r="K25" s="78" t="str" cm="1">
        <f t="array" ref="K25">IFERROR(IF(I25="","",INDEX(Resa!$L$8:$L$158,MATCH(I25,Resa!$O$8:$O$158*1,0))),"")</f>
        <v/>
      </c>
    </row>
    <row r="26" spans="1:11" ht="16.5" thickBot="1" x14ac:dyDescent="0.25">
      <c r="A26" s="77" cm="1">
        <f t="array" ref="A26">IFERROR(SMALL(_xlfn.UNIQUE(Resa!$O$8:$O$158*1,FALSE,FALSE),ROW($A25)),"")</f>
        <v>128</v>
      </c>
      <c r="B26" s="77">
        <f>IF(A26="","",SUMIF(Resa!$O$8:$O$158,A26,Resa!$AE$8:$AE$158))</f>
        <v>0</v>
      </c>
      <c r="C26" s="78" cm="1">
        <f t="array" ref="C26">IFERROR(IF(A26="","",INDEX(Resa!$L$8:$L$158,MATCH(A26,Resa!$O$8:$O$158*1,0))),"")</f>
        <v>0</v>
      </c>
      <c r="D26" s="79"/>
      <c r="E26" s="77" cm="1">
        <f t="array" ref="E26">IFERROR(SMALL(_xlfn.UNIQUE(Resa!$O$8:$O$158*1,FALSE,FALSE),ROW($A50)),"")</f>
        <v>260</v>
      </c>
      <c r="F26" s="77">
        <f>IF(E26="","",SUMIF(Resa!$O$8:$O$158,E26,Resa!$AE$8:$AE$158))</f>
        <v>0</v>
      </c>
      <c r="G26" s="78" cm="1">
        <f t="array" ref="G26">IFERROR(IF(E26="","",INDEX(Resa!$L$8:$L$158,MATCH(E26,Resa!$O$8:$O$158*1,0))),"")</f>
        <v>0</v>
      </c>
      <c r="H26" s="79"/>
      <c r="I26" s="77" t="str" cm="1">
        <f t="array" ref="I26">IFERROR(SMALL(_xlfn.UNIQUE(Resa!$O$8:$O$158*1,FALSE,FALSE),ROW($A75)),"")</f>
        <v/>
      </c>
      <c r="J26" s="77" t="str">
        <f>IF(I26="","",SUMIF(Resa!$O$8:$O$158,I26,Resa!$AE$8:$AE$158))</f>
        <v/>
      </c>
      <c r="K26" s="78" t="str" cm="1">
        <f t="array" ref="K26">IFERROR(IF(I26="","",INDEX(Resa!$L$8:$L$158,MATCH(I26,Resa!$O$8:$O$158*1,0))),"")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IF(A27="","",SUMIF(Resa!$O$8:$O$158,A27,Resa!$AE$8:$AE$158))</f>
        <v>0</v>
      </c>
      <c r="C27" s="78" cm="1">
        <f t="array" ref="C27">IFERROR(IF(A27="","",INDEX(Resa!$L$8:$L$158,MATCH(A27,Resa!$O$8:$O$158*1,0))),"")</f>
        <v>0</v>
      </c>
      <c r="D27" s="79"/>
      <c r="E27" s="77" cm="1">
        <f t="array" ref="E27">IFERROR(SMALL(_xlfn.UNIQUE(Resa!$O$8:$O$158*1,FALSE,FALSE),ROW($A51)),"")</f>
        <v>261</v>
      </c>
      <c r="F27" s="77">
        <f>IF(E27="","",SUMIF(Resa!$O$8:$O$158,E27,Resa!$AE$8:$AE$158))</f>
        <v>0</v>
      </c>
      <c r="G27" s="78" cm="1">
        <f t="array" ref="G27">IFERROR(IF(E27="","",INDEX(Resa!$L$8:$L$158,MATCH(E27,Resa!$O$8:$O$158*1,0))),"")</f>
        <v>0</v>
      </c>
      <c r="H27" s="79"/>
      <c r="I27" s="77" t="str" cm="1">
        <f t="array" ref="I27">IFERROR(SMALL(_xlfn.UNIQUE(Resa!$O$8:$O$158*1,FALSE,FALSE),ROW($A76)),"")</f>
        <v/>
      </c>
      <c r="J27" s="77" t="str">
        <f>IF(I27="","",SUMIF(Resa!$O$8:$O$158,I27,Resa!$AE$8:$AE$158))</f>
        <v/>
      </c>
      <c r="K27" s="78" t="str" cm="1">
        <f t="array" ref="K27">IFERROR(IF(I27="","",INDEX(Resa!$L$8:$L$158,MATCH(I27,Resa!$O$8:$O$158*1,0))),"")</f>
        <v/>
      </c>
    </row>
    <row r="28" spans="1:11" ht="16.5" thickBot="1" x14ac:dyDescent="0.25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IF(I28="","",SUMIF(Resa!$O$8:$O$158,I28,Resa!$AE$8:$AE$158))</f>
        <v/>
      </c>
      <c r="K28" s="78" t="str" cm="1">
        <f t="array" ref="K28">IFERROR(IF(I28="","",INDEX(Resa!$L$8:$L$158,MATCH(I28,Resa!$O$8:$O$158*1,0))),"")</f>
        <v/>
      </c>
    </row>
    <row r="29" spans="1:11" ht="18" x14ac:dyDescent="0.2">
      <c r="A29" s="199">
        <v>1</v>
      </c>
      <c r="B29" s="200"/>
      <c r="C29" s="44">
        <f t="shared" ref="C29:C34" si="0">SUMIFS($B$3:$B$27,$C$3:$C$27,A29)+SUMIFS($F$3:$F$27,$G$3:$G$27,A29)+SUMIFS($J$3:$J$28,$K$3:$K$28,A29)</f>
        <v>0</v>
      </c>
      <c r="D29" s="10"/>
    </row>
    <row r="30" spans="1:11" ht="18" x14ac:dyDescent="0.2">
      <c r="A30" s="201">
        <v>2</v>
      </c>
      <c r="B30" s="202"/>
      <c r="C30" s="45">
        <f t="shared" si="0"/>
        <v>0</v>
      </c>
      <c r="D30" s="10"/>
    </row>
    <row r="31" spans="1:11" ht="18" x14ac:dyDescent="0.2">
      <c r="A31" s="203">
        <v>3</v>
      </c>
      <c r="B31" s="204"/>
      <c r="C31" s="45">
        <f t="shared" si="0"/>
        <v>0</v>
      </c>
    </row>
    <row r="32" spans="1:11" ht="18" x14ac:dyDescent="0.2">
      <c r="A32" s="205">
        <v>4</v>
      </c>
      <c r="B32" s="206"/>
      <c r="C32" s="45">
        <f t="shared" si="0"/>
        <v>0</v>
      </c>
    </row>
    <row r="33" spans="1:3" ht="18" x14ac:dyDescent="0.2">
      <c r="A33" s="190">
        <v>5</v>
      </c>
      <c r="B33" s="191"/>
      <c r="C33" s="45">
        <f t="shared" si="0"/>
        <v>0</v>
      </c>
    </row>
    <row r="34" spans="1:3" ht="18.75" thickBot="1" x14ac:dyDescent="0.25">
      <c r="A34" s="192">
        <v>6</v>
      </c>
      <c r="B34" s="193"/>
      <c r="C34" s="46">
        <f t="shared" si="0"/>
        <v>0</v>
      </c>
    </row>
  </sheetData>
  <mergeCells count="8">
    <mergeCell ref="A33:B33"/>
    <mergeCell ref="A34:B34"/>
    <mergeCell ref="A1:I1"/>
    <mergeCell ref="J1:K1"/>
    <mergeCell ref="A29:B29"/>
    <mergeCell ref="A30:B30"/>
    <mergeCell ref="A31:B31"/>
    <mergeCell ref="A32:B32"/>
  </mergeCells>
  <conditionalFormatting sqref="B3:B27 I3:J28">
    <cfRule type="expression" dxfId="96" priority="33">
      <formula>AND( D3=6)</formula>
    </cfRule>
    <cfRule type="expression" dxfId="95" priority="34">
      <formula>AND( D3=5)</formula>
    </cfRule>
    <cfRule type="expression" dxfId="94" priority="35">
      <formula>AND( D3=4)</formula>
    </cfRule>
    <cfRule type="expression" dxfId="93" priority="36">
      <formula>AND( D3=3)</formula>
    </cfRule>
    <cfRule type="expression" dxfId="92" priority="37">
      <formula>AND( D3=2)</formula>
    </cfRule>
    <cfRule type="expression" dxfId="91" priority="38">
      <formula>AND( D3=1)</formula>
    </cfRule>
  </conditionalFormatting>
  <conditionalFormatting sqref="B3:B27">
    <cfRule type="containsErrors" dxfId="90" priority="39">
      <formula>ISERROR(B3)</formula>
    </cfRule>
  </conditionalFormatting>
  <conditionalFormatting sqref="E3:E27">
    <cfRule type="expression" dxfId="89" priority="26">
      <formula>AND( G3=6)</formula>
    </cfRule>
    <cfRule type="expression" dxfId="88" priority="27">
      <formula>AND( G3=5)</formula>
    </cfRule>
    <cfRule type="expression" dxfId="87" priority="28">
      <formula>AND( G3=4)</formula>
    </cfRule>
    <cfRule type="expression" dxfId="86" priority="29">
      <formula>AND( G3=3)</formula>
    </cfRule>
    <cfRule type="expression" dxfId="85" priority="30">
      <formula>AND( G3=2)</formula>
    </cfRule>
    <cfRule type="expression" dxfId="84" priority="31">
      <formula>AND( G3=1)</formula>
    </cfRule>
  </conditionalFormatting>
  <conditionalFormatting sqref="E3:E27 I3:J28">
    <cfRule type="containsErrors" dxfId="83" priority="32">
      <formula>ISERROR(E3)</formula>
    </cfRule>
  </conditionalFormatting>
  <conditionalFormatting sqref="C3:C27">
    <cfRule type="cellIs" dxfId="82" priority="25" operator="equal">
      <formula>0</formula>
    </cfRule>
  </conditionalFormatting>
  <conditionalFormatting sqref="G3:G27">
    <cfRule type="cellIs" dxfId="81" priority="24" operator="equal">
      <formula>0</formula>
    </cfRule>
  </conditionalFormatting>
  <conditionalFormatting sqref="K3:K28">
    <cfRule type="cellIs" dxfId="80" priority="23" operator="equal">
      <formula>0</formula>
    </cfRule>
  </conditionalFormatting>
  <conditionalFormatting sqref="J3:J28">
    <cfRule type="containsErrors" dxfId="79" priority="15">
      <formula>ISERROR(J3)</formula>
    </cfRule>
  </conditionalFormatting>
  <conditionalFormatting sqref="F3:F27">
    <cfRule type="expression" dxfId="78" priority="8">
      <formula>AND( H3=6)</formula>
    </cfRule>
    <cfRule type="expression" dxfId="77" priority="9">
      <formula>AND( H3=5)</formula>
    </cfRule>
    <cfRule type="expression" dxfId="76" priority="10">
      <formula>AND( H3=4)</formula>
    </cfRule>
    <cfRule type="expression" dxfId="75" priority="11">
      <formula>AND( H3=3)</formula>
    </cfRule>
    <cfRule type="expression" dxfId="74" priority="12">
      <formula>AND( H3=2)</formula>
    </cfRule>
    <cfRule type="expression" dxfId="73" priority="13">
      <formula>AND( H3=1)</formula>
    </cfRule>
  </conditionalFormatting>
  <conditionalFormatting sqref="J3:J28 F3:F27">
    <cfRule type="containsErrors" dxfId="72" priority="14">
      <formula>ISERROR(F3)</formula>
    </cfRule>
  </conditionalFormatting>
  <conditionalFormatting sqref="A3:A27">
    <cfRule type="expression" dxfId="71" priority="1">
      <formula>AND( C3=6)</formula>
    </cfRule>
    <cfRule type="expression" dxfId="70" priority="2">
      <formula>AND( C3=5)</formula>
    </cfRule>
    <cfRule type="expression" dxfId="69" priority="3">
      <formula>AND( C3=4)</formula>
    </cfRule>
    <cfRule type="expression" dxfId="68" priority="4">
      <formula>AND( C3=3)</formula>
    </cfRule>
    <cfRule type="expression" dxfId="67" priority="5">
      <formula>AND( C3=2)</formula>
    </cfRule>
    <cfRule type="expression" dxfId="66" priority="6">
      <formula>AND( C3=1)</formula>
    </cfRule>
  </conditionalFormatting>
  <conditionalFormatting sqref="A3:A27">
    <cfRule type="containsErrors" dxfId="65" priority="7">
      <formula>ISERROR(A3)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30BC6-283E-4612-A20A-FEF9A64982A8}">
  <sheetPr codeName="Feuil15"/>
  <dimension ref="A1:M34"/>
  <sheetViews>
    <sheetView workbookViewId="0">
      <selection sqref="A1:I1"/>
    </sheetView>
  </sheetViews>
  <sheetFormatPr baseColWidth="10" defaultRowHeight="12.75" x14ac:dyDescent="0.2"/>
  <cols>
    <col min="1" max="1" width="10.85546875" customWidth="1"/>
    <col min="2" max="2" width="3" customWidth="1"/>
    <col min="3" max="3" width="11.5703125" customWidth="1"/>
    <col min="4" max="4" width="2.5703125" customWidth="1"/>
    <col min="5" max="5" width="11.85546875" customWidth="1"/>
    <col min="6" max="6" width="3.28515625" customWidth="1"/>
    <col min="7" max="7" width="12.85546875" customWidth="1"/>
    <col min="8" max="8" width="2.7109375" customWidth="1"/>
    <col min="9" max="9" width="10.5703125" customWidth="1"/>
    <col min="10" max="10" width="3.7109375" customWidth="1"/>
    <col min="11" max="11" width="14.42578125" customWidth="1"/>
  </cols>
  <sheetData>
    <row r="1" spans="1:13" ht="45.75" thickBot="1" x14ac:dyDescent="0.25">
      <c r="A1" s="194" t="str">
        <f>Resa!M7</f>
        <v>EXCU 13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SUM(B3:B27)+SUM(F3:F27)+SUM(J3:J27)</f>
        <v>0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6.5" thickBot="1" x14ac:dyDescent="0.25">
      <c r="A3" s="77" cm="1">
        <f t="array" ref="A3">IFERROR(SMALL(_xlfn.UNIQUE(Resa!$O$8:$O$158*1,FALSE,FALSE),ROW($A2)),"")</f>
        <v>101</v>
      </c>
      <c r="B3" s="77">
        <f>IF(A3="","",SUMIF(Resa!$O$8:$O$158,A3,Resa!$AF$8:$AF$158))</f>
        <v>0</v>
      </c>
      <c r="C3" s="78" cm="1">
        <f t="array" ref="C3">IFERROR(IF(A3="","",INDEX(Resa!$M$8:$M$158,MATCH(A3,Resa!$O$8:$O$158*1,0))),"")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IF(E3="","",SUMIF(Resa!$O$8:$O$158,E3,Resa!$AF$8:$AF$158))</f>
        <v>0</v>
      </c>
      <c r="G3" s="78" cm="1">
        <f t="array" ref="G3">IFERROR(IF(E3="","",INDEX(Resa!$M$8:$M$158,MATCH(E3,Resa!$O$8:$O$158*1,0))),"")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IF(I3="","",SUMIF(Resa!$O$8:$O$158,I3,Resa!$AF$8:$AF$158))</f>
        <v>0</v>
      </c>
      <c r="K3" s="78" cm="1">
        <f t="array" ref="K3">IFERROR(IF(I3="","",INDEX(Resa!$M$8:$M$158,MATCH(I3,Resa!$O$8:$O$158*1,0))),"")</f>
        <v>0</v>
      </c>
      <c r="M3" s="35"/>
    </row>
    <row r="4" spans="1:13" ht="16.5" thickBot="1" x14ac:dyDescent="0.25">
      <c r="A4" s="77" cm="1">
        <f t="array" ref="A4">IFERROR(SMALL(_xlfn.UNIQUE(Resa!$O$8:$O$158*1,FALSE,FALSE),ROW($A3)),"")</f>
        <v>102</v>
      </c>
      <c r="B4" s="77">
        <f>IF(A4="","",SUMIF(Resa!$O$8:$O$158,A4,Resa!$AF$8:$AF$158))</f>
        <v>0</v>
      </c>
      <c r="C4" s="78" cm="1">
        <f t="array" ref="C4">IFERROR(IF(A4="","",INDEX(Resa!$M$8:$M$158,MATCH(A4,Resa!$O$8:$O$158*1,0))),"")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IF(E4="","",SUMIF(Resa!$O$8:$O$158,E4,Resa!$AF$8:$AF$158))</f>
        <v>0</v>
      </c>
      <c r="G4" s="78" cm="1">
        <f t="array" ref="G4">IFERROR(IF(E4="","",INDEX(Resa!$M$8:$M$158,MATCH(E4,Resa!$O$8:$O$158*1,0))),"")</f>
        <v>0</v>
      </c>
      <c r="H4" s="79"/>
      <c r="I4" s="77" cm="1">
        <f t="array" ref="I4">IFERROR(SMALL(_xlfn.UNIQUE(Resa!$O$8:$O$158*1,FALSE,FALSE),ROW($A53)),"")</f>
        <v>263</v>
      </c>
      <c r="J4" s="77">
        <f>IF(I4="","",SUMIF(Resa!$O$8:$O$158,I4,Resa!$AF$8:$AF$158))</f>
        <v>0</v>
      </c>
      <c r="K4" s="78" cm="1">
        <f t="array" ref="K4">IFERROR(IF(I4="","",INDEX(Resa!$M$8:$M$158,MATCH(I4,Resa!$O$8:$O$158*1,0))),"")</f>
        <v>0</v>
      </c>
      <c r="M4" s="35"/>
    </row>
    <row r="5" spans="1:13" ht="16.5" thickBot="1" x14ac:dyDescent="0.25">
      <c r="A5" s="77" cm="1">
        <f t="array" ref="A5">IFERROR(SMALL(_xlfn.UNIQUE(Resa!$O$8:$O$158*1,FALSE,FALSE),ROW($A4)),"")</f>
        <v>105</v>
      </c>
      <c r="B5" s="77">
        <f>IF(A5="","",SUMIF(Resa!$O$8:$O$158,A5,Resa!$AF$8:$AF$158))</f>
        <v>0</v>
      </c>
      <c r="C5" s="78" cm="1">
        <f t="array" ref="C5">IFERROR(IF(A5="","",INDEX(Resa!$M$8:$M$158,MATCH(A5,Resa!$O$8:$O$158*1,0))),"")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IF(E5="","",SUMIF(Resa!$O$8:$O$158,E5,Resa!$AF$8:$AF$158))</f>
        <v>0</v>
      </c>
      <c r="G5" s="78" cm="1">
        <f t="array" ref="G5">IFERROR(IF(E5="","",INDEX(Resa!$M$8:$M$158,MATCH(E5,Resa!$O$8:$O$158*1,0))),"")</f>
        <v>0</v>
      </c>
      <c r="H5" s="79"/>
      <c r="I5" s="77" cm="1">
        <f t="array" ref="I5">IFERROR(SMALL(_xlfn.UNIQUE(Resa!$O$8:$O$158*1,FALSE,FALSE),ROW($A54)),"")</f>
        <v>264</v>
      </c>
      <c r="J5" s="77">
        <f>IF(I5="","",SUMIF(Resa!$O$8:$O$158,I5,Resa!$AF$8:$AF$158))</f>
        <v>0</v>
      </c>
      <c r="K5" s="78" cm="1">
        <f t="array" ref="K5">IFERROR(IF(I5="","",INDEX(Resa!$M$8:$M$158,MATCH(I5,Resa!$O$8:$O$158*1,0))),"")</f>
        <v>0</v>
      </c>
    </row>
    <row r="6" spans="1:13" ht="16.5" thickBot="1" x14ac:dyDescent="0.25">
      <c r="A6" s="77" cm="1">
        <f t="array" ref="A6">IFERROR(SMALL(_xlfn.UNIQUE(Resa!$O$8:$O$158*1,FALSE,FALSE),ROW($A5)),"")</f>
        <v>108</v>
      </c>
      <c r="B6" s="77">
        <f>IF(A6="","",SUMIF(Resa!$O$8:$O$158,A6,Resa!$AF$8:$AF$158))</f>
        <v>0</v>
      </c>
      <c r="C6" s="78" cm="1">
        <f t="array" ref="C6">IFERROR(IF(A6="","",INDEX(Resa!$M$8:$M$158,MATCH(A6,Resa!$O$8:$O$158*1,0))),"")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IF(E6="","",SUMIF(Resa!$O$8:$O$158,E6,Resa!$AF$8:$AF$158))</f>
        <v>0</v>
      </c>
      <c r="G6" s="78" cm="1">
        <f t="array" ref="G6">IFERROR(IF(E6="","",INDEX(Resa!$M$8:$M$158,MATCH(E6,Resa!$O$8:$O$158*1,0))),"")</f>
        <v>0</v>
      </c>
      <c r="H6" s="79"/>
      <c r="I6" s="77" cm="1">
        <f t="array" ref="I6">IFERROR(SMALL(_xlfn.UNIQUE(Resa!$O$8:$O$158*1,FALSE,FALSE),ROW($A55)),"")</f>
        <v>265</v>
      </c>
      <c r="J6" s="77">
        <f>IF(I6="","",SUMIF(Resa!$O$8:$O$158,I6,Resa!$AF$8:$AF$158))</f>
        <v>0</v>
      </c>
      <c r="K6" s="78" cm="1">
        <f t="array" ref="K6">IFERROR(IF(I6="","",INDEX(Resa!$M$8:$M$158,MATCH(I6,Resa!$O$8:$O$158*1,0))),"")</f>
        <v>0</v>
      </c>
    </row>
    <row r="7" spans="1:13" ht="16.5" thickBot="1" x14ac:dyDescent="0.25">
      <c r="A7" s="77" cm="1">
        <f t="array" ref="A7">IFERROR(SMALL(_xlfn.UNIQUE(Resa!$O$8:$O$158*1,FALSE,FALSE),ROW($A6)),"")</f>
        <v>109</v>
      </c>
      <c r="B7" s="77">
        <f>IF(A7="","",SUMIF(Resa!$O$8:$O$158,A7,Resa!$AF$8:$AF$158))</f>
        <v>0</v>
      </c>
      <c r="C7" s="78" cm="1">
        <f t="array" ref="C7">IFERROR(IF(A7="","",INDEX(Resa!$M$8:$M$158,MATCH(A7,Resa!$O$8:$O$158*1,0))),"")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IF(E7="","",SUMIF(Resa!$O$8:$O$158,E7,Resa!$AF$8:$AF$158))</f>
        <v>0</v>
      </c>
      <c r="G7" s="78" cm="1">
        <f t="array" ref="G7">IFERROR(IF(E7="","",INDEX(Resa!$M$8:$M$158,MATCH(E7,Resa!$O$8:$O$158*1,0))),"")</f>
        <v>0</v>
      </c>
      <c r="H7" s="79"/>
      <c r="I7" s="77" cm="1">
        <f t="array" ref="I7">IFERROR(SMALL(_xlfn.UNIQUE(Resa!$O$8:$O$158*1,FALSE,FALSE),ROW($A56)),"")</f>
        <v>266</v>
      </c>
      <c r="J7" s="77">
        <f>IF(I7="","",SUMIF(Resa!$O$8:$O$158,I7,Resa!$AF$8:$AF$158))</f>
        <v>0</v>
      </c>
      <c r="K7" s="78" cm="1">
        <f t="array" ref="K7">IFERROR(IF(I7="","",INDEX(Resa!$M$8:$M$158,MATCH(I7,Resa!$O$8:$O$158*1,0))),"")</f>
        <v>0</v>
      </c>
    </row>
    <row r="8" spans="1:13" ht="16.5" thickBot="1" x14ac:dyDescent="0.25">
      <c r="A8" s="77" cm="1">
        <f t="array" ref="A8">IFERROR(SMALL(_xlfn.UNIQUE(Resa!$O$8:$O$158*1,FALSE,FALSE),ROW($A7)),"")</f>
        <v>110</v>
      </c>
      <c r="B8" s="77">
        <f>IF(A8="","",SUMIF(Resa!$O$8:$O$158,A8,Resa!$AF$8:$AF$158))</f>
        <v>0</v>
      </c>
      <c r="C8" s="78" cm="1">
        <f t="array" ref="C8">IFERROR(IF(A8="","",INDEX(Resa!$M$8:$M$158,MATCH(A8,Resa!$O$8:$O$158*1,0))),"")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IF(E8="","",SUMIF(Resa!$O$8:$O$158,E8,Resa!$AF$8:$AF$158))</f>
        <v>0</v>
      </c>
      <c r="G8" s="78" cm="1">
        <f t="array" ref="G8">IFERROR(IF(E8="","",INDEX(Resa!$M$8:$M$158,MATCH(E8,Resa!$O$8:$O$158*1,0))),"")</f>
        <v>0</v>
      </c>
      <c r="H8" s="79"/>
      <c r="I8" s="77" cm="1">
        <f t="array" ref="I8">IFERROR(SMALL(_xlfn.UNIQUE(Resa!$O$8:$O$158*1,FALSE,FALSE),ROW($A57)),"")</f>
        <v>267</v>
      </c>
      <c r="J8" s="77">
        <f>IF(I8="","",SUMIF(Resa!$O$8:$O$158,I8,Resa!$AF$8:$AF$158))</f>
        <v>0</v>
      </c>
      <c r="K8" s="78" cm="1">
        <f t="array" ref="K8">IFERROR(IF(I8="","",INDEX(Resa!$M$8:$M$158,MATCH(I8,Resa!$O$8:$O$158*1,0))),"")</f>
        <v>0</v>
      </c>
    </row>
    <row r="9" spans="1:13" ht="16.5" thickBot="1" x14ac:dyDescent="0.25">
      <c r="A9" s="77" cm="1">
        <f t="array" ref="A9">IFERROR(SMALL(_xlfn.UNIQUE(Resa!$O$8:$O$158*1,FALSE,FALSE),ROW($A8)),"")</f>
        <v>111</v>
      </c>
      <c r="B9" s="77">
        <f>IF(A9="","",SUMIF(Resa!$O$8:$O$158,A9,Resa!$AF$8:$AF$158))</f>
        <v>0</v>
      </c>
      <c r="C9" s="78" cm="1">
        <f t="array" ref="C9">IFERROR(IF(A9="","",INDEX(Resa!$M$8:$M$158,MATCH(A9,Resa!$O$8:$O$158*1,0))),"")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IF(E9="","",SUMIF(Resa!$O$8:$O$158,E9,Resa!$AF$8:$AF$158))</f>
        <v>0</v>
      </c>
      <c r="G9" s="78" cm="1">
        <f t="array" ref="G9">IFERROR(IF(E9="","",INDEX(Resa!$M$8:$M$158,MATCH(E9,Resa!$O$8:$O$158*1,0))),"")</f>
        <v>0</v>
      </c>
      <c r="H9" s="79"/>
      <c r="I9" s="77" cm="1">
        <f t="array" ref="I9">IFERROR(SMALL(_xlfn.UNIQUE(Resa!$O$8:$O$158*1,FALSE,FALSE),ROW($A58)),"")</f>
        <v>268</v>
      </c>
      <c r="J9" s="77">
        <f>IF(I9="","",SUMIF(Resa!$O$8:$O$158,I9,Resa!$AF$8:$AF$158))</f>
        <v>0</v>
      </c>
      <c r="K9" s="78" cm="1">
        <f t="array" ref="K9">IFERROR(IF(I9="","",INDEX(Resa!$M$8:$M$158,MATCH(I9,Resa!$O$8:$O$158*1,0))),"")</f>
        <v>0</v>
      </c>
    </row>
    <row r="10" spans="1:13" ht="16.5" thickBot="1" x14ac:dyDescent="0.25">
      <c r="A10" s="77" cm="1">
        <f t="array" ref="A10">IFERROR(SMALL(_xlfn.UNIQUE(Resa!$O$8:$O$158*1,FALSE,FALSE),ROW($A9)),"")</f>
        <v>112</v>
      </c>
      <c r="B10" s="77">
        <f>IF(A10="","",SUMIF(Resa!$O$8:$O$158,A10,Resa!$AF$8:$AF$158))</f>
        <v>0</v>
      </c>
      <c r="C10" s="78" cm="1">
        <f t="array" ref="C10">IFERROR(IF(A10="","",INDEX(Resa!$M$8:$M$158,MATCH(A10,Resa!$O$8:$O$158*1,0))),"")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IF(E10="","",SUMIF(Resa!$O$8:$O$158,E10,Resa!$AF$8:$AF$158))</f>
        <v>0</v>
      </c>
      <c r="G10" s="78" cm="1">
        <f t="array" ref="G10">IFERROR(IF(E10="","",INDEX(Resa!$M$8:$M$158,MATCH(E10,Resa!$O$8:$O$158*1,0))),"")</f>
        <v>0</v>
      </c>
      <c r="H10" s="79"/>
      <c r="I10" s="77" cm="1">
        <f t="array" ref="I10">IFERROR(SMALL(_xlfn.UNIQUE(Resa!$O$8:$O$158*1,FALSE,FALSE),ROW($A59)),"")</f>
        <v>269</v>
      </c>
      <c r="J10" s="77">
        <f>IF(I10="","",SUMIF(Resa!$O$8:$O$158,I10,Resa!$AF$8:$AF$158))</f>
        <v>0</v>
      </c>
      <c r="K10" s="78" cm="1">
        <f t="array" ref="K10">IFERROR(IF(I10="","",INDEX(Resa!$M$8:$M$158,MATCH(I10,Resa!$O$8:$O$158*1,0))),"")</f>
        <v>0</v>
      </c>
    </row>
    <row r="11" spans="1:13" ht="16.5" thickBot="1" x14ac:dyDescent="0.25">
      <c r="A11" s="77" cm="1">
        <f t="array" ref="A11">IFERROR(SMALL(_xlfn.UNIQUE(Resa!$O$8:$O$158*1,FALSE,FALSE),ROW($A10)),"")</f>
        <v>113</v>
      </c>
      <c r="B11" s="77">
        <f>IF(A11="","",SUMIF(Resa!$O$8:$O$158,A11,Resa!$AF$8:$AF$158))</f>
        <v>0</v>
      </c>
      <c r="C11" s="78" cm="1">
        <f t="array" ref="C11">IFERROR(IF(A11="","",INDEX(Resa!$M$8:$M$158,MATCH(A11,Resa!$O$8:$O$158*1,0))),"")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IF(E11="","",SUMIF(Resa!$O$8:$O$158,E11,Resa!$AF$8:$AF$158))</f>
        <v>0</v>
      </c>
      <c r="G11" s="78" cm="1">
        <f t="array" ref="G11">IFERROR(IF(E11="","",INDEX(Resa!$M$8:$M$158,MATCH(E11,Resa!$O$8:$O$158*1,0))),"")</f>
        <v>0</v>
      </c>
      <c r="H11" s="79"/>
      <c r="I11" s="77" cm="1">
        <f t="array" ref="I11">IFERROR(SMALL(_xlfn.UNIQUE(Resa!$O$8:$O$158*1,FALSE,FALSE),ROW($A60)),"")</f>
        <v>270</v>
      </c>
      <c r="J11" s="77">
        <f>IF(I11="","",SUMIF(Resa!$O$8:$O$158,I11,Resa!$AF$8:$AF$158))</f>
        <v>0</v>
      </c>
      <c r="K11" s="78" cm="1">
        <f t="array" ref="K11">IFERROR(IF(I11="","",INDEX(Resa!$M$8:$M$158,MATCH(I11,Resa!$O$8:$O$158*1,0))),"")</f>
        <v>0</v>
      </c>
    </row>
    <row r="12" spans="1:13" ht="16.5" thickBot="1" x14ac:dyDescent="0.25">
      <c r="A12" s="77" cm="1">
        <f t="array" ref="A12">IFERROR(SMALL(_xlfn.UNIQUE(Resa!$O$8:$O$158*1,FALSE,FALSE),ROW($A11)),"")</f>
        <v>114</v>
      </c>
      <c r="B12" s="77">
        <f>IF(A12="","",SUMIF(Resa!$O$8:$O$158,A12,Resa!$AF$8:$AF$158))</f>
        <v>0</v>
      </c>
      <c r="C12" s="78" cm="1">
        <f t="array" ref="C12">IFERROR(IF(A12="","",INDEX(Resa!$M$8:$M$158,MATCH(A12,Resa!$O$8:$O$158*1,0))),"")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IF(E12="","",SUMIF(Resa!$O$8:$O$158,E12,Resa!$AF$8:$AF$158))</f>
        <v>0</v>
      </c>
      <c r="G12" s="78" cm="1">
        <f t="array" ref="G12">IFERROR(IF(E12="","",INDEX(Resa!$M$8:$M$158,MATCH(E12,Resa!$O$8:$O$158*1,0))),"")</f>
        <v>0</v>
      </c>
      <c r="H12" s="79"/>
      <c r="I12" s="77" cm="1">
        <f t="array" ref="I12">IFERROR(SMALL(_xlfn.UNIQUE(Resa!$O$8:$O$158*1,FALSE,FALSE),ROW($A61)),"")</f>
        <v>271</v>
      </c>
      <c r="J12" s="77">
        <f>IF(I12="","",SUMIF(Resa!$O$8:$O$158,I12,Resa!$AF$8:$AF$158))</f>
        <v>0</v>
      </c>
      <c r="K12" s="78" cm="1">
        <f t="array" ref="K12">IFERROR(IF(I12="","",INDEX(Resa!$M$8:$M$158,MATCH(I12,Resa!$O$8:$O$158*1,0))),"")</f>
        <v>0</v>
      </c>
    </row>
    <row r="13" spans="1:13" ht="16.5" thickBot="1" x14ac:dyDescent="0.25">
      <c r="A13" s="77" cm="1">
        <f t="array" ref="A13">IFERROR(SMALL(_xlfn.UNIQUE(Resa!$O$8:$O$158*1,FALSE,FALSE),ROW($A12)),"")</f>
        <v>115</v>
      </c>
      <c r="B13" s="77">
        <f>IF(A13="","",SUMIF(Resa!$O$8:$O$158,A13,Resa!$AF$8:$AF$158))</f>
        <v>0</v>
      </c>
      <c r="C13" s="78" cm="1">
        <f t="array" ref="C13">IFERROR(IF(A13="","",INDEX(Resa!$M$8:$M$158,MATCH(A13,Resa!$O$8:$O$158*1,0))),"")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IF(E13="","",SUMIF(Resa!$O$8:$O$158,E13,Resa!$AF$8:$AF$158))</f>
        <v>0</v>
      </c>
      <c r="G13" s="78" cm="1">
        <f t="array" ref="G13">IFERROR(IF(E13="","",INDEX(Resa!$M$8:$M$158,MATCH(E13,Resa!$O$8:$O$158*1,0))),"")</f>
        <v>0</v>
      </c>
      <c r="H13" s="79"/>
      <c r="I13" s="77" cm="1">
        <f t="array" ref="I13">IFERROR(SMALL(_xlfn.UNIQUE(Resa!$O$8:$O$158*1,FALSE,FALSE),ROW($A62)),"")</f>
        <v>272</v>
      </c>
      <c r="J13" s="77">
        <f>IF(I13="","",SUMIF(Resa!$O$8:$O$158,I13,Resa!$AF$8:$AF$158))</f>
        <v>0</v>
      </c>
      <c r="K13" s="78" cm="1">
        <f t="array" ref="K13">IFERROR(IF(I13="","",INDEX(Resa!$M$8:$M$158,MATCH(I13,Resa!$O$8:$O$158*1,0))),"")</f>
        <v>0</v>
      </c>
    </row>
    <row r="14" spans="1:13" ht="16.5" thickBot="1" x14ac:dyDescent="0.25">
      <c r="A14" s="77" cm="1">
        <f t="array" ref="A14">IFERROR(SMALL(_xlfn.UNIQUE(Resa!$O$8:$O$158*1,FALSE,FALSE),ROW($A13)),"")</f>
        <v>116</v>
      </c>
      <c r="B14" s="77">
        <f>IF(A14="","",SUMIF(Resa!$O$8:$O$158,A14,Resa!$AF$8:$AF$158))</f>
        <v>0</v>
      </c>
      <c r="C14" s="78" cm="1">
        <f t="array" ref="C14">IFERROR(IF(A14="","",INDEX(Resa!$M$8:$M$158,MATCH(A14,Resa!$O$8:$O$158*1,0))),"")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IF(E14="","",SUMIF(Resa!$O$8:$O$158,E14,Resa!$AF$8:$AF$158))</f>
        <v>0</v>
      </c>
      <c r="G14" s="78" cm="1">
        <f t="array" ref="G14">IFERROR(IF(E14="","",INDEX(Resa!$M$8:$M$158,MATCH(E14,Resa!$O$8:$O$158*1,0))),"")</f>
        <v>0</v>
      </c>
      <c r="H14" s="79"/>
      <c r="I14" s="77" cm="1">
        <f t="array" ref="I14">IFERROR(SMALL(_xlfn.UNIQUE(Resa!$O$8:$O$158*1,FALSE,FALSE),ROW($A63)),"")</f>
        <v>273</v>
      </c>
      <c r="J14" s="77">
        <f>IF(I14="","",SUMIF(Resa!$O$8:$O$158,I14,Resa!$AF$8:$AF$158))</f>
        <v>0</v>
      </c>
      <c r="K14" s="78" cm="1">
        <f t="array" ref="K14">IFERROR(IF(I14="","",INDEX(Resa!$M$8:$M$158,MATCH(I14,Resa!$O$8:$O$158*1,0))),"")</f>
        <v>0</v>
      </c>
    </row>
    <row r="15" spans="1:13" ht="16.5" thickBot="1" x14ac:dyDescent="0.25">
      <c r="A15" s="77" cm="1">
        <f t="array" ref="A15">IFERROR(SMALL(_xlfn.UNIQUE(Resa!$O$8:$O$158*1,FALSE,FALSE),ROW($A14)),"")</f>
        <v>117</v>
      </c>
      <c r="B15" s="77">
        <f>IF(A15="","",SUMIF(Resa!$O$8:$O$158,A15,Resa!$AF$8:$AF$158))</f>
        <v>0</v>
      </c>
      <c r="C15" s="78" cm="1">
        <f t="array" ref="C15">IFERROR(IF(A15="","",INDEX(Resa!$M$8:$M$158,MATCH(A15,Resa!$O$8:$O$158*1,0))),"")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IF(E15="","",SUMIF(Resa!$O$8:$O$158,E15,Resa!$AF$8:$AF$158))</f>
        <v>0</v>
      </c>
      <c r="G15" s="78" cm="1">
        <f t="array" ref="G15">IFERROR(IF(E15="","",INDEX(Resa!$M$8:$M$158,MATCH(E15,Resa!$O$8:$O$158*1,0))),"")</f>
        <v>0</v>
      </c>
      <c r="H15" s="79"/>
      <c r="I15" s="77" cm="1">
        <f t="array" ref="I15">IFERROR(SMALL(_xlfn.UNIQUE(Resa!$O$8:$O$158*1,FALSE,FALSE),ROW($A64)),"")</f>
        <v>274</v>
      </c>
      <c r="J15" s="77">
        <f>IF(I15="","",SUMIF(Resa!$O$8:$O$158,I15,Resa!$AF$8:$AF$158))</f>
        <v>0</v>
      </c>
      <c r="K15" s="78" cm="1">
        <f t="array" ref="K15">IFERROR(IF(I15="","",INDEX(Resa!$M$8:$M$158,MATCH(I15,Resa!$O$8:$O$158*1,0))),"")</f>
        <v>0</v>
      </c>
    </row>
    <row r="16" spans="1:13" ht="16.5" thickBot="1" x14ac:dyDescent="0.25">
      <c r="A16" s="77" cm="1">
        <f t="array" ref="A16">IFERROR(SMALL(_xlfn.UNIQUE(Resa!$O$8:$O$158*1,FALSE,FALSE),ROW($A15)),"")</f>
        <v>118</v>
      </c>
      <c r="B16" s="77">
        <f>IF(A16="","",SUMIF(Resa!$O$8:$O$158,A16,Resa!$AF$8:$AF$158))</f>
        <v>0</v>
      </c>
      <c r="C16" s="78" cm="1">
        <f t="array" ref="C16">IFERROR(IF(A16="","",INDEX(Resa!$M$8:$M$158,MATCH(A16,Resa!$O$8:$O$158*1,0))),"")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IF(E16="","",SUMIF(Resa!$O$8:$O$158,E16,Resa!$AF$8:$AF$158))</f>
        <v>0</v>
      </c>
      <c r="G16" s="78" cm="1">
        <f t="array" ref="G16">IFERROR(IF(E16="","",INDEX(Resa!$M$8:$M$158,MATCH(E16,Resa!$O$8:$O$158*1,0))),"")</f>
        <v>0</v>
      </c>
      <c r="H16" s="79"/>
      <c r="I16" s="77" cm="1">
        <f t="array" ref="I16">IFERROR(SMALL(_xlfn.UNIQUE(Resa!$O$8:$O$158*1,FALSE,FALSE),ROW($A65)),"")</f>
        <v>275</v>
      </c>
      <c r="J16" s="77">
        <f>IF(I16="","",SUMIF(Resa!$O$8:$O$158,I16,Resa!$AF$8:$AF$158))</f>
        <v>0</v>
      </c>
      <c r="K16" s="78" cm="1">
        <f t="array" ref="K16">IFERROR(IF(I16="","",INDEX(Resa!$M$8:$M$158,MATCH(I16,Resa!$O$8:$O$158*1,0))),"")</f>
        <v>0</v>
      </c>
    </row>
    <row r="17" spans="1:11" ht="16.5" thickBot="1" x14ac:dyDescent="0.25">
      <c r="A17" s="77" cm="1">
        <f t="array" ref="A17">IFERROR(SMALL(_xlfn.UNIQUE(Resa!$O$8:$O$158*1,FALSE,FALSE),ROW($A16)),"")</f>
        <v>119</v>
      </c>
      <c r="B17" s="77">
        <f>IF(A17="","",SUMIF(Resa!$O$8:$O$158,A17,Resa!$AF$8:$AF$158))</f>
        <v>0</v>
      </c>
      <c r="C17" s="78" cm="1">
        <f t="array" ref="C17">IFERROR(IF(A17="","",INDEX(Resa!$M$8:$M$158,MATCH(A17,Resa!$O$8:$O$158*1,0))),"")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IF(E17="","",SUMIF(Resa!$O$8:$O$158,E17,Resa!$AF$8:$AF$158))</f>
        <v>0</v>
      </c>
      <c r="G17" s="78" cm="1">
        <f t="array" ref="G17">IFERROR(IF(E17="","",INDEX(Resa!$M$8:$M$158,MATCH(E17,Resa!$O$8:$O$158*1,0))),"")</f>
        <v>0</v>
      </c>
      <c r="H17" s="79"/>
      <c r="I17" s="77" cm="1">
        <f t="array" ref="I17">IFERROR(SMALL(_xlfn.UNIQUE(Resa!$O$8:$O$158*1,FALSE,FALSE),ROW($A66)),"")</f>
        <v>277</v>
      </c>
      <c r="J17" s="77">
        <f>IF(I17="","",SUMIF(Resa!$O$8:$O$158,I17,Resa!$AF$8:$AF$158))</f>
        <v>0</v>
      </c>
      <c r="K17" s="78" cm="1">
        <f t="array" ref="K17">IFERROR(IF(I17="","",INDEX(Resa!$M$8:$M$158,MATCH(I17,Resa!$O$8:$O$158*1,0))),"")</f>
        <v>0</v>
      </c>
    </row>
    <row r="18" spans="1:11" ht="16.5" thickBot="1" x14ac:dyDescent="0.25">
      <c r="A18" s="77" cm="1">
        <f t="array" ref="A18">IFERROR(SMALL(_xlfn.UNIQUE(Resa!$O$8:$O$158*1,FALSE,FALSE),ROW($A17)),"")</f>
        <v>120</v>
      </c>
      <c r="B18" s="77">
        <f>IF(A18="","",SUMIF(Resa!$O$8:$O$158,A18,Resa!$AF$8:$AF$158))</f>
        <v>0</v>
      </c>
      <c r="C18" s="78" cm="1">
        <f t="array" ref="C18">IFERROR(IF(A18="","",INDEX(Resa!$M$8:$M$158,MATCH(A18,Resa!$O$8:$O$158*1,0))),"")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IF(E18="","",SUMIF(Resa!$O$8:$O$158,E18,Resa!$AF$8:$AF$158))</f>
        <v>0</v>
      </c>
      <c r="G18" s="78" cm="1">
        <f t="array" ref="G18">IFERROR(IF(E18="","",INDEX(Resa!$M$8:$M$158,MATCH(E18,Resa!$O$8:$O$158*1,0))),"")</f>
        <v>0</v>
      </c>
      <c r="H18" s="79"/>
      <c r="I18" s="77" t="str" cm="1">
        <f t="array" ref="I18">IFERROR(SMALL(_xlfn.UNIQUE(Resa!$O$8:$O$158*1,FALSE,FALSE),ROW($A67)),"")</f>
        <v/>
      </c>
      <c r="J18" s="77" t="str">
        <f>IF(I18="","",SUMIF(Resa!$O$8:$O$158,I18,Resa!$AF$8:$AF$158))</f>
        <v/>
      </c>
      <c r="K18" s="78" t="str" cm="1">
        <f t="array" ref="K18">IFERROR(IF(I18="","",INDEX(Resa!$M$8:$M$158,MATCH(I18,Resa!$O$8:$O$158*1,0))),"")</f>
        <v/>
      </c>
    </row>
    <row r="19" spans="1:11" ht="16.5" thickBot="1" x14ac:dyDescent="0.25">
      <c r="A19" s="77" cm="1">
        <f t="array" ref="A19">IFERROR(SMALL(_xlfn.UNIQUE(Resa!$O$8:$O$158*1,FALSE,FALSE),ROW($A18)),"")</f>
        <v>121</v>
      </c>
      <c r="B19" s="77">
        <f>IF(A19="","",SUMIF(Resa!$O$8:$O$158,A19,Resa!$AF$8:$AF$158))</f>
        <v>0</v>
      </c>
      <c r="C19" s="78" cm="1">
        <f t="array" ref="C19">IFERROR(IF(A19="","",INDEX(Resa!$M$8:$M$158,MATCH(A19,Resa!$O$8:$O$158*1,0))),"")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IF(E19="","",SUMIF(Resa!$O$8:$O$158,E19,Resa!$AF$8:$AF$158))</f>
        <v>0</v>
      </c>
      <c r="G19" s="78" cm="1">
        <f t="array" ref="G19">IFERROR(IF(E19="","",INDEX(Resa!$M$8:$M$158,MATCH(E19,Resa!$O$8:$O$158*1,0))),"")</f>
        <v>0</v>
      </c>
      <c r="H19" s="79"/>
      <c r="I19" s="77" t="str" cm="1">
        <f t="array" ref="I19">IFERROR(SMALL(_xlfn.UNIQUE(Resa!$O$8:$O$158*1,FALSE,FALSE),ROW($A68)),"")</f>
        <v/>
      </c>
      <c r="J19" s="77" t="str">
        <f>IF(I19="","",SUMIF(Resa!$O$8:$O$158,I19,Resa!$AF$8:$AF$158))</f>
        <v/>
      </c>
      <c r="K19" s="78" t="str" cm="1">
        <f t="array" ref="K19">IFERROR(IF(I19="","",INDEX(Resa!$M$8:$M$158,MATCH(I19,Resa!$O$8:$O$158*1,0))),"")</f>
        <v/>
      </c>
    </row>
    <row r="20" spans="1:11" ht="16.5" thickBot="1" x14ac:dyDescent="0.25">
      <c r="A20" s="77" cm="1">
        <f t="array" ref="A20">IFERROR(SMALL(_xlfn.UNIQUE(Resa!$O$8:$O$158*1,FALSE,FALSE),ROW($A19)),"")</f>
        <v>122</v>
      </c>
      <c r="B20" s="77">
        <f>IF(A20="","",SUMIF(Resa!$O$8:$O$158,A20,Resa!$AF$8:$AF$158))</f>
        <v>0</v>
      </c>
      <c r="C20" s="78" cm="1">
        <f t="array" ref="C20">IFERROR(IF(A20="","",INDEX(Resa!$M$8:$M$158,MATCH(A20,Resa!$O$8:$O$158*1,0))),"")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IF(E20="","",SUMIF(Resa!$O$8:$O$158,E20,Resa!$AF$8:$AF$158))</f>
        <v>0</v>
      </c>
      <c r="G20" s="78" cm="1">
        <f t="array" ref="G20">IFERROR(IF(E20="","",INDEX(Resa!$M$8:$M$158,MATCH(E20,Resa!$O$8:$O$158*1,0))),"")</f>
        <v>0</v>
      </c>
      <c r="H20" s="79"/>
      <c r="I20" s="77" t="str" cm="1">
        <f t="array" ref="I20">IFERROR(SMALL(_xlfn.UNIQUE(Resa!$O$8:$O$158*1,FALSE,FALSE),ROW($A69)),"")</f>
        <v/>
      </c>
      <c r="J20" s="77" t="str">
        <f>IF(I20="","",SUMIF(Resa!$O$8:$O$158,I20,Resa!$AF$8:$AF$158))</f>
        <v/>
      </c>
      <c r="K20" s="78" t="str" cm="1">
        <f t="array" ref="K20">IFERROR(IF(I20="","",INDEX(Resa!$M$8:$M$158,MATCH(I20,Resa!$O$8:$O$158*1,0))),"")</f>
        <v/>
      </c>
    </row>
    <row r="21" spans="1:11" ht="16.5" thickBot="1" x14ac:dyDescent="0.25">
      <c r="A21" s="77" cm="1">
        <f t="array" ref="A21">IFERROR(SMALL(_xlfn.UNIQUE(Resa!$O$8:$O$158*1,FALSE,FALSE),ROW($A20)),"")</f>
        <v>123</v>
      </c>
      <c r="B21" s="77">
        <f>IF(A21="","",SUMIF(Resa!$O$8:$O$158,A21,Resa!$AF$8:$AF$158))</f>
        <v>0</v>
      </c>
      <c r="C21" s="78" cm="1">
        <f t="array" ref="C21">IFERROR(IF(A21="","",INDEX(Resa!$M$8:$M$158,MATCH(A21,Resa!$O$8:$O$158*1,0))),"")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IF(E21="","",SUMIF(Resa!$O$8:$O$158,E21,Resa!$AF$8:$AF$158))</f>
        <v>0</v>
      </c>
      <c r="G21" s="78" cm="1">
        <f t="array" ref="G21">IFERROR(IF(E21="","",INDEX(Resa!$M$8:$M$158,MATCH(E21,Resa!$O$8:$O$158*1,0))),"")</f>
        <v>0</v>
      </c>
      <c r="H21" s="79"/>
      <c r="I21" s="77" t="str" cm="1">
        <f t="array" ref="I21">IFERROR(SMALL(_xlfn.UNIQUE(Resa!$O$8:$O$158*1,FALSE,FALSE),ROW($A70)),"")</f>
        <v/>
      </c>
      <c r="J21" s="77" t="str">
        <f>IF(I21="","",SUMIF(Resa!$O$8:$O$158,I21,Resa!$AF$8:$AF$158))</f>
        <v/>
      </c>
      <c r="K21" s="78" t="str" cm="1">
        <f t="array" ref="K21">IFERROR(IF(I21="","",INDEX(Resa!$M$8:$M$158,MATCH(I21,Resa!$O$8:$O$158*1,0))),"")</f>
        <v/>
      </c>
    </row>
    <row r="22" spans="1:11" ht="16.5" thickBot="1" x14ac:dyDescent="0.25">
      <c r="A22" s="77" cm="1">
        <f t="array" ref="A22">IFERROR(SMALL(_xlfn.UNIQUE(Resa!$O$8:$O$158*1,FALSE,FALSE),ROW($A21)),"")</f>
        <v>124</v>
      </c>
      <c r="B22" s="77">
        <f>IF(A22="","",SUMIF(Resa!$O$8:$O$158,A22,Resa!$AF$8:$AF$158))</f>
        <v>0</v>
      </c>
      <c r="C22" s="78" cm="1">
        <f t="array" ref="C22">IFERROR(IF(A22="","",INDEX(Resa!$M$8:$M$158,MATCH(A22,Resa!$O$8:$O$158*1,0))),"")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IF(E22="","",SUMIF(Resa!$O$8:$O$158,E22,Resa!$AF$8:$AF$158))</f>
        <v>0</v>
      </c>
      <c r="G22" s="78" cm="1">
        <f t="array" ref="G22">IFERROR(IF(E22="","",INDEX(Resa!$M$8:$M$158,MATCH(E22,Resa!$O$8:$O$158*1,0))),"")</f>
        <v>0</v>
      </c>
      <c r="H22" s="79"/>
      <c r="I22" s="77" t="str" cm="1">
        <f t="array" ref="I22">IFERROR(SMALL(_xlfn.UNIQUE(Resa!$O$8:$O$158*1,FALSE,FALSE),ROW($A71)),"")</f>
        <v/>
      </c>
      <c r="J22" s="77" t="str">
        <f>IF(I22="","",SUMIF(Resa!$O$8:$O$158,I22,Resa!$AF$8:$AF$158))</f>
        <v/>
      </c>
      <c r="K22" s="78" t="str" cm="1">
        <f t="array" ref="K22">IFERROR(IF(I22="","",INDEX(Resa!$M$8:$M$158,MATCH(I22,Resa!$O$8:$O$158*1,0))),"")</f>
        <v/>
      </c>
    </row>
    <row r="23" spans="1:11" ht="16.5" thickBot="1" x14ac:dyDescent="0.25">
      <c r="A23" s="77" cm="1">
        <f t="array" ref="A23">IFERROR(SMALL(_xlfn.UNIQUE(Resa!$O$8:$O$158*1,FALSE,FALSE),ROW($A22)),"")</f>
        <v>125</v>
      </c>
      <c r="B23" s="77">
        <f>IF(A23="","",SUMIF(Resa!$O$8:$O$158,A23,Resa!$AF$8:$AF$158))</f>
        <v>0</v>
      </c>
      <c r="C23" s="78" cm="1">
        <f t="array" ref="C23">IFERROR(IF(A23="","",INDEX(Resa!$M$8:$M$158,MATCH(A23,Resa!$O$8:$O$158*1,0))),"")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IF(E23="","",SUMIF(Resa!$O$8:$O$158,E23,Resa!$AF$8:$AF$158))</f>
        <v>0</v>
      </c>
      <c r="G23" s="78" cm="1">
        <f t="array" ref="G23">IFERROR(IF(E23="","",INDEX(Resa!$M$8:$M$158,MATCH(E23,Resa!$O$8:$O$158*1,0))),"")</f>
        <v>0</v>
      </c>
      <c r="H23" s="79"/>
      <c r="I23" s="77" t="str" cm="1">
        <f t="array" ref="I23">IFERROR(SMALL(_xlfn.UNIQUE(Resa!$O$8:$O$158*1,FALSE,FALSE),ROW($A72)),"")</f>
        <v/>
      </c>
      <c r="J23" s="77" t="str">
        <f>IF(I23="","",SUMIF(Resa!$O$8:$O$158,I23,Resa!$AF$8:$AF$158))</f>
        <v/>
      </c>
      <c r="K23" s="78" t="str" cm="1">
        <f t="array" ref="K23">IFERROR(IF(I23="","",INDEX(Resa!$M$8:$M$158,MATCH(I23,Resa!$O$8:$O$158*1,0))),"")</f>
        <v/>
      </c>
    </row>
    <row r="24" spans="1:11" ht="16.5" thickBot="1" x14ac:dyDescent="0.25">
      <c r="A24" s="77" cm="1">
        <f t="array" ref="A24">IFERROR(SMALL(_xlfn.UNIQUE(Resa!$O$8:$O$158*1,FALSE,FALSE),ROW($A23)),"")</f>
        <v>126</v>
      </c>
      <c r="B24" s="77">
        <f>IF(A24="","",SUMIF(Resa!$O$8:$O$158,A24,Resa!$AF$8:$AF$158))</f>
        <v>0</v>
      </c>
      <c r="C24" s="78" cm="1">
        <f t="array" ref="C24">IFERROR(IF(A24="","",INDEX(Resa!$M$8:$M$158,MATCH(A24,Resa!$O$8:$O$158*1,0))),"")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IF(E24="","",SUMIF(Resa!$O$8:$O$158,E24,Resa!$AF$8:$AF$158))</f>
        <v>0</v>
      </c>
      <c r="G24" s="78" cm="1">
        <f t="array" ref="G24">IFERROR(IF(E24="","",INDEX(Resa!$M$8:$M$158,MATCH(E24,Resa!$O$8:$O$158*1,0))),"")</f>
        <v>0</v>
      </c>
      <c r="H24" s="79"/>
      <c r="I24" s="77" t="str" cm="1">
        <f t="array" ref="I24">IFERROR(SMALL(_xlfn.UNIQUE(Resa!$O$8:$O$158*1,FALSE,FALSE),ROW($A73)),"")</f>
        <v/>
      </c>
      <c r="J24" s="77" t="str">
        <f>IF(I24="","",SUMIF(Resa!$O$8:$O$158,I24,Resa!$AF$8:$AF$158))</f>
        <v/>
      </c>
      <c r="K24" s="78" t="str" cm="1">
        <f t="array" ref="K24">IFERROR(IF(I24="","",INDEX(Resa!$M$8:$M$158,MATCH(I24,Resa!$O$8:$O$158*1,0))),"")</f>
        <v/>
      </c>
    </row>
    <row r="25" spans="1:11" ht="16.5" thickBot="1" x14ac:dyDescent="0.25">
      <c r="A25" s="77" cm="1">
        <f t="array" ref="A25">IFERROR(SMALL(_xlfn.UNIQUE(Resa!$O$8:$O$158*1,FALSE,FALSE),ROW($A24)),"")</f>
        <v>127</v>
      </c>
      <c r="B25" s="77">
        <f>IF(A25="","",SUMIF(Resa!$O$8:$O$158,A25,Resa!$AF$8:$AF$158))</f>
        <v>0</v>
      </c>
      <c r="C25" s="78" cm="1">
        <f t="array" ref="C25">IFERROR(IF(A25="","",INDEX(Resa!$M$8:$M$158,MATCH(A25,Resa!$O$8:$O$158*1,0))),"")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IF(E25="","",SUMIF(Resa!$O$8:$O$158,E25,Resa!$AF$8:$AF$158))</f>
        <v>0</v>
      </c>
      <c r="G25" s="78" cm="1">
        <f t="array" ref="G25">IFERROR(IF(E25="","",INDEX(Resa!$M$8:$M$158,MATCH(E25,Resa!$O$8:$O$158*1,0))),"")</f>
        <v>0</v>
      </c>
      <c r="H25" s="79"/>
      <c r="I25" s="77" t="str" cm="1">
        <f t="array" ref="I25">IFERROR(SMALL(_xlfn.UNIQUE(Resa!$O$8:$O$158*1,FALSE,FALSE),ROW($A74)),"")</f>
        <v/>
      </c>
      <c r="J25" s="77" t="str">
        <f>IF(I25="","",SUMIF(Resa!$O$8:$O$158,I25,Resa!$AF$8:$AF$158))</f>
        <v/>
      </c>
      <c r="K25" s="78" t="str" cm="1">
        <f t="array" ref="K25">IFERROR(IF(I25="","",INDEX(Resa!$M$8:$M$158,MATCH(I25,Resa!$O$8:$O$158*1,0))),"")</f>
        <v/>
      </c>
    </row>
    <row r="26" spans="1:11" ht="16.5" thickBot="1" x14ac:dyDescent="0.25">
      <c r="A26" s="77" cm="1">
        <f t="array" ref="A26">IFERROR(SMALL(_xlfn.UNIQUE(Resa!$O$8:$O$158*1,FALSE,FALSE),ROW($A25)),"")</f>
        <v>128</v>
      </c>
      <c r="B26" s="77">
        <f>IF(A26="","",SUMIF(Resa!$O$8:$O$158,A26,Resa!$AF$8:$AF$158))</f>
        <v>0</v>
      </c>
      <c r="C26" s="78" cm="1">
        <f t="array" ref="C26">IFERROR(IF(A26="","",INDEX(Resa!$M$8:$M$158,MATCH(A26,Resa!$O$8:$O$158*1,0))),"")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IF(E26="","",SUMIF(Resa!$O$8:$O$158,E26,Resa!$AF$8:$AF$158))</f>
        <v>0</v>
      </c>
      <c r="G26" s="78" cm="1">
        <f t="array" ref="G26">IFERROR(IF(E26="","",INDEX(Resa!$M$8:$M$158,MATCH(E26,Resa!$O$8:$O$158*1,0))),"")</f>
        <v>0</v>
      </c>
      <c r="H26" s="79"/>
      <c r="I26" s="77" t="str" cm="1">
        <f t="array" ref="I26">IFERROR(SMALL(_xlfn.UNIQUE(Resa!$O$8:$O$158*1,FALSE,FALSE),ROW($A75)),"")</f>
        <v/>
      </c>
      <c r="J26" s="77" t="str">
        <f>IF(I26="","",SUMIF(Resa!$O$8:$O$158,I26,Resa!$AF$8:$AF$158))</f>
        <v/>
      </c>
      <c r="K26" s="78" t="str" cm="1">
        <f t="array" ref="K26">IFERROR(IF(I26="","",INDEX(Resa!$M$8:$M$158,MATCH(I26,Resa!$O$8:$O$158*1,0))),"")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IF(A27="","",SUMIF(Resa!$O$8:$O$158,A27,Resa!$AF$8:$AF$158))</f>
        <v>0</v>
      </c>
      <c r="C27" s="78" cm="1">
        <f t="array" ref="C27">IFERROR(IF(A27="","",INDEX(Resa!$M$8:$M$158,MATCH(A27,Resa!$O$8:$O$158*1,0))),"")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IF(E27="","",SUMIF(Resa!$O$8:$O$158,E27,Resa!$AF$8:$AF$158))</f>
        <v>0</v>
      </c>
      <c r="G27" s="78" cm="1">
        <f t="array" ref="G27">IFERROR(IF(E27="","",INDEX(Resa!$M$8:$M$158,MATCH(E27,Resa!$O$8:$O$158*1,0))),"")</f>
        <v>0</v>
      </c>
      <c r="H27" s="79"/>
      <c r="I27" s="77" t="str" cm="1">
        <f t="array" ref="I27">IFERROR(SMALL(_xlfn.UNIQUE(Resa!$O$8:$O$158*1,FALSE,FALSE),ROW($A76)),"")</f>
        <v/>
      </c>
      <c r="J27" s="77" t="str">
        <f>IF(I27="","",SUMIF(Resa!$O$8:$O$158,I27,Resa!$AF$8:$AF$158))</f>
        <v/>
      </c>
      <c r="K27" s="78" t="str" cm="1">
        <f t="array" ref="K27">IFERROR(IF(I27="","",INDEX(Resa!$M$8:$M$158,MATCH(I27,Resa!$O$8:$O$158*1,0))),"")</f>
        <v/>
      </c>
    </row>
    <row r="28" spans="1:11" ht="16.5" thickBot="1" x14ac:dyDescent="0.25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IF(I28="","",SUMIF(Resa!$O$8:$O$158,I28,Resa!$AF$8:$AF$158))</f>
        <v/>
      </c>
      <c r="K28" s="78" t="str" cm="1">
        <f t="array" ref="K28">IFERROR(IF(I28="","",INDEX(Resa!$M$8:$M$158,MATCH(I28,Resa!$O$8:$O$158*1,0))),"")</f>
        <v/>
      </c>
    </row>
    <row r="29" spans="1:11" ht="18" x14ac:dyDescent="0.2">
      <c r="A29" s="199">
        <v>1</v>
      </c>
      <c r="B29" s="200"/>
      <c r="C29" s="44">
        <f t="shared" ref="C29:C34" si="0">SUMIFS($B$3:$B$27,$C$3:$C$27,A29)+SUMIFS($F$3:$F$27,$G$3:$G$27,A29)+SUMIFS($J$3:$J$28,$K$3:$K$28,A29)</f>
        <v>0</v>
      </c>
      <c r="D29" s="10"/>
    </row>
    <row r="30" spans="1:11" ht="18" x14ac:dyDescent="0.2">
      <c r="A30" s="201">
        <v>2</v>
      </c>
      <c r="B30" s="202"/>
      <c r="C30" s="45">
        <f t="shared" si="0"/>
        <v>0</v>
      </c>
      <c r="D30" s="10"/>
    </row>
    <row r="31" spans="1:11" ht="18" x14ac:dyDescent="0.2">
      <c r="A31" s="203">
        <v>3</v>
      </c>
      <c r="B31" s="204"/>
      <c r="C31" s="45">
        <f t="shared" si="0"/>
        <v>0</v>
      </c>
    </row>
    <row r="32" spans="1:11" ht="18" x14ac:dyDescent="0.2">
      <c r="A32" s="205">
        <v>4</v>
      </c>
      <c r="B32" s="206"/>
      <c r="C32" s="45">
        <f t="shared" si="0"/>
        <v>0</v>
      </c>
    </row>
    <row r="33" spans="1:3" ht="18" x14ac:dyDescent="0.2">
      <c r="A33" s="190">
        <v>5</v>
      </c>
      <c r="B33" s="191"/>
      <c r="C33" s="45">
        <f t="shared" si="0"/>
        <v>0</v>
      </c>
    </row>
    <row r="34" spans="1:3" ht="18.75" thickBot="1" x14ac:dyDescent="0.25">
      <c r="A34" s="192">
        <v>6</v>
      </c>
      <c r="B34" s="193"/>
      <c r="C34" s="46">
        <f t="shared" si="0"/>
        <v>0</v>
      </c>
    </row>
  </sheetData>
  <mergeCells count="8">
    <mergeCell ref="A33:B33"/>
    <mergeCell ref="A34:B34"/>
    <mergeCell ref="A1:I1"/>
    <mergeCell ref="J1:K1"/>
    <mergeCell ref="A29:B29"/>
    <mergeCell ref="A30:B30"/>
    <mergeCell ref="A31:B31"/>
    <mergeCell ref="A32:B32"/>
  </mergeCells>
  <conditionalFormatting sqref="B3:B27 I3:J28">
    <cfRule type="expression" dxfId="64" priority="33">
      <formula>AND( D3=6)</formula>
    </cfRule>
    <cfRule type="expression" dxfId="63" priority="34">
      <formula>AND( D3=5)</formula>
    </cfRule>
    <cfRule type="expression" dxfId="62" priority="35">
      <formula>AND( D3=4)</formula>
    </cfRule>
    <cfRule type="expression" dxfId="61" priority="36">
      <formula>AND( D3=3)</formula>
    </cfRule>
    <cfRule type="expression" dxfId="60" priority="37">
      <formula>AND( D3=2)</formula>
    </cfRule>
    <cfRule type="expression" dxfId="59" priority="38">
      <formula>AND( D3=1)</formula>
    </cfRule>
  </conditionalFormatting>
  <conditionalFormatting sqref="B3:B27">
    <cfRule type="containsErrors" dxfId="58" priority="39">
      <formula>ISERROR(B3)</formula>
    </cfRule>
  </conditionalFormatting>
  <conditionalFormatting sqref="E3:E27">
    <cfRule type="expression" dxfId="57" priority="26">
      <formula>AND( G3=6)</formula>
    </cfRule>
    <cfRule type="expression" dxfId="56" priority="27">
      <formula>AND( G3=5)</formula>
    </cfRule>
    <cfRule type="expression" dxfId="55" priority="28">
      <formula>AND( G3=4)</formula>
    </cfRule>
    <cfRule type="expression" dxfId="54" priority="29">
      <formula>AND( G3=3)</formula>
    </cfRule>
    <cfRule type="expression" dxfId="53" priority="30">
      <formula>AND( G3=2)</formula>
    </cfRule>
    <cfRule type="expression" dxfId="52" priority="31">
      <formula>AND( G3=1)</formula>
    </cfRule>
  </conditionalFormatting>
  <conditionalFormatting sqref="E3:E27 I3:J28">
    <cfRule type="containsErrors" dxfId="51" priority="32">
      <formula>ISERROR(E3)</formula>
    </cfRule>
  </conditionalFormatting>
  <conditionalFormatting sqref="C3:C27">
    <cfRule type="cellIs" dxfId="50" priority="25" operator="equal">
      <formula>0</formula>
    </cfRule>
  </conditionalFormatting>
  <conditionalFormatting sqref="G3:G27">
    <cfRule type="cellIs" dxfId="49" priority="24" operator="equal">
      <formula>0</formula>
    </cfRule>
  </conditionalFormatting>
  <conditionalFormatting sqref="K3:K28">
    <cfRule type="cellIs" dxfId="48" priority="23" operator="equal">
      <formula>0</formula>
    </cfRule>
  </conditionalFormatting>
  <conditionalFormatting sqref="J3:J28">
    <cfRule type="containsErrors" dxfId="47" priority="15">
      <formula>ISERROR(J3)</formula>
    </cfRule>
  </conditionalFormatting>
  <conditionalFormatting sqref="F3:F27">
    <cfRule type="expression" dxfId="46" priority="8">
      <formula>AND( H3=6)</formula>
    </cfRule>
    <cfRule type="expression" dxfId="45" priority="9">
      <formula>AND( H3=5)</formula>
    </cfRule>
    <cfRule type="expression" dxfId="44" priority="10">
      <formula>AND( H3=4)</formula>
    </cfRule>
    <cfRule type="expression" dxfId="43" priority="11">
      <formula>AND( H3=3)</formula>
    </cfRule>
    <cfRule type="expression" dxfId="42" priority="12">
      <formula>AND( H3=2)</formula>
    </cfRule>
    <cfRule type="expression" dxfId="41" priority="13">
      <formula>AND( H3=1)</formula>
    </cfRule>
  </conditionalFormatting>
  <conditionalFormatting sqref="J3:J28 F3:F27">
    <cfRule type="containsErrors" dxfId="40" priority="14">
      <formula>ISERROR(F3)</formula>
    </cfRule>
  </conditionalFormatting>
  <conditionalFormatting sqref="A3:A27">
    <cfRule type="expression" dxfId="39" priority="1">
      <formula>AND( C3=6)</formula>
    </cfRule>
    <cfRule type="expression" dxfId="38" priority="2">
      <formula>AND( C3=5)</formula>
    </cfRule>
    <cfRule type="expression" dxfId="37" priority="3">
      <formula>AND( C3=4)</formula>
    </cfRule>
    <cfRule type="expression" dxfId="36" priority="4">
      <formula>AND( C3=3)</formula>
    </cfRule>
    <cfRule type="expression" dxfId="35" priority="5">
      <formula>AND( C3=2)</formula>
    </cfRule>
    <cfRule type="expression" dxfId="34" priority="6">
      <formula>AND( C3=1)</formula>
    </cfRule>
  </conditionalFormatting>
  <conditionalFormatting sqref="A3:A27">
    <cfRule type="containsErrors" dxfId="33" priority="7">
      <formula>ISERROR(A3)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53042-232B-4F6F-A093-3C04F5ABDCD8}">
  <sheetPr codeName="Feuil16"/>
  <dimension ref="A1:M34"/>
  <sheetViews>
    <sheetView workbookViewId="0">
      <selection activeCell="A2" sqref="A2"/>
    </sheetView>
  </sheetViews>
  <sheetFormatPr baseColWidth="10" defaultRowHeight="12.75" x14ac:dyDescent="0.2"/>
  <cols>
    <col min="1" max="1" width="10.85546875" customWidth="1"/>
    <col min="2" max="2" width="3" customWidth="1"/>
    <col min="3" max="3" width="11.5703125" customWidth="1"/>
    <col min="4" max="4" width="2.5703125" customWidth="1"/>
    <col min="5" max="5" width="11.85546875" customWidth="1"/>
    <col min="6" max="6" width="3.28515625" customWidth="1"/>
    <col min="7" max="7" width="12.85546875" customWidth="1"/>
    <col min="8" max="8" width="2.7109375" customWidth="1"/>
    <col min="9" max="9" width="10.5703125" customWidth="1"/>
    <col min="10" max="10" width="3.7109375" customWidth="1"/>
    <col min="11" max="11" width="14.42578125" customWidth="1"/>
  </cols>
  <sheetData>
    <row r="1" spans="1:13" ht="45.75" thickBot="1" x14ac:dyDescent="0.25">
      <c r="A1" s="194" t="str">
        <f>Resa!N7</f>
        <v>EXCU 14</v>
      </c>
      <c r="B1" s="209"/>
      <c r="C1" s="209"/>
      <c r="D1" s="209"/>
      <c r="E1" s="209"/>
      <c r="F1" s="209"/>
      <c r="G1" s="209"/>
      <c r="H1" s="209"/>
      <c r="I1" s="198"/>
      <c r="J1" s="197">
        <f>SUM(B3:B27)+SUM(F3:F27)+SUM(J3:J27)</f>
        <v>0</v>
      </c>
      <c r="K1" s="198"/>
    </row>
    <row r="2" spans="1:13" ht="13.5" thickBot="1" x14ac:dyDescent="0.25">
      <c r="A2" s="42" t="s">
        <v>74</v>
      </c>
      <c r="B2" s="43" t="s">
        <v>72</v>
      </c>
      <c r="C2" s="41" t="s">
        <v>73</v>
      </c>
      <c r="D2" s="36"/>
      <c r="E2" s="82" t="s">
        <v>74</v>
      </c>
      <c r="F2" s="43" t="s">
        <v>72</v>
      </c>
      <c r="G2" s="43" t="s">
        <v>73</v>
      </c>
      <c r="H2" s="36"/>
      <c r="I2" s="83" t="s">
        <v>74</v>
      </c>
      <c r="J2" s="43" t="s">
        <v>72</v>
      </c>
      <c r="K2" s="43" t="s">
        <v>73</v>
      </c>
    </row>
    <row r="3" spans="1:13" ht="16.5" thickBot="1" x14ac:dyDescent="0.25">
      <c r="A3" s="77" cm="1">
        <f t="array" ref="A3">IFERROR(SMALL(_xlfn.UNIQUE(Resa!$O$8:$O$158*1,FALSE,FALSE),ROW($A2)),"")</f>
        <v>101</v>
      </c>
      <c r="B3" s="77">
        <f>IF(A3="","",SUMIF(Resa!$O$8:$O$158,A3,Resa!$AG$8:$AG$158))</f>
        <v>0</v>
      </c>
      <c r="C3" s="78" cm="1">
        <f t="array" ref="C3">IFERROR(IF(A3="","",INDEX(Resa!$N$8:$N$158,MATCH(A3,Resa!$O$8:$O$158*1,0))),"")</f>
        <v>0</v>
      </c>
      <c r="D3" s="79"/>
      <c r="E3" s="77" cm="1">
        <f t="array" ref="E3">IFERROR(SMALL(_xlfn.UNIQUE(Resa!$O$8:$O$158*1,FALSE,FALSE),ROW($A27)),"")</f>
        <v>130</v>
      </c>
      <c r="F3" s="77">
        <f>IF(E3="","",SUMIF(Resa!$O$8:$O$158,E3,Resa!$AG$8:$AG$158))</f>
        <v>0</v>
      </c>
      <c r="G3" s="78" cm="1">
        <f t="array" ref="G3">IFERROR(IF(E3="","",INDEX(Resa!$N$8:$N$158,MATCH(E3,Resa!$O$8:$O$158*1,0))),"")</f>
        <v>0</v>
      </c>
      <c r="H3" s="79"/>
      <c r="I3" s="77" cm="1">
        <f t="array" ref="I3">IFERROR(SMALL(_xlfn.UNIQUE(Resa!$O$8:$O$158*1,FALSE,FALSE),ROW($A52)),"")</f>
        <v>262</v>
      </c>
      <c r="J3" s="77">
        <f>IF(I3="","",SUMIF(Resa!$O$8:$O$158,I3,Resa!$AG$8:$AG$158))</f>
        <v>0</v>
      </c>
      <c r="K3" s="78" cm="1">
        <f t="array" ref="K3">IFERROR(IF(I3="","",INDEX(Resa!$N$8:$N$158,MATCH(I3,Resa!$O$8:$O$158*1,0))),"")</f>
        <v>0</v>
      </c>
      <c r="M3" s="35"/>
    </row>
    <row r="4" spans="1:13" ht="16.5" thickBot="1" x14ac:dyDescent="0.25">
      <c r="A4" s="77" cm="1">
        <f t="array" ref="A4">IFERROR(SMALL(_xlfn.UNIQUE(Resa!$O$8:$O$158*1,FALSE,FALSE),ROW($A3)),"")</f>
        <v>102</v>
      </c>
      <c r="B4" s="77">
        <f>IF(A4="","",SUMIF(Resa!$O$8:$O$158,A4,Resa!$AG$8:$AG$158))</f>
        <v>0</v>
      </c>
      <c r="C4" s="78" cm="1">
        <f t="array" ref="C4">IFERROR(IF(A4="","",INDEX(Resa!$N$8:$N$158,MATCH(A4,Resa!$O$8:$O$158*1,0))),"")</f>
        <v>0</v>
      </c>
      <c r="D4" s="80"/>
      <c r="E4" s="77" cm="1">
        <f t="array" ref="E4">IFERROR(SMALL(_xlfn.UNIQUE(Resa!$O$8:$O$158*1,FALSE,FALSE),ROW($A28)),"")</f>
        <v>131</v>
      </c>
      <c r="F4" s="77">
        <f>IF(E4="","",SUMIF(Resa!$O$8:$O$158,E4,Resa!$AG$8:$AG$158))</f>
        <v>0</v>
      </c>
      <c r="G4" s="78" cm="1">
        <f t="array" ref="G4">IFERROR(IF(E4="","",INDEX(Resa!$N$8:$N$158,MATCH(E4,Resa!$O$8:$O$158*1,0))),"")</f>
        <v>0</v>
      </c>
      <c r="H4" s="79"/>
      <c r="I4" s="77" cm="1">
        <f t="array" ref="I4">IFERROR(SMALL(_xlfn.UNIQUE(Resa!$O$8:$O$158*1,FALSE,FALSE),ROW($A53)),"")</f>
        <v>263</v>
      </c>
      <c r="J4" s="77">
        <f>IF(I4="","",SUMIF(Resa!$O$8:$O$158,I4,Resa!$AG$8:$AG$158))</f>
        <v>0</v>
      </c>
      <c r="K4" s="78" cm="1">
        <f t="array" ref="K4">IFERROR(IF(I4="","",INDEX(Resa!$N$8:$N$158,MATCH(I4,Resa!$O$8:$O$158*1,0))),"")</f>
        <v>0</v>
      </c>
      <c r="M4" s="35"/>
    </row>
    <row r="5" spans="1:13" ht="16.5" thickBot="1" x14ac:dyDescent="0.25">
      <c r="A5" s="77" cm="1">
        <f t="array" ref="A5">IFERROR(SMALL(_xlfn.UNIQUE(Resa!$O$8:$O$158*1,FALSE,FALSE),ROW($A4)),"")</f>
        <v>105</v>
      </c>
      <c r="B5" s="77">
        <f>IF(A5="","",SUMIF(Resa!$O$8:$O$158,A5,Resa!$AG$8:$AG$158))</f>
        <v>0</v>
      </c>
      <c r="C5" s="78" cm="1">
        <f t="array" ref="C5">IFERROR(IF(A5="","",INDEX(Resa!$N$8:$N$158,MATCH(A5,Resa!$O$8:$O$158*1,0))),"")</f>
        <v>0</v>
      </c>
      <c r="D5" s="80"/>
      <c r="E5" s="77" cm="1">
        <f t="array" ref="E5">IFERROR(SMALL(_xlfn.UNIQUE(Resa!$O$8:$O$158*1,FALSE,FALSE),ROW($A29)),"")</f>
        <v>132</v>
      </c>
      <c r="F5" s="77">
        <f>IF(E5="","",SUMIF(Resa!$O$8:$O$158,E5,Resa!$AG$8:$AG$158))</f>
        <v>0</v>
      </c>
      <c r="G5" s="78" cm="1">
        <f t="array" ref="G5">IFERROR(IF(E5="","",INDEX(Resa!$N$8:$N$158,MATCH(E5,Resa!$O$8:$O$158*1,0))),"")</f>
        <v>0</v>
      </c>
      <c r="H5" s="79"/>
      <c r="I5" s="77" cm="1">
        <f t="array" ref="I5">IFERROR(SMALL(_xlfn.UNIQUE(Resa!$O$8:$O$158*1,FALSE,FALSE),ROW($A54)),"")</f>
        <v>264</v>
      </c>
      <c r="J5" s="77">
        <f>IF(I5="","",SUMIF(Resa!$O$8:$O$158,I5,Resa!$AG$8:$AG$158))</f>
        <v>0</v>
      </c>
      <c r="K5" s="78" cm="1">
        <f t="array" ref="K5">IFERROR(IF(I5="","",INDEX(Resa!$N$8:$N$158,MATCH(I5,Resa!$O$8:$O$158*1,0))),"")</f>
        <v>0</v>
      </c>
    </row>
    <row r="6" spans="1:13" ht="16.5" thickBot="1" x14ac:dyDescent="0.25">
      <c r="A6" s="77" cm="1">
        <f t="array" ref="A6">IFERROR(SMALL(_xlfn.UNIQUE(Resa!$O$8:$O$158*1,FALSE,FALSE),ROW($A5)),"")</f>
        <v>108</v>
      </c>
      <c r="B6" s="77">
        <f>IF(A6="","",SUMIF(Resa!$O$8:$O$158,A6,Resa!$AG$8:$AG$158))</f>
        <v>0</v>
      </c>
      <c r="C6" s="78" cm="1">
        <f t="array" ref="C6">IFERROR(IF(A6="","",INDEX(Resa!$N$8:$N$158,MATCH(A6,Resa!$O$8:$O$158*1,0))),"")</f>
        <v>0</v>
      </c>
      <c r="D6" s="80"/>
      <c r="E6" s="77" cm="1">
        <f t="array" ref="E6">IFERROR(SMALL(_xlfn.UNIQUE(Resa!$O$8:$O$158*1,FALSE,FALSE),ROW($A30)),"")</f>
        <v>133</v>
      </c>
      <c r="F6" s="77">
        <f>IF(E6="","",SUMIF(Resa!$O$8:$O$158,E6,Resa!$AG$8:$AG$158))</f>
        <v>0</v>
      </c>
      <c r="G6" s="78" cm="1">
        <f t="array" ref="G6">IFERROR(IF(E6="","",INDEX(Resa!$N$8:$N$158,MATCH(E6,Resa!$O$8:$O$158*1,0))),"")</f>
        <v>0</v>
      </c>
      <c r="H6" s="79"/>
      <c r="I6" s="77" cm="1">
        <f t="array" ref="I6">IFERROR(SMALL(_xlfn.UNIQUE(Resa!$O$8:$O$158*1,FALSE,FALSE),ROW($A55)),"")</f>
        <v>265</v>
      </c>
      <c r="J6" s="77">
        <f>IF(I6="","",SUMIF(Resa!$O$8:$O$158,I6,Resa!$AG$8:$AG$158))</f>
        <v>0</v>
      </c>
      <c r="K6" s="78" cm="1">
        <f t="array" ref="K6">IFERROR(IF(I6="","",INDEX(Resa!$N$8:$N$158,MATCH(I6,Resa!$O$8:$O$158*1,0))),"")</f>
        <v>0</v>
      </c>
    </row>
    <row r="7" spans="1:13" ht="16.5" thickBot="1" x14ac:dyDescent="0.25">
      <c r="A7" s="77" cm="1">
        <f t="array" ref="A7">IFERROR(SMALL(_xlfn.UNIQUE(Resa!$O$8:$O$158*1,FALSE,FALSE),ROW($A6)),"")</f>
        <v>109</v>
      </c>
      <c r="B7" s="77">
        <f>IF(A7="","",SUMIF(Resa!$O$8:$O$158,A7,Resa!$AG$8:$AG$158))</f>
        <v>0</v>
      </c>
      <c r="C7" s="78" cm="1">
        <f t="array" ref="C7">IFERROR(IF(A7="","",INDEX(Resa!$N$8:$N$158,MATCH(A7,Resa!$O$8:$O$158*1,0))),"")</f>
        <v>0</v>
      </c>
      <c r="D7" s="80"/>
      <c r="E7" s="77" cm="1">
        <f t="array" ref="E7">IFERROR(SMALL(_xlfn.UNIQUE(Resa!$O$8:$O$158*1,FALSE,FALSE),ROW($A31)),"")</f>
        <v>134</v>
      </c>
      <c r="F7" s="77">
        <f>IF(E7="","",SUMIF(Resa!$O$8:$O$158,E7,Resa!$AG$8:$AG$158))</f>
        <v>0</v>
      </c>
      <c r="G7" s="78" cm="1">
        <f t="array" ref="G7">IFERROR(IF(E7="","",INDEX(Resa!$N$8:$N$158,MATCH(E7,Resa!$O$8:$O$158*1,0))),"")</f>
        <v>0</v>
      </c>
      <c r="H7" s="79"/>
      <c r="I7" s="77" cm="1">
        <f t="array" ref="I7">IFERROR(SMALL(_xlfn.UNIQUE(Resa!$O$8:$O$158*1,FALSE,FALSE),ROW($A56)),"")</f>
        <v>266</v>
      </c>
      <c r="J7" s="77">
        <f>IF(I7="","",SUMIF(Resa!$O$8:$O$158,I7,Resa!$AG$8:$AG$158))</f>
        <v>0</v>
      </c>
      <c r="K7" s="78" cm="1">
        <f t="array" ref="K7">IFERROR(IF(I7="","",INDEX(Resa!$N$8:$N$158,MATCH(I7,Resa!$O$8:$O$158*1,0))),"")</f>
        <v>0</v>
      </c>
    </row>
    <row r="8" spans="1:13" ht="16.5" thickBot="1" x14ac:dyDescent="0.25">
      <c r="A8" s="77" cm="1">
        <f t="array" ref="A8">IFERROR(SMALL(_xlfn.UNIQUE(Resa!$O$8:$O$158*1,FALSE,FALSE),ROW($A7)),"")</f>
        <v>110</v>
      </c>
      <c r="B8" s="77">
        <f>IF(A8="","",SUMIF(Resa!$O$8:$O$158,A8,Resa!$AG$8:$AG$158))</f>
        <v>0</v>
      </c>
      <c r="C8" s="78" cm="1">
        <f t="array" ref="C8">IFERROR(IF(A8="","",INDEX(Resa!$N$8:$N$158,MATCH(A8,Resa!$O$8:$O$158*1,0))),"")</f>
        <v>0</v>
      </c>
      <c r="D8" s="80"/>
      <c r="E8" s="77" cm="1">
        <f t="array" ref="E8">IFERROR(SMALL(_xlfn.UNIQUE(Resa!$O$8:$O$158*1,FALSE,FALSE),ROW($A32)),"")</f>
        <v>135</v>
      </c>
      <c r="F8" s="77">
        <f>IF(E8="","",SUMIF(Resa!$O$8:$O$158,E8,Resa!$AG$8:$AG$158))</f>
        <v>0</v>
      </c>
      <c r="G8" s="78" cm="1">
        <f t="array" ref="G8">IFERROR(IF(E8="","",INDEX(Resa!$N$8:$N$158,MATCH(E8,Resa!$O$8:$O$158*1,0))),"")</f>
        <v>0</v>
      </c>
      <c r="H8" s="79"/>
      <c r="I8" s="77" cm="1">
        <f t="array" ref="I8">IFERROR(SMALL(_xlfn.UNIQUE(Resa!$O$8:$O$158*1,FALSE,FALSE),ROW($A57)),"")</f>
        <v>267</v>
      </c>
      <c r="J8" s="77">
        <f>IF(I8="","",SUMIF(Resa!$O$8:$O$158,I8,Resa!$AG$8:$AG$158))</f>
        <v>0</v>
      </c>
      <c r="K8" s="78" cm="1">
        <f t="array" ref="K8">IFERROR(IF(I8="","",INDEX(Resa!$N$8:$N$158,MATCH(I8,Resa!$O$8:$O$158*1,0))),"")</f>
        <v>0</v>
      </c>
    </row>
    <row r="9" spans="1:13" ht="16.5" thickBot="1" x14ac:dyDescent="0.25">
      <c r="A9" s="77" cm="1">
        <f t="array" ref="A9">IFERROR(SMALL(_xlfn.UNIQUE(Resa!$O$8:$O$158*1,FALSE,FALSE),ROW($A8)),"")</f>
        <v>111</v>
      </c>
      <c r="B9" s="77">
        <f>IF(A9="","",SUMIF(Resa!$O$8:$O$158,A9,Resa!$AG$8:$AG$158))</f>
        <v>0</v>
      </c>
      <c r="C9" s="78" cm="1">
        <f t="array" ref="C9">IFERROR(IF(A9="","",INDEX(Resa!$N$8:$N$158,MATCH(A9,Resa!$O$8:$O$158*1,0))),"")</f>
        <v>0</v>
      </c>
      <c r="D9" s="80"/>
      <c r="E9" s="77" cm="1">
        <f t="array" ref="E9">IFERROR(SMALL(_xlfn.UNIQUE(Resa!$O$8:$O$158*1,FALSE,FALSE),ROW($A33)),"")</f>
        <v>136</v>
      </c>
      <c r="F9" s="77">
        <f>IF(E9="","",SUMIF(Resa!$O$8:$O$158,E9,Resa!$AG$8:$AG$158))</f>
        <v>0</v>
      </c>
      <c r="G9" s="78" cm="1">
        <f t="array" ref="G9">IFERROR(IF(E9="","",INDEX(Resa!$N$8:$N$158,MATCH(E9,Resa!$O$8:$O$158*1,0))),"")</f>
        <v>0</v>
      </c>
      <c r="H9" s="79"/>
      <c r="I9" s="77" cm="1">
        <f t="array" ref="I9">IFERROR(SMALL(_xlfn.UNIQUE(Resa!$O$8:$O$158*1,FALSE,FALSE),ROW($A58)),"")</f>
        <v>268</v>
      </c>
      <c r="J9" s="77">
        <f>IF(I9="","",SUMIF(Resa!$O$8:$O$158,I9,Resa!$AG$8:$AG$158))</f>
        <v>0</v>
      </c>
      <c r="K9" s="78" cm="1">
        <f t="array" ref="K9">IFERROR(IF(I9="","",INDEX(Resa!$N$8:$N$158,MATCH(I9,Resa!$O$8:$O$158*1,0))),"")</f>
        <v>0</v>
      </c>
    </row>
    <row r="10" spans="1:13" ht="16.5" thickBot="1" x14ac:dyDescent="0.25">
      <c r="A10" s="77" cm="1">
        <f t="array" ref="A10">IFERROR(SMALL(_xlfn.UNIQUE(Resa!$O$8:$O$158*1,FALSE,FALSE),ROW($A9)),"")</f>
        <v>112</v>
      </c>
      <c r="B10" s="77">
        <f>IF(A10="","",SUMIF(Resa!$O$8:$O$158,A10,Resa!$AG$8:$AG$158))</f>
        <v>0</v>
      </c>
      <c r="C10" s="78" cm="1">
        <f t="array" ref="C10">IFERROR(IF(A10="","",INDEX(Resa!$N$8:$N$158,MATCH(A10,Resa!$O$8:$O$158*1,0))),"")</f>
        <v>0</v>
      </c>
      <c r="D10" s="80"/>
      <c r="E10" s="77" cm="1">
        <f t="array" ref="E10">IFERROR(SMALL(_xlfn.UNIQUE(Resa!$O$8:$O$158*1,FALSE,FALSE),ROW($A34)),"")</f>
        <v>139</v>
      </c>
      <c r="F10" s="77">
        <f>IF(E10="","",SUMIF(Resa!$O$8:$O$158,E10,Resa!$AG$8:$AG$158))</f>
        <v>0</v>
      </c>
      <c r="G10" s="78" cm="1">
        <f t="array" ref="G10">IFERROR(IF(E10="","",INDEX(Resa!$N$8:$N$158,MATCH(E10,Resa!$O$8:$O$158*1,0))),"")</f>
        <v>0</v>
      </c>
      <c r="H10" s="79"/>
      <c r="I10" s="77" cm="1">
        <f t="array" ref="I10">IFERROR(SMALL(_xlfn.UNIQUE(Resa!$O$8:$O$158*1,FALSE,FALSE),ROW($A59)),"")</f>
        <v>269</v>
      </c>
      <c r="J10" s="77">
        <f>IF(I10="","",SUMIF(Resa!$O$8:$O$158,I10,Resa!$AG$8:$AG$158))</f>
        <v>0</v>
      </c>
      <c r="K10" s="78" cm="1">
        <f t="array" ref="K10">IFERROR(IF(I10="","",INDEX(Resa!$N$8:$N$158,MATCH(I10,Resa!$O$8:$O$158*1,0))),"")</f>
        <v>0</v>
      </c>
    </row>
    <row r="11" spans="1:13" ht="16.5" thickBot="1" x14ac:dyDescent="0.25">
      <c r="A11" s="77" cm="1">
        <f t="array" ref="A11">IFERROR(SMALL(_xlfn.UNIQUE(Resa!$O$8:$O$158*1,FALSE,FALSE),ROW($A10)),"")</f>
        <v>113</v>
      </c>
      <c r="B11" s="77">
        <f>IF(A11="","",SUMIF(Resa!$O$8:$O$158,A11,Resa!$AG$8:$AG$158))</f>
        <v>0</v>
      </c>
      <c r="C11" s="78" cm="1">
        <f t="array" ref="C11">IFERROR(IF(A11="","",INDEX(Resa!$N$8:$N$158,MATCH(A11,Resa!$O$8:$O$158*1,0))),"")</f>
        <v>0</v>
      </c>
      <c r="D11" s="80"/>
      <c r="E11" s="77" cm="1">
        <f t="array" ref="E11">IFERROR(SMALL(_xlfn.UNIQUE(Resa!$O$8:$O$158*1,FALSE,FALSE),ROW($A35)),"")</f>
        <v>141</v>
      </c>
      <c r="F11" s="77">
        <f>IF(E11="","",SUMIF(Resa!$O$8:$O$158,E11,Resa!$AG$8:$AG$158))</f>
        <v>0</v>
      </c>
      <c r="G11" s="78" cm="1">
        <f t="array" ref="G11">IFERROR(IF(E11="","",INDEX(Resa!$N$8:$N$158,MATCH(E11,Resa!$O$8:$O$158*1,0))),"")</f>
        <v>0</v>
      </c>
      <c r="H11" s="79"/>
      <c r="I11" s="77" cm="1">
        <f t="array" ref="I11">IFERROR(SMALL(_xlfn.UNIQUE(Resa!$O$8:$O$158*1,FALSE,FALSE),ROW($A60)),"")</f>
        <v>270</v>
      </c>
      <c r="J11" s="77">
        <f>IF(I11="","",SUMIF(Resa!$O$8:$O$158,I11,Resa!$AG$8:$AG$158))</f>
        <v>0</v>
      </c>
      <c r="K11" s="78" cm="1">
        <f t="array" ref="K11">IFERROR(IF(I11="","",INDEX(Resa!$N$8:$N$158,MATCH(I11,Resa!$O$8:$O$158*1,0))),"")</f>
        <v>0</v>
      </c>
    </row>
    <row r="12" spans="1:13" ht="16.5" thickBot="1" x14ac:dyDescent="0.25">
      <c r="A12" s="77" cm="1">
        <f t="array" ref="A12">IFERROR(SMALL(_xlfn.UNIQUE(Resa!$O$8:$O$158*1,FALSE,FALSE),ROW($A11)),"")</f>
        <v>114</v>
      </c>
      <c r="B12" s="77">
        <f>IF(A12="","",SUMIF(Resa!$O$8:$O$158,A12,Resa!$AG$8:$AG$158))</f>
        <v>0</v>
      </c>
      <c r="C12" s="78" cm="1">
        <f t="array" ref="C12">IFERROR(IF(A12="","",INDEX(Resa!$N$8:$N$158,MATCH(A12,Resa!$O$8:$O$158*1,0))),"")</f>
        <v>0</v>
      </c>
      <c r="D12" s="80"/>
      <c r="E12" s="77" cm="1">
        <f t="array" ref="E12">IFERROR(SMALL(_xlfn.UNIQUE(Resa!$O$8:$O$158*1,FALSE,FALSE),ROW($A36)),"")</f>
        <v>143</v>
      </c>
      <c r="F12" s="77">
        <f>IF(E12="","",SUMIF(Resa!$O$8:$O$158,E12,Resa!$AG$8:$AG$158))</f>
        <v>0</v>
      </c>
      <c r="G12" s="78" cm="1">
        <f t="array" ref="G12">IFERROR(IF(E12="","",INDEX(Resa!$N$8:$N$158,MATCH(E12,Resa!$O$8:$O$158*1,0))),"")</f>
        <v>0</v>
      </c>
      <c r="H12" s="79"/>
      <c r="I12" s="77" cm="1">
        <f t="array" ref="I12">IFERROR(SMALL(_xlfn.UNIQUE(Resa!$O$8:$O$158*1,FALSE,FALSE),ROW($A61)),"")</f>
        <v>271</v>
      </c>
      <c r="J12" s="77">
        <f>IF(I12="","",SUMIF(Resa!$O$8:$O$158,I12,Resa!$AG$8:$AG$158))</f>
        <v>0</v>
      </c>
      <c r="K12" s="78" cm="1">
        <f t="array" ref="K12">IFERROR(IF(I12="","",INDEX(Resa!$N$8:$N$158,MATCH(I12,Resa!$O$8:$O$158*1,0))),"")</f>
        <v>0</v>
      </c>
    </row>
    <row r="13" spans="1:13" ht="16.5" thickBot="1" x14ac:dyDescent="0.25">
      <c r="A13" s="77" cm="1">
        <f t="array" ref="A13">IFERROR(SMALL(_xlfn.UNIQUE(Resa!$O$8:$O$158*1,FALSE,FALSE),ROW($A12)),"")</f>
        <v>115</v>
      </c>
      <c r="B13" s="77">
        <f>IF(A13="","",SUMIF(Resa!$O$8:$O$158,A13,Resa!$AG$8:$AG$158))</f>
        <v>0</v>
      </c>
      <c r="C13" s="78" cm="1">
        <f t="array" ref="C13">IFERROR(IF(A13="","",INDEX(Resa!$N$8:$N$158,MATCH(A13,Resa!$O$8:$O$158*1,0))),"")</f>
        <v>0</v>
      </c>
      <c r="D13" s="80"/>
      <c r="E13" s="77" cm="1">
        <f t="array" ref="E13">IFERROR(SMALL(_xlfn.UNIQUE(Resa!$O$8:$O$158*1,FALSE,FALSE),ROW($A37)),"")</f>
        <v>148</v>
      </c>
      <c r="F13" s="77">
        <f>IF(E13="","",SUMIF(Resa!$O$8:$O$158,E13,Resa!$AG$8:$AG$158))</f>
        <v>0</v>
      </c>
      <c r="G13" s="78" cm="1">
        <f t="array" ref="G13">IFERROR(IF(E13="","",INDEX(Resa!$N$8:$N$158,MATCH(E13,Resa!$O$8:$O$158*1,0))),"")</f>
        <v>0</v>
      </c>
      <c r="H13" s="79"/>
      <c r="I13" s="77" cm="1">
        <f t="array" ref="I13">IFERROR(SMALL(_xlfn.UNIQUE(Resa!$O$8:$O$158*1,FALSE,FALSE),ROW($A62)),"")</f>
        <v>272</v>
      </c>
      <c r="J13" s="77">
        <f>IF(I13="","",SUMIF(Resa!$O$8:$O$158,I13,Resa!$AG$8:$AG$158))</f>
        <v>0</v>
      </c>
      <c r="K13" s="78" cm="1">
        <f t="array" ref="K13">IFERROR(IF(I13="","",INDEX(Resa!$N$8:$N$158,MATCH(I13,Resa!$O$8:$O$158*1,0))),"")</f>
        <v>0</v>
      </c>
    </row>
    <row r="14" spans="1:13" ht="16.5" thickBot="1" x14ac:dyDescent="0.25">
      <c r="A14" s="77" cm="1">
        <f t="array" ref="A14">IFERROR(SMALL(_xlfn.UNIQUE(Resa!$O$8:$O$158*1,FALSE,FALSE),ROW($A13)),"")</f>
        <v>116</v>
      </c>
      <c r="B14" s="77">
        <f>IF(A14="","",SUMIF(Resa!$O$8:$O$158,A14,Resa!$AG$8:$AG$158))</f>
        <v>0</v>
      </c>
      <c r="C14" s="78" cm="1">
        <f t="array" ref="C14">IFERROR(IF(A14="","",INDEX(Resa!$N$8:$N$158,MATCH(A14,Resa!$O$8:$O$158*1,0))),"")</f>
        <v>0</v>
      </c>
      <c r="D14" s="80"/>
      <c r="E14" s="77" cm="1">
        <f t="array" ref="E14">IFERROR(SMALL(_xlfn.UNIQUE(Resa!$O$8:$O$158*1,FALSE,FALSE),ROW($A38)),"")</f>
        <v>150</v>
      </c>
      <c r="F14" s="77">
        <f>IF(E14="","",SUMIF(Resa!$O$8:$O$158,E14,Resa!$AG$8:$AG$158))</f>
        <v>0</v>
      </c>
      <c r="G14" s="78" cm="1">
        <f t="array" ref="G14">IFERROR(IF(E14="","",INDEX(Resa!$N$8:$N$158,MATCH(E14,Resa!$O$8:$O$158*1,0))),"")</f>
        <v>0</v>
      </c>
      <c r="H14" s="79"/>
      <c r="I14" s="77" cm="1">
        <f t="array" ref="I14">IFERROR(SMALL(_xlfn.UNIQUE(Resa!$O$8:$O$158*1,FALSE,FALSE),ROW($A63)),"")</f>
        <v>273</v>
      </c>
      <c r="J14" s="77">
        <f>IF(I14="","",SUMIF(Resa!$O$8:$O$158,I14,Resa!$AG$8:$AG$158))</f>
        <v>0</v>
      </c>
      <c r="K14" s="78" cm="1">
        <f t="array" ref="K14">IFERROR(IF(I14="","",INDEX(Resa!$N$8:$N$158,MATCH(I14,Resa!$O$8:$O$158*1,0))),"")</f>
        <v>0</v>
      </c>
    </row>
    <row r="15" spans="1:13" ht="16.5" thickBot="1" x14ac:dyDescent="0.25">
      <c r="A15" s="77" cm="1">
        <f t="array" ref="A15">IFERROR(SMALL(_xlfn.UNIQUE(Resa!$O$8:$O$158*1,FALSE,FALSE),ROW($A14)),"")</f>
        <v>117</v>
      </c>
      <c r="B15" s="77">
        <f>IF(A15="","",SUMIF(Resa!$O$8:$O$158,A15,Resa!$AG$8:$AG$158))</f>
        <v>0</v>
      </c>
      <c r="C15" s="78" cm="1">
        <f t="array" ref="C15">IFERROR(IF(A15="","",INDEX(Resa!$N$8:$N$158,MATCH(A15,Resa!$O$8:$O$158*1,0))),"")</f>
        <v>0</v>
      </c>
      <c r="D15" s="80"/>
      <c r="E15" s="77" cm="1">
        <f t="array" ref="E15">IFERROR(SMALL(_xlfn.UNIQUE(Resa!$O$8:$O$158*1,FALSE,FALSE),ROW($A39)),"")</f>
        <v>152</v>
      </c>
      <c r="F15" s="77">
        <f>IF(E15="","",SUMIF(Resa!$O$8:$O$158,E15,Resa!$AG$8:$AG$158))</f>
        <v>0</v>
      </c>
      <c r="G15" s="78" cm="1">
        <f t="array" ref="G15">IFERROR(IF(E15="","",INDEX(Resa!$N$8:$N$158,MATCH(E15,Resa!$O$8:$O$158*1,0))),"")</f>
        <v>0</v>
      </c>
      <c r="H15" s="79"/>
      <c r="I15" s="77" cm="1">
        <f t="array" ref="I15">IFERROR(SMALL(_xlfn.UNIQUE(Resa!$O$8:$O$158*1,FALSE,FALSE),ROW($A64)),"")</f>
        <v>274</v>
      </c>
      <c r="J15" s="77">
        <f>IF(I15="","",SUMIF(Resa!$O$8:$O$158,I15,Resa!$AG$8:$AG$158))</f>
        <v>0</v>
      </c>
      <c r="K15" s="78" cm="1">
        <f t="array" ref="K15">IFERROR(IF(I15="","",INDEX(Resa!$N$8:$N$158,MATCH(I15,Resa!$O$8:$O$158*1,0))),"")</f>
        <v>0</v>
      </c>
    </row>
    <row r="16" spans="1:13" ht="16.5" thickBot="1" x14ac:dyDescent="0.25">
      <c r="A16" s="77" cm="1">
        <f t="array" ref="A16">IFERROR(SMALL(_xlfn.UNIQUE(Resa!$O$8:$O$158*1,FALSE,FALSE),ROW($A15)),"")</f>
        <v>118</v>
      </c>
      <c r="B16" s="77">
        <f>IF(A16="","",SUMIF(Resa!$O$8:$O$158,A16,Resa!$AG$8:$AG$158))</f>
        <v>0</v>
      </c>
      <c r="C16" s="78" cm="1">
        <f t="array" ref="C16">IFERROR(IF(A16="","",INDEX(Resa!$N$8:$N$158,MATCH(A16,Resa!$O$8:$O$158*1,0))),"")</f>
        <v>0</v>
      </c>
      <c r="D16" s="80"/>
      <c r="E16" s="77" cm="1">
        <f t="array" ref="E16">IFERROR(SMALL(_xlfn.UNIQUE(Resa!$O$8:$O$158*1,FALSE,FALSE),ROW($A40)),"")</f>
        <v>250</v>
      </c>
      <c r="F16" s="77">
        <f>IF(E16="","",SUMIF(Resa!$O$8:$O$158,E16,Resa!$AG$8:$AG$158))</f>
        <v>0</v>
      </c>
      <c r="G16" s="78" cm="1">
        <f t="array" ref="G16">IFERROR(IF(E16="","",INDEX(Resa!$N$8:$N$158,MATCH(E16,Resa!$O$8:$O$158*1,0))),"")</f>
        <v>0</v>
      </c>
      <c r="H16" s="79"/>
      <c r="I16" s="77" cm="1">
        <f t="array" ref="I16">IFERROR(SMALL(_xlfn.UNIQUE(Resa!$O$8:$O$158*1,FALSE,FALSE),ROW($A65)),"")</f>
        <v>275</v>
      </c>
      <c r="J16" s="77">
        <f>IF(I16="","",SUMIF(Resa!$O$8:$O$158,I16,Resa!$AG$8:$AG$158))</f>
        <v>0</v>
      </c>
      <c r="K16" s="78" cm="1">
        <f t="array" ref="K16">IFERROR(IF(I16="","",INDEX(Resa!$N$8:$N$158,MATCH(I16,Resa!$O$8:$O$158*1,0))),"")</f>
        <v>0</v>
      </c>
    </row>
    <row r="17" spans="1:11" ht="16.5" thickBot="1" x14ac:dyDescent="0.25">
      <c r="A17" s="77" cm="1">
        <f t="array" ref="A17">IFERROR(SMALL(_xlfn.UNIQUE(Resa!$O$8:$O$158*1,FALSE,FALSE),ROW($A16)),"")</f>
        <v>119</v>
      </c>
      <c r="B17" s="77">
        <f>IF(A17="","",SUMIF(Resa!$O$8:$O$158,A17,Resa!$AG$8:$AG$158))</f>
        <v>0</v>
      </c>
      <c r="C17" s="78" cm="1">
        <f t="array" ref="C17">IFERROR(IF(A17="","",INDEX(Resa!$N$8:$N$158,MATCH(A17,Resa!$O$8:$O$158*1,0))),"")</f>
        <v>0</v>
      </c>
      <c r="D17" s="80"/>
      <c r="E17" s="77" cm="1">
        <f t="array" ref="E17">IFERROR(SMALL(_xlfn.UNIQUE(Resa!$O$8:$O$158*1,FALSE,FALSE),ROW($A41)),"")</f>
        <v>251</v>
      </c>
      <c r="F17" s="77">
        <f>IF(E17="","",SUMIF(Resa!$O$8:$O$158,E17,Resa!$AG$8:$AG$158))</f>
        <v>0</v>
      </c>
      <c r="G17" s="78" cm="1">
        <f t="array" ref="G17">IFERROR(IF(E17="","",INDEX(Resa!$N$8:$N$158,MATCH(E17,Resa!$O$8:$O$158*1,0))),"")</f>
        <v>0</v>
      </c>
      <c r="H17" s="79"/>
      <c r="I17" s="77" cm="1">
        <f t="array" ref="I17">IFERROR(SMALL(_xlfn.UNIQUE(Resa!$O$8:$O$158*1,FALSE,FALSE),ROW($A66)),"")</f>
        <v>277</v>
      </c>
      <c r="J17" s="77">
        <f>IF(I17="","",SUMIF(Resa!$O$8:$O$158,I17,Resa!$AG$8:$AG$158))</f>
        <v>0</v>
      </c>
      <c r="K17" s="78" cm="1">
        <f t="array" ref="K17">IFERROR(IF(I17="","",INDEX(Resa!$N$8:$N$158,MATCH(I17,Resa!$O$8:$O$158*1,0))),"")</f>
        <v>0</v>
      </c>
    </row>
    <row r="18" spans="1:11" ht="16.5" thickBot="1" x14ac:dyDescent="0.25">
      <c r="A18" s="77" cm="1">
        <f t="array" ref="A18">IFERROR(SMALL(_xlfn.UNIQUE(Resa!$O$8:$O$158*1,FALSE,FALSE),ROW($A17)),"")</f>
        <v>120</v>
      </c>
      <c r="B18" s="77">
        <f>IF(A18="","",SUMIF(Resa!$O$8:$O$158,A18,Resa!$AG$8:$AG$158))</f>
        <v>0</v>
      </c>
      <c r="C18" s="78" cm="1">
        <f t="array" ref="C18">IFERROR(IF(A18="","",INDEX(Resa!$N$8:$N$158,MATCH(A18,Resa!$O$8:$O$158*1,0))),"")</f>
        <v>0</v>
      </c>
      <c r="D18" s="80"/>
      <c r="E18" s="77" cm="1">
        <f t="array" ref="E18">IFERROR(SMALL(_xlfn.UNIQUE(Resa!$O$8:$O$158*1,FALSE,FALSE),ROW($A42)),"")</f>
        <v>252</v>
      </c>
      <c r="F18" s="77">
        <f>IF(E18="","",SUMIF(Resa!$O$8:$O$158,E18,Resa!$AG$8:$AG$158))</f>
        <v>0</v>
      </c>
      <c r="G18" s="78" cm="1">
        <f t="array" ref="G18">IFERROR(IF(E18="","",INDEX(Resa!$N$8:$N$158,MATCH(E18,Resa!$O$8:$O$158*1,0))),"")</f>
        <v>0</v>
      </c>
      <c r="H18" s="79"/>
      <c r="I18" s="77" t="str" cm="1">
        <f t="array" ref="I18">IFERROR(SMALL(_xlfn.UNIQUE(Resa!$O$8:$O$158*1,FALSE,FALSE),ROW($A67)),"")</f>
        <v/>
      </c>
      <c r="J18" s="77" t="str">
        <f>IF(I18="","",SUMIF(Resa!$O$8:$O$158,I18,Resa!$AG$8:$AG$158))</f>
        <v/>
      </c>
      <c r="K18" s="78" t="str" cm="1">
        <f t="array" ref="K18">IFERROR(IF(I18="","",INDEX(Resa!$N$8:$N$158,MATCH(I18,Resa!$O$8:$O$158*1,0))),"")</f>
        <v/>
      </c>
    </row>
    <row r="19" spans="1:11" ht="16.5" thickBot="1" x14ac:dyDescent="0.25">
      <c r="A19" s="77" cm="1">
        <f t="array" ref="A19">IFERROR(SMALL(_xlfn.UNIQUE(Resa!$O$8:$O$158*1,FALSE,FALSE),ROW($A18)),"")</f>
        <v>121</v>
      </c>
      <c r="B19" s="77">
        <f>IF(A19="","",SUMIF(Resa!$O$8:$O$158,A19,Resa!$AG$8:$AG$158))</f>
        <v>0</v>
      </c>
      <c r="C19" s="78" cm="1">
        <f t="array" ref="C19">IFERROR(IF(A19="","",INDEX(Resa!$N$8:$N$158,MATCH(A19,Resa!$O$8:$O$158*1,0))),"")</f>
        <v>0</v>
      </c>
      <c r="D19" s="80"/>
      <c r="E19" s="77" cm="1">
        <f t="array" ref="E19">IFERROR(SMALL(_xlfn.UNIQUE(Resa!$O$8:$O$158*1,FALSE,FALSE),ROW($A43)),"")</f>
        <v>253</v>
      </c>
      <c r="F19" s="77">
        <f>IF(E19="","",SUMIF(Resa!$O$8:$O$158,E19,Resa!$AG$8:$AG$158))</f>
        <v>0</v>
      </c>
      <c r="G19" s="78" cm="1">
        <f t="array" ref="G19">IFERROR(IF(E19="","",INDEX(Resa!$N$8:$N$158,MATCH(E19,Resa!$O$8:$O$158*1,0))),"")</f>
        <v>0</v>
      </c>
      <c r="H19" s="79"/>
      <c r="I19" s="77" t="str" cm="1">
        <f t="array" ref="I19">IFERROR(SMALL(_xlfn.UNIQUE(Resa!$O$8:$O$158*1,FALSE,FALSE),ROW($A68)),"")</f>
        <v/>
      </c>
      <c r="J19" s="77" t="str">
        <f>IF(I19="","",SUMIF(Resa!$O$8:$O$158,I19,Resa!$AG$8:$AG$158))</f>
        <v/>
      </c>
      <c r="K19" s="78" t="str" cm="1">
        <f t="array" ref="K19">IFERROR(IF(I19="","",INDEX(Resa!$N$8:$N$158,MATCH(I19,Resa!$O$8:$O$158*1,0))),"")</f>
        <v/>
      </c>
    </row>
    <row r="20" spans="1:11" ht="16.5" thickBot="1" x14ac:dyDescent="0.25">
      <c r="A20" s="77" cm="1">
        <f t="array" ref="A20">IFERROR(SMALL(_xlfn.UNIQUE(Resa!$O$8:$O$158*1,FALSE,FALSE),ROW($A19)),"")</f>
        <v>122</v>
      </c>
      <c r="B20" s="77">
        <f>IF(A20="","",SUMIF(Resa!$O$8:$O$158,A20,Resa!$AG$8:$AG$158))</f>
        <v>0</v>
      </c>
      <c r="C20" s="78" cm="1">
        <f t="array" ref="C20">IFERROR(IF(A20="","",INDEX(Resa!$N$8:$N$158,MATCH(A20,Resa!$O$8:$O$158*1,0))),"")</f>
        <v>0</v>
      </c>
      <c r="D20" s="80"/>
      <c r="E20" s="77" cm="1">
        <f t="array" ref="E20">IFERROR(SMALL(_xlfn.UNIQUE(Resa!$O$8:$O$158*1,FALSE,FALSE),ROW($A44)),"")</f>
        <v>254</v>
      </c>
      <c r="F20" s="77">
        <f>IF(E20="","",SUMIF(Resa!$O$8:$O$158,E20,Resa!$AG$8:$AG$158))</f>
        <v>0</v>
      </c>
      <c r="G20" s="78" cm="1">
        <f t="array" ref="G20">IFERROR(IF(E20="","",INDEX(Resa!$N$8:$N$158,MATCH(E20,Resa!$O$8:$O$158*1,0))),"")</f>
        <v>0</v>
      </c>
      <c r="H20" s="79"/>
      <c r="I20" s="77" t="str" cm="1">
        <f t="array" ref="I20">IFERROR(SMALL(_xlfn.UNIQUE(Resa!$O$8:$O$158*1,FALSE,FALSE),ROW($A69)),"")</f>
        <v/>
      </c>
      <c r="J20" s="77" t="str">
        <f>IF(I20="","",SUMIF(Resa!$O$8:$O$158,I20,Resa!$AG$8:$AG$158))</f>
        <v/>
      </c>
      <c r="K20" s="78" t="str" cm="1">
        <f t="array" ref="K20">IFERROR(IF(I20="","",INDEX(Resa!$N$8:$N$158,MATCH(I20,Resa!$O$8:$O$158*1,0))),"")</f>
        <v/>
      </c>
    </row>
    <row r="21" spans="1:11" ht="16.5" thickBot="1" x14ac:dyDescent="0.25">
      <c r="A21" s="77" cm="1">
        <f t="array" ref="A21">IFERROR(SMALL(_xlfn.UNIQUE(Resa!$O$8:$O$158*1,FALSE,FALSE),ROW($A20)),"")</f>
        <v>123</v>
      </c>
      <c r="B21" s="77">
        <f>IF(A21="","",SUMIF(Resa!$O$8:$O$158,A21,Resa!$AG$8:$AG$158))</f>
        <v>0</v>
      </c>
      <c r="C21" s="78" cm="1">
        <f t="array" ref="C21">IFERROR(IF(A21="","",INDEX(Resa!$N$8:$N$158,MATCH(A21,Resa!$O$8:$O$158*1,0))),"")</f>
        <v>0</v>
      </c>
      <c r="D21" s="80"/>
      <c r="E21" s="77" cm="1">
        <f t="array" ref="E21">IFERROR(SMALL(_xlfn.UNIQUE(Resa!$O$8:$O$158*1,FALSE,FALSE),ROW($A45)),"")</f>
        <v>255</v>
      </c>
      <c r="F21" s="77">
        <f>IF(E21="","",SUMIF(Resa!$O$8:$O$158,E21,Resa!$AG$8:$AG$158))</f>
        <v>0</v>
      </c>
      <c r="G21" s="78" cm="1">
        <f t="array" ref="G21">IFERROR(IF(E21="","",INDEX(Resa!$N$8:$N$158,MATCH(E21,Resa!$O$8:$O$158*1,0))),"")</f>
        <v>0</v>
      </c>
      <c r="H21" s="79"/>
      <c r="I21" s="77" t="str" cm="1">
        <f t="array" ref="I21">IFERROR(SMALL(_xlfn.UNIQUE(Resa!$O$8:$O$158*1,FALSE,FALSE),ROW($A70)),"")</f>
        <v/>
      </c>
      <c r="J21" s="77" t="str">
        <f>IF(I21="","",SUMIF(Resa!$O$8:$O$158,I21,Resa!$AG$8:$AG$158))</f>
        <v/>
      </c>
      <c r="K21" s="78" t="str" cm="1">
        <f t="array" ref="K21">IFERROR(IF(I21="","",INDEX(Resa!$N$8:$N$158,MATCH(I21,Resa!$O$8:$O$158*1,0))),"")</f>
        <v/>
      </c>
    </row>
    <row r="22" spans="1:11" ht="16.5" thickBot="1" x14ac:dyDescent="0.25">
      <c r="A22" s="77" cm="1">
        <f t="array" ref="A22">IFERROR(SMALL(_xlfn.UNIQUE(Resa!$O$8:$O$158*1,FALSE,FALSE),ROW($A21)),"")</f>
        <v>124</v>
      </c>
      <c r="B22" s="77">
        <f>IF(A22="","",SUMIF(Resa!$O$8:$O$158,A22,Resa!$AG$8:$AG$158))</f>
        <v>0</v>
      </c>
      <c r="C22" s="78" cm="1">
        <f t="array" ref="C22">IFERROR(IF(A22="","",INDEX(Resa!$N$8:$N$158,MATCH(A22,Resa!$O$8:$O$158*1,0))),"")</f>
        <v>0</v>
      </c>
      <c r="D22" s="80"/>
      <c r="E22" s="77" cm="1">
        <f t="array" ref="E22">IFERROR(SMALL(_xlfn.UNIQUE(Resa!$O$8:$O$158*1,FALSE,FALSE),ROW($A46)),"")</f>
        <v>256</v>
      </c>
      <c r="F22" s="77">
        <f>IF(E22="","",SUMIF(Resa!$O$8:$O$158,E22,Resa!$AG$8:$AG$158))</f>
        <v>0</v>
      </c>
      <c r="G22" s="78" cm="1">
        <f t="array" ref="G22">IFERROR(IF(E22="","",INDEX(Resa!$N$8:$N$158,MATCH(E22,Resa!$O$8:$O$158*1,0))),"")</f>
        <v>0</v>
      </c>
      <c r="H22" s="79"/>
      <c r="I22" s="77" t="str" cm="1">
        <f t="array" ref="I22">IFERROR(SMALL(_xlfn.UNIQUE(Resa!$O$8:$O$158*1,FALSE,FALSE),ROW($A71)),"")</f>
        <v/>
      </c>
      <c r="J22" s="77" t="str">
        <f>IF(I22="","",SUMIF(Resa!$O$8:$O$158,I22,Resa!$AG$8:$AG$158))</f>
        <v/>
      </c>
      <c r="K22" s="78" t="str" cm="1">
        <f t="array" ref="K22">IFERROR(IF(I22="","",INDEX(Resa!$N$8:$N$158,MATCH(I22,Resa!$O$8:$O$158*1,0))),"")</f>
        <v/>
      </c>
    </row>
    <row r="23" spans="1:11" ht="16.5" thickBot="1" x14ac:dyDescent="0.25">
      <c r="A23" s="77" cm="1">
        <f t="array" ref="A23">IFERROR(SMALL(_xlfn.UNIQUE(Resa!$O$8:$O$158*1,FALSE,FALSE),ROW($A22)),"")</f>
        <v>125</v>
      </c>
      <c r="B23" s="77">
        <f>IF(A23="","",SUMIF(Resa!$O$8:$O$158,A23,Resa!$AG$8:$AG$158))</f>
        <v>0</v>
      </c>
      <c r="C23" s="78" cm="1">
        <f t="array" ref="C23">IFERROR(IF(A23="","",INDEX(Resa!$N$8:$N$158,MATCH(A23,Resa!$O$8:$O$158*1,0))),"")</f>
        <v>0</v>
      </c>
      <c r="D23" s="80"/>
      <c r="E23" s="77" cm="1">
        <f t="array" ref="E23">IFERROR(SMALL(_xlfn.UNIQUE(Resa!$O$8:$O$158*1,FALSE,FALSE),ROW($A47)),"")</f>
        <v>257</v>
      </c>
      <c r="F23" s="77">
        <f>IF(E23="","",SUMIF(Resa!$O$8:$O$158,E23,Resa!$AG$8:$AG$158))</f>
        <v>0</v>
      </c>
      <c r="G23" s="78" cm="1">
        <f t="array" ref="G23">IFERROR(IF(E23="","",INDEX(Resa!$N$8:$N$158,MATCH(E23,Resa!$O$8:$O$158*1,0))),"")</f>
        <v>0</v>
      </c>
      <c r="H23" s="79"/>
      <c r="I23" s="77" t="str" cm="1">
        <f t="array" ref="I23">IFERROR(SMALL(_xlfn.UNIQUE(Resa!$O$8:$O$158*1,FALSE,FALSE),ROW($A72)),"")</f>
        <v/>
      </c>
      <c r="J23" s="77" t="str">
        <f>IF(I23="","",SUMIF(Resa!$O$8:$O$158,I23,Resa!$AG$8:$AG$158))</f>
        <v/>
      </c>
      <c r="K23" s="78" t="str" cm="1">
        <f t="array" ref="K23">IFERROR(IF(I23="","",INDEX(Resa!$N$8:$N$158,MATCH(I23,Resa!$O$8:$O$158*1,0))),"")</f>
        <v/>
      </c>
    </row>
    <row r="24" spans="1:11" ht="16.5" thickBot="1" x14ac:dyDescent="0.25">
      <c r="A24" s="77" cm="1">
        <f t="array" ref="A24">IFERROR(SMALL(_xlfn.UNIQUE(Resa!$O$8:$O$158*1,FALSE,FALSE),ROW($A23)),"")</f>
        <v>126</v>
      </c>
      <c r="B24" s="77">
        <f>IF(A24="","",SUMIF(Resa!$O$8:$O$158,A24,Resa!$AG$8:$AG$158))</f>
        <v>0</v>
      </c>
      <c r="C24" s="78" cm="1">
        <f t="array" ref="C24">IFERROR(IF(A24="","",INDEX(Resa!$N$8:$N$158,MATCH(A24,Resa!$O$8:$O$158*1,0))),"")</f>
        <v>0</v>
      </c>
      <c r="D24" s="80"/>
      <c r="E24" s="77" cm="1">
        <f t="array" ref="E24">IFERROR(SMALL(_xlfn.UNIQUE(Resa!$O$8:$O$158*1,FALSE,FALSE),ROW($A48)),"")</f>
        <v>258</v>
      </c>
      <c r="F24" s="77">
        <f>IF(E24="","",SUMIF(Resa!$O$8:$O$158,E24,Resa!$AG$8:$AG$158))</f>
        <v>0</v>
      </c>
      <c r="G24" s="78" cm="1">
        <f t="array" ref="G24">IFERROR(IF(E24="","",INDEX(Resa!$N$8:$N$158,MATCH(E24,Resa!$O$8:$O$158*1,0))),"")</f>
        <v>0</v>
      </c>
      <c r="H24" s="79"/>
      <c r="I24" s="77" t="str" cm="1">
        <f t="array" ref="I24">IFERROR(SMALL(_xlfn.UNIQUE(Resa!$O$8:$O$158*1,FALSE,FALSE),ROW($A73)),"")</f>
        <v/>
      </c>
      <c r="J24" s="77" t="str">
        <f>IF(I24="","",SUMIF(Resa!$O$8:$O$158,I24,Resa!$AG$8:$AG$158))</f>
        <v/>
      </c>
      <c r="K24" s="78" t="str" cm="1">
        <f t="array" ref="K24">IFERROR(IF(I24="","",INDEX(Resa!$N$8:$N$158,MATCH(I24,Resa!$O$8:$O$158*1,0))),"")</f>
        <v/>
      </c>
    </row>
    <row r="25" spans="1:11" ht="16.5" thickBot="1" x14ac:dyDescent="0.25">
      <c r="A25" s="77" cm="1">
        <f t="array" ref="A25">IFERROR(SMALL(_xlfn.UNIQUE(Resa!$O$8:$O$158*1,FALSE,FALSE),ROW($A24)),"")</f>
        <v>127</v>
      </c>
      <c r="B25" s="77">
        <f>IF(A25="","",SUMIF(Resa!$O$8:$O$158,A25,Resa!$AG$8:$AG$158))</f>
        <v>0</v>
      </c>
      <c r="C25" s="78" cm="1">
        <f t="array" ref="C25">IFERROR(IF(A25="","",INDEX(Resa!$N$8:$N$158,MATCH(A25,Resa!$O$8:$O$158*1,0))),"")</f>
        <v>0</v>
      </c>
      <c r="D25" s="80"/>
      <c r="E25" s="77" cm="1">
        <f t="array" ref="E25">IFERROR(SMALL(_xlfn.UNIQUE(Resa!$O$8:$O$158*1,FALSE,FALSE),ROW($A49)),"")</f>
        <v>259</v>
      </c>
      <c r="F25" s="77">
        <f>IF(E25="","",SUMIF(Resa!$O$8:$O$158,E25,Resa!$AG$8:$AG$158))</f>
        <v>0</v>
      </c>
      <c r="G25" s="78" cm="1">
        <f t="array" ref="G25">IFERROR(IF(E25="","",INDEX(Resa!$N$8:$N$158,MATCH(E25,Resa!$O$8:$O$158*1,0))),"")</f>
        <v>0</v>
      </c>
      <c r="H25" s="79"/>
      <c r="I25" s="77" t="str" cm="1">
        <f t="array" ref="I25">IFERROR(SMALL(_xlfn.UNIQUE(Resa!$O$8:$O$158*1,FALSE,FALSE),ROW($A74)),"")</f>
        <v/>
      </c>
      <c r="J25" s="77" t="str">
        <f>IF(I25="","",SUMIF(Resa!$O$8:$O$158,I25,Resa!$AG$8:$AG$158))</f>
        <v/>
      </c>
      <c r="K25" s="78" t="str" cm="1">
        <f t="array" ref="K25">IFERROR(IF(I25="","",INDEX(Resa!$N$8:$N$158,MATCH(I25,Resa!$O$8:$O$158*1,0))),"")</f>
        <v/>
      </c>
    </row>
    <row r="26" spans="1:11" ht="16.5" thickBot="1" x14ac:dyDescent="0.25">
      <c r="A26" s="77" cm="1">
        <f t="array" ref="A26">IFERROR(SMALL(_xlfn.UNIQUE(Resa!$O$8:$O$158*1,FALSE,FALSE),ROW($A25)),"")</f>
        <v>128</v>
      </c>
      <c r="B26" s="77">
        <f>IF(A26="","",SUMIF(Resa!$O$8:$O$158,A26,Resa!$AG$8:$AG$158))</f>
        <v>0</v>
      </c>
      <c r="C26" s="78" cm="1">
        <f t="array" ref="C26">IFERROR(IF(A26="","",INDEX(Resa!$N$8:$N$158,MATCH(A26,Resa!$O$8:$O$158*1,0))),"")</f>
        <v>0</v>
      </c>
      <c r="D26" s="80"/>
      <c r="E26" s="77" cm="1">
        <f t="array" ref="E26">IFERROR(SMALL(_xlfn.UNIQUE(Resa!$O$8:$O$158*1,FALSE,FALSE),ROW($A50)),"")</f>
        <v>260</v>
      </c>
      <c r="F26" s="77">
        <f>IF(E26="","",SUMIF(Resa!$O$8:$O$158,E26,Resa!$AG$8:$AG$158))</f>
        <v>0</v>
      </c>
      <c r="G26" s="78" cm="1">
        <f t="array" ref="G26">IFERROR(IF(E26="","",INDEX(Resa!$N$8:$N$158,MATCH(E26,Resa!$O$8:$O$158*1,0))),"")</f>
        <v>0</v>
      </c>
      <c r="H26" s="79"/>
      <c r="I26" s="77" t="str" cm="1">
        <f t="array" ref="I26">IFERROR(SMALL(_xlfn.UNIQUE(Resa!$O$8:$O$158*1,FALSE,FALSE),ROW($A75)),"")</f>
        <v/>
      </c>
      <c r="J26" s="77" t="str">
        <f>IF(I26="","",SUMIF(Resa!$O$8:$O$158,I26,Resa!$AG$8:$AG$158))</f>
        <v/>
      </c>
      <c r="K26" s="78" t="str" cm="1">
        <f t="array" ref="K26">IFERROR(IF(I26="","",INDEX(Resa!$N$8:$N$158,MATCH(I26,Resa!$O$8:$O$158*1,0))),"")</f>
        <v/>
      </c>
    </row>
    <row r="27" spans="1:11" ht="16.5" thickBot="1" x14ac:dyDescent="0.25">
      <c r="A27" s="77" cm="1">
        <f t="array" ref="A27">IFERROR(SMALL(_xlfn.UNIQUE(Resa!$O$8:$O$158*1,FALSE,FALSE),ROW($A26)),"")</f>
        <v>129</v>
      </c>
      <c r="B27" s="77">
        <f>IF(A27="","",SUMIF(Resa!$O$8:$O$158,A27,Resa!$AG$8:$AG$158))</f>
        <v>0</v>
      </c>
      <c r="C27" s="78" cm="1">
        <f t="array" ref="C27">IFERROR(IF(A27="","",INDEX(Resa!$N$8:$N$158,MATCH(A27,Resa!$O$8:$O$158*1,0))),"")</f>
        <v>0</v>
      </c>
      <c r="D27" s="81"/>
      <c r="E27" s="77" cm="1">
        <f t="array" ref="E27">IFERROR(SMALL(_xlfn.UNIQUE(Resa!$O$8:$O$158*1,FALSE,FALSE),ROW($A51)),"")</f>
        <v>261</v>
      </c>
      <c r="F27" s="77">
        <f>IF(E27="","",SUMIF(Resa!$O$8:$O$158,E27,Resa!$AG$8:$AG$158))</f>
        <v>0</v>
      </c>
      <c r="G27" s="78" cm="1">
        <f t="array" ref="G27">IFERROR(IF(E27="","",INDEX(Resa!$N$8:$N$158,MATCH(E27,Resa!$O$8:$O$158*1,0))),"")</f>
        <v>0</v>
      </c>
      <c r="H27" s="79"/>
      <c r="I27" s="77" t="str" cm="1">
        <f t="array" ref="I27">IFERROR(SMALL(_xlfn.UNIQUE(Resa!$O$8:$O$158*1,FALSE,FALSE),ROW($A76)),"")</f>
        <v/>
      </c>
      <c r="J27" s="77" t="str">
        <f>IF(I27="","",SUMIF(Resa!$O$8:$O$158,I27,Resa!$AG$8:$AG$158))</f>
        <v/>
      </c>
      <c r="K27" s="78" t="str" cm="1">
        <f t="array" ref="K27">IFERROR(IF(I27="","",INDEX(Resa!$N$8:$N$158,MATCH(I27,Resa!$O$8:$O$158*1,0))),"")</f>
        <v/>
      </c>
    </row>
    <row r="28" spans="1:11" ht="16.5" thickBot="1" x14ac:dyDescent="0.25">
      <c r="A28" s="10"/>
      <c r="B28" s="34"/>
      <c r="C28" s="10"/>
      <c r="D28" s="10"/>
      <c r="H28" s="49"/>
      <c r="I28" s="77" t="str" cm="1">
        <f t="array" ref="I28">IFERROR(SMALL(_xlfn.UNIQUE(Resa!$O$8:$O$158*1,FALSE,FALSE),ROW($A77)),"")</f>
        <v/>
      </c>
      <c r="J28" s="77" t="str">
        <f>IF(I28="","",SUMIF(Resa!$O$8:$O$158,I28,Resa!$AG$8:$AG$158))</f>
        <v/>
      </c>
      <c r="K28" s="78" t="str" cm="1">
        <f t="array" ref="K28">IFERROR(IF(I28="","",INDEX(Resa!$N$8:$N$158,MATCH(I28,Resa!$O$8:$O$158*1,0))),"")</f>
        <v/>
      </c>
    </row>
    <row r="29" spans="1:11" ht="18" x14ac:dyDescent="0.2">
      <c r="A29" s="199">
        <v>1</v>
      </c>
      <c r="B29" s="200"/>
      <c r="C29" s="44">
        <f t="shared" ref="C29:C34" si="0">SUMIFS($B$3:$B$27,$C$3:$C$27,A29)+SUMIFS($F$3:$F$27,$G$3:$G$27,A29)+SUMIFS($J$3:$J$28,$K$3:$K$28,A29)</f>
        <v>0</v>
      </c>
      <c r="D29" s="10"/>
    </row>
    <row r="30" spans="1:11" ht="18" x14ac:dyDescent="0.2">
      <c r="A30" s="201">
        <v>2</v>
      </c>
      <c r="B30" s="202"/>
      <c r="C30" s="45">
        <f t="shared" si="0"/>
        <v>0</v>
      </c>
      <c r="D30" s="10"/>
    </row>
    <row r="31" spans="1:11" ht="18" x14ac:dyDescent="0.2">
      <c r="A31" s="203">
        <v>3</v>
      </c>
      <c r="B31" s="204"/>
      <c r="C31" s="45">
        <f t="shared" si="0"/>
        <v>0</v>
      </c>
    </row>
    <row r="32" spans="1:11" ht="18" x14ac:dyDescent="0.2">
      <c r="A32" s="205">
        <v>4</v>
      </c>
      <c r="B32" s="206"/>
      <c r="C32" s="45">
        <f t="shared" si="0"/>
        <v>0</v>
      </c>
    </row>
    <row r="33" spans="1:3" ht="18" x14ac:dyDescent="0.2">
      <c r="A33" s="190">
        <v>5</v>
      </c>
      <c r="B33" s="191"/>
      <c r="C33" s="45">
        <f t="shared" si="0"/>
        <v>0</v>
      </c>
    </row>
    <row r="34" spans="1:3" ht="18.75" thickBot="1" x14ac:dyDescent="0.25">
      <c r="A34" s="192">
        <v>6</v>
      </c>
      <c r="B34" s="193"/>
      <c r="C34" s="46">
        <f t="shared" si="0"/>
        <v>0</v>
      </c>
    </row>
  </sheetData>
  <mergeCells count="8">
    <mergeCell ref="A33:B33"/>
    <mergeCell ref="A34:B34"/>
    <mergeCell ref="A1:I1"/>
    <mergeCell ref="J1:K1"/>
    <mergeCell ref="A29:B29"/>
    <mergeCell ref="A30:B30"/>
    <mergeCell ref="A31:B31"/>
    <mergeCell ref="A32:B32"/>
  </mergeCells>
  <conditionalFormatting sqref="B3:B27 I3:J28">
    <cfRule type="expression" dxfId="32" priority="40">
      <formula>AND( D3=6)</formula>
    </cfRule>
    <cfRule type="expression" dxfId="31" priority="41">
      <formula>AND( D3=5)</formula>
    </cfRule>
    <cfRule type="expression" dxfId="30" priority="42">
      <formula>AND( D3=4)</formula>
    </cfRule>
    <cfRule type="expression" dxfId="29" priority="43">
      <formula>AND( D3=3)</formula>
    </cfRule>
    <cfRule type="expression" dxfId="28" priority="44">
      <formula>AND( D3=2)</formula>
    </cfRule>
    <cfRule type="expression" dxfId="27" priority="45">
      <formula>AND( D3=1)</formula>
    </cfRule>
  </conditionalFormatting>
  <conditionalFormatting sqref="B3:B27">
    <cfRule type="containsErrors" dxfId="26" priority="46">
      <formula>ISERROR(B3)</formula>
    </cfRule>
  </conditionalFormatting>
  <conditionalFormatting sqref="E3:E27">
    <cfRule type="expression" dxfId="25" priority="33">
      <formula>AND( G3=6)</formula>
    </cfRule>
    <cfRule type="expression" dxfId="24" priority="34">
      <formula>AND( G3=5)</formula>
    </cfRule>
    <cfRule type="expression" dxfId="23" priority="35">
      <formula>AND( G3=4)</formula>
    </cfRule>
    <cfRule type="expression" dxfId="22" priority="36">
      <formula>AND( G3=3)</formula>
    </cfRule>
    <cfRule type="expression" dxfId="21" priority="37">
      <formula>AND( G3=2)</formula>
    </cfRule>
    <cfRule type="expression" dxfId="20" priority="38">
      <formula>AND( G3=1)</formula>
    </cfRule>
  </conditionalFormatting>
  <conditionalFormatting sqref="E3:E27 I3:J28">
    <cfRule type="containsErrors" dxfId="19" priority="39">
      <formula>ISERROR(E3)</formula>
    </cfRule>
  </conditionalFormatting>
  <conditionalFormatting sqref="C3:C27">
    <cfRule type="cellIs" dxfId="18" priority="32" operator="equal">
      <formula>0</formula>
    </cfRule>
  </conditionalFormatting>
  <conditionalFormatting sqref="G3:G27">
    <cfRule type="cellIs" dxfId="17" priority="31" operator="equal">
      <formula>0</formula>
    </cfRule>
  </conditionalFormatting>
  <conditionalFormatting sqref="K3:K28">
    <cfRule type="cellIs" dxfId="16" priority="30" operator="equal">
      <formula>0</formula>
    </cfRule>
  </conditionalFormatting>
  <conditionalFormatting sqref="J3:J28">
    <cfRule type="containsErrors" dxfId="15" priority="22">
      <formula>ISERROR(J3)</formula>
    </cfRule>
  </conditionalFormatting>
  <conditionalFormatting sqref="J3:J28">
    <cfRule type="containsErrors" dxfId="14" priority="21">
      <formula>ISERROR(J3)</formula>
    </cfRule>
  </conditionalFormatting>
  <conditionalFormatting sqref="F3:F27">
    <cfRule type="expression" dxfId="13" priority="8">
      <formula>AND( H3=6)</formula>
    </cfRule>
    <cfRule type="expression" dxfId="12" priority="9">
      <formula>AND( H3=5)</formula>
    </cfRule>
    <cfRule type="expression" dxfId="11" priority="10">
      <formula>AND( H3=4)</formula>
    </cfRule>
    <cfRule type="expression" dxfId="10" priority="11">
      <formula>AND( H3=3)</formula>
    </cfRule>
    <cfRule type="expression" dxfId="9" priority="12">
      <formula>AND( H3=2)</formula>
    </cfRule>
    <cfRule type="expression" dxfId="8" priority="13">
      <formula>AND( H3=1)</formula>
    </cfRule>
  </conditionalFormatting>
  <conditionalFormatting sqref="J3:J28 F3:F27">
    <cfRule type="containsErrors" dxfId="7" priority="14">
      <formula>ISERROR(F3)</formula>
    </cfRule>
  </conditionalFormatting>
  <conditionalFormatting sqref="A3:A27">
    <cfRule type="expression" dxfId="6" priority="1">
      <formula>AND( C3=6)</formula>
    </cfRule>
    <cfRule type="expression" dxfId="5" priority="2">
      <formula>AND( C3=5)</formula>
    </cfRule>
    <cfRule type="expression" dxfId="4" priority="3">
      <formula>AND( C3=4)</formula>
    </cfRule>
    <cfRule type="expression" dxfId="3" priority="4">
      <formula>AND( C3=3)</formula>
    </cfRule>
    <cfRule type="expression" dxfId="2" priority="5">
      <formula>AND( C3=2)</formula>
    </cfRule>
    <cfRule type="expression" dxfId="1" priority="6">
      <formula>AND( C3=1)</formula>
    </cfRule>
  </conditionalFormatting>
  <conditionalFormatting sqref="A3:A27">
    <cfRule type="containsErrors" dxfId="0" priority="7">
      <formula>ISERROR(A3)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Resa</vt:lpstr>
      <vt:lpstr>LANGUES</vt:lpstr>
      <vt:lpstr>EXCU 1</vt:lpstr>
      <vt:lpstr>EXCU 2</vt:lpstr>
      <vt:lpstr>EXCU 3</vt:lpstr>
      <vt:lpstr>EXCU 4</vt:lpstr>
      <vt:lpstr>EXCU 5</vt:lpstr>
      <vt:lpstr>EXCU 6</vt:lpstr>
      <vt:lpstr>EXCU 7</vt:lpstr>
      <vt:lpstr>EXCU 8</vt:lpstr>
      <vt:lpstr>EXCU 9</vt:lpstr>
      <vt:lpstr>EXCU 10</vt:lpstr>
      <vt:lpstr>EXCU 11</vt:lpstr>
      <vt:lpstr>EXCU 12</vt:lpstr>
      <vt:lpstr>EXCU 13</vt:lpstr>
      <vt:lpstr>EXCU 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Bateau Elbeprincesse</dc:creator>
  <cp:lastModifiedBy>francis henniaux</cp:lastModifiedBy>
  <cp:lastPrinted>2023-08-22T17:08:42Z</cp:lastPrinted>
  <dcterms:created xsi:type="dcterms:W3CDTF">2018-08-31T07:00:11Z</dcterms:created>
  <dcterms:modified xsi:type="dcterms:W3CDTF">2023-09-19T10:31:10Z</dcterms:modified>
</cp:coreProperties>
</file>