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DD20BD55-00BB-469E-8926-7160EEEAD0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" l="1" a="1"/>
  <c r="I18" i="1" s="1"/>
  <c r="I17" i="1" a="1"/>
  <c r="I17" i="1" s="1"/>
  <c r="I16" i="1" a="1"/>
  <c r="I16" i="1" s="1"/>
  <c r="I15" i="1" a="1"/>
  <c r="I15" i="1" s="1"/>
  <c r="I14" i="1" a="1"/>
  <c r="I14" i="1" s="1"/>
  <c r="I13" i="1" a="1"/>
  <c r="I13" i="1" s="1"/>
  <c r="I12" i="1" a="1"/>
  <c r="I12" i="1" s="1"/>
  <c r="I11" i="1" a="1"/>
  <c r="I11" i="1" s="1"/>
  <c r="I5" i="1" a="1"/>
  <c r="I5" i="1" s="1"/>
  <c r="I6" i="1" a="1"/>
  <c r="I6" i="1" s="1"/>
  <c r="L4" i="1" a="1"/>
  <c r="L4" i="1" s="1"/>
  <c r="M4" i="1" s="1"/>
  <c r="Z7" i="1"/>
  <c r="Y7" i="1"/>
  <c r="Z6" i="1"/>
  <c r="Y6" i="1"/>
  <c r="Z5" i="1"/>
  <c r="Y5" i="1"/>
  <c r="Z4" i="1"/>
  <c r="Y4" i="1"/>
  <c r="P4" i="1"/>
  <c r="Q8" i="1" s="1"/>
  <c r="R8" i="1" s="1"/>
  <c r="Q190" i="1" l="1"/>
  <c r="R190" i="1" s="1"/>
  <c r="Q158" i="1"/>
  <c r="R158" i="1" s="1"/>
  <c r="Q134" i="1"/>
  <c r="R134" i="1" s="1"/>
  <c r="Q94" i="1"/>
  <c r="R94" i="1" s="1"/>
  <c r="Q70" i="1"/>
  <c r="R70" i="1" s="1"/>
  <c r="Q38" i="1"/>
  <c r="R38" i="1" s="1"/>
  <c r="Q6" i="1"/>
  <c r="R6" i="1" s="1"/>
  <c r="Q189" i="1"/>
  <c r="R189" i="1" s="1"/>
  <c r="Q133" i="1"/>
  <c r="R133" i="1" s="1"/>
  <c r="Q109" i="1"/>
  <c r="R109" i="1" s="1"/>
  <c r="Q93" i="1"/>
  <c r="R93" i="1" s="1"/>
  <c r="Q53" i="1"/>
  <c r="R53" i="1" s="1"/>
  <c r="Q21" i="1"/>
  <c r="R21" i="1" s="1"/>
  <c r="Q178" i="1"/>
  <c r="R178" i="1" s="1"/>
  <c r="Q154" i="1"/>
  <c r="R154" i="1" s="1"/>
  <c r="Q130" i="1"/>
  <c r="R130" i="1" s="1"/>
  <c r="Q114" i="1"/>
  <c r="R114" i="1" s="1"/>
  <c r="Q90" i="1"/>
  <c r="R90" i="1" s="1"/>
  <c r="Q82" i="1"/>
  <c r="R82" i="1" s="1"/>
  <c r="Q66" i="1"/>
  <c r="R66" i="1" s="1"/>
  <c r="Q34" i="1"/>
  <c r="R34" i="1" s="1"/>
  <c r="Q199" i="1"/>
  <c r="R199" i="1" s="1"/>
  <c r="Q191" i="1"/>
  <c r="R191" i="1" s="1"/>
  <c r="Q183" i="1"/>
  <c r="R183" i="1" s="1"/>
  <c r="Q175" i="1"/>
  <c r="R175" i="1" s="1"/>
  <c r="Q167" i="1"/>
  <c r="R167" i="1" s="1"/>
  <c r="Q159" i="1"/>
  <c r="R159" i="1" s="1"/>
  <c r="Q151" i="1"/>
  <c r="R151" i="1" s="1"/>
  <c r="Q143" i="1"/>
  <c r="R143" i="1" s="1"/>
  <c r="Q135" i="1"/>
  <c r="R135" i="1" s="1"/>
  <c r="Q127" i="1"/>
  <c r="R127" i="1" s="1"/>
  <c r="Q119" i="1"/>
  <c r="R119" i="1" s="1"/>
  <c r="Q111" i="1"/>
  <c r="R111" i="1" s="1"/>
  <c r="Q103" i="1"/>
  <c r="R103" i="1" s="1"/>
  <c r="Q95" i="1"/>
  <c r="R95" i="1" s="1"/>
  <c r="Q87" i="1"/>
  <c r="R87" i="1" s="1"/>
  <c r="Q79" i="1"/>
  <c r="R79" i="1" s="1"/>
  <c r="Q71" i="1"/>
  <c r="R71" i="1" s="1"/>
  <c r="Q63" i="1"/>
  <c r="R63" i="1" s="1"/>
  <c r="Q55" i="1"/>
  <c r="R55" i="1" s="1"/>
  <c r="Q47" i="1"/>
  <c r="R47" i="1" s="1"/>
  <c r="Q39" i="1"/>
  <c r="R39" i="1" s="1"/>
  <c r="Q31" i="1"/>
  <c r="R31" i="1" s="1"/>
  <c r="Q23" i="1"/>
  <c r="R23" i="1" s="1"/>
  <c r="Q15" i="1"/>
  <c r="R15" i="1" s="1"/>
  <c r="Q7" i="1"/>
  <c r="R7" i="1" s="1"/>
  <c r="Q166" i="1"/>
  <c r="R166" i="1" s="1"/>
  <c r="Q126" i="1"/>
  <c r="R126" i="1" s="1"/>
  <c r="Q102" i="1"/>
  <c r="R102" i="1" s="1"/>
  <c r="Q62" i="1"/>
  <c r="R62" i="1" s="1"/>
  <c r="Q30" i="1"/>
  <c r="R30" i="1" s="1"/>
  <c r="Q181" i="1"/>
  <c r="R181" i="1" s="1"/>
  <c r="Q141" i="1"/>
  <c r="R141" i="1" s="1"/>
  <c r="Q101" i="1"/>
  <c r="R101" i="1" s="1"/>
  <c r="Q61" i="1"/>
  <c r="R61" i="1" s="1"/>
  <c r="Q13" i="1"/>
  <c r="R13" i="1" s="1"/>
  <c r="Q196" i="1"/>
  <c r="R196" i="1" s="1"/>
  <c r="Q188" i="1"/>
  <c r="R188" i="1" s="1"/>
  <c r="Q180" i="1"/>
  <c r="R180" i="1" s="1"/>
  <c r="Q172" i="1"/>
  <c r="R172" i="1" s="1"/>
  <c r="Q164" i="1"/>
  <c r="R164" i="1" s="1"/>
  <c r="Q156" i="1"/>
  <c r="R156" i="1" s="1"/>
  <c r="Q148" i="1"/>
  <c r="R148" i="1" s="1"/>
  <c r="Q140" i="1"/>
  <c r="R140" i="1" s="1"/>
  <c r="Q132" i="1"/>
  <c r="R132" i="1" s="1"/>
  <c r="Q124" i="1"/>
  <c r="R124" i="1" s="1"/>
  <c r="Q116" i="1"/>
  <c r="R116" i="1" s="1"/>
  <c r="Q108" i="1"/>
  <c r="R108" i="1" s="1"/>
  <c r="Q100" i="1"/>
  <c r="R100" i="1" s="1"/>
  <c r="Q92" i="1"/>
  <c r="R92" i="1" s="1"/>
  <c r="Q84" i="1"/>
  <c r="R84" i="1" s="1"/>
  <c r="Q76" i="1"/>
  <c r="R76" i="1" s="1"/>
  <c r="Q68" i="1"/>
  <c r="R68" i="1" s="1"/>
  <c r="Q60" i="1"/>
  <c r="R60" i="1" s="1"/>
  <c r="Q52" i="1"/>
  <c r="R52" i="1" s="1"/>
  <c r="Q44" i="1"/>
  <c r="R44" i="1" s="1"/>
  <c r="Q36" i="1"/>
  <c r="R36" i="1" s="1"/>
  <c r="Q28" i="1"/>
  <c r="R28" i="1" s="1"/>
  <c r="Q20" i="1"/>
  <c r="R20" i="1" s="1"/>
  <c r="Q12" i="1"/>
  <c r="R12" i="1" s="1"/>
  <c r="Q201" i="1"/>
  <c r="R201" i="1" s="1"/>
  <c r="Q198" i="1"/>
  <c r="R198" i="1" s="1"/>
  <c r="Q174" i="1"/>
  <c r="R174" i="1" s="1"/>
  <c r="Q142" i="1"/>
  <c r="R142" i="1" s="1"/>
  <c r="Q110" i="1"/>
  <c r="R110" i="1" s="1"/>
  <c r="Q78" i="1"/>
  <c r="R78" i="1" s="1"/>
  <c r="Q54" i="1"/>
  <c r="R54" i="1" s="1"/>
  <c r="Q14" i="1"/>
  <c r="R14" i="1" s="1"/>
  <c r="Q173" i="1"/>
  <c r="R173" i="1" s="1"/>
  <c r="Q157" i="1"/>
  <c r="R157" i="1" s="1"/>
  <c r="Q117" i="1"/>
  <c r="R117" i="1" s="1"/>
  <c r="Q77" i="1"/>
  <c r="R77" i="1" s="1"/>
  <c r="Q37" i="1"/>
  <c r="R37" i="1" s="1"/>
  <c r="Q5" i="1"/>
  <c r="R5" i="1" s="1"/>
  <c r="Q195" i="1"/>
  <c r="R195" i="1" s="1"/>
  <c r="Q187" i="1"/>
  <c r="R187" i="1" s="1"/>
  <c r="Q179" i="1"/>
  <c r="R179" i="1" s="1"/>
  <c r="Q171" i="1"/>
  <c r="R171" i="1" s="1"/>
  <c r="Q163" i="1"/>
  <c r="R163" i="1" s="1"/>
  <c r="Q155" i="1"/>
  <c r="R155" i="1" s="1"/>
  <c r="Q147" i="1"/>
  <c r="R147" i="1" s="1"/>
  <c r="Q139" i="1"/>
  <c r="R139" i="1" s="1"/>
  <c r="Q131" i="1"/>
  <c r="R131" i="1" s="1"/>
  <c r="Q123" i="1"/>
  <c r="R123" i="1" s="1"/>
  <c r="Q115" i="1"/>
  <c r="R115" i="1" s="1"/>
  <c r="Q107" i="1"/>
  <c r="R107" i="1" s="1"/>
  <c r="Q99" i="1"/>
  <c r="R99" i="1" s="1"/>
  <c r="Q91" i="1"/>
  <c r="R91" i="1" s="1"/>
  <c r="Q83" i="1"/>
  <c r="R83" i="1" s="1"/>
  <c r="Q75" i="1"/>
  <c r="R75" i="1" s="1"/>
  <c r="Q67" i="1"/>
  <c r="R67" i="1" s="1"/>
  <c r="Q59" i="1"/>
  <c r="R59" i="1" s="1"/>
  <c r="Q51" i="1"/>
  <c r="R51" i="1" s="1"/>
  <c r="Q43" i="1"/>
  <c r="R43" i="1" s="1"/>
  <c r="Q35" i="1"/>
  <c r="R35" i="1" s="1"/>
  <c r="Q27" i="1"/>
  <c r="R27" i="1" s="1"/>
  <c r="Q19" i="1"/>
  <c r="R19" i="1" s="1"/>
  <c r="Q11" i="1"/>
  <c r="R11" i="1" s="1"/>
  <c r="Q200" i="1"/>
  <c r="R200" i="1" s="1"/>
  <c r="Q165" i="1"/>
  <c r="R165" i="1" s="1"/>
  <c r="Q85" i="1"/>
  <c r="R85" i="1" s="1"/>
  <c r="Q45" i="1"/>
  <c r="R45" i="1" s="1"/>
  <c r="Q194" i="1"/>
  <c r="R194" i="1" s="1"/>
  <c r="Q162" i="1"/>
  <c r="R162" i="1" s="1"/>
  <c r="Q138" i="1"/>
  <c r="R138" i="1" s="1"/>
  <c r="Q106" i="1"/>
  <c r="R106" i="1" s="1"/>
  <c r="Q58" i="1"/>
  <c r="R58" i="1" s="1"/>
  <c r="Q50" i="1"/>
  <c r="R50" i="1" s="1"/>
  <c r="Q26" i="1"/>
  <c r="R26" i="1" s="1"/>
  <c r="Q18" i="1"/>
  <c r="R18" i="1" s="1"/>
  <c r="Q10" i="1"/>
  <c r="R10" i="1" s="1"/>
  <c r="Q193" i="1"/>
  <c r="R193" i="1" s="1"/>
  <c r="Q185" i="1"/>
  <c r="R185" i="1" s="1"/>
  <c r="Q177" i="1"/>
  <c r="R177" i="1" s="1"/>
  <c r="Q169" i="1"/>
  <c r="R169" i="1" s="1"/>
  <c r="Q161" i="1"/>
  <c r="R161" i="1" s="1"/>
  <c r="Q153" i="1"/>
  <c r="R153" i="1" s="1"/>
  <c r="Q145" i="1"/>
  <c r="R145" i="1" s="1"/>
  <c r="Q137" i="1"/>
  <c r="R137" i="1" s="1"/>
  <c r="Q129" i="1"/>
  <c r="R129" i="1" s="1"/>
  <c r="Q121" i="1"/>
  <c r="R121" i="1" s="1"/>
  <c r="Q113" i="1"/>
  <c r="R113" i="1" s="1"/>
  <c r="Q105" i="1"/>
  <c r="R105" i="1" s="1"/>
  <c r="Q97" i="1"/>
  <c r="R97" i="1" s="1"/>
  <c r="Q89" i="1"/>
  <c r="R89" i="1" s="1"/>
  <c r="Q81" i="1"/>
  <c r="R81" i="1" s="1"/>
  <c r="Q73" i="1"/>
  <c r="R73" i="1" s="1"/>
  <c r="Q65" i="1"/>
  <c r="R65" i="1" s="1"/>
  <c r="Q57" i="1"/>
  <c r="R57" i="1" s="1"/>
  <c r="Q49" i="1"/>
  <c r="R49" i="1" s="1"/>
  <c r="Q41" i="1"/>
  <c r="R41" i="1" s="1"/>
  <c r="Q33" i="1"/>
  <c r="R33" i="1" s="1"/>
  <c r="Q25" i="1"/>
  <c r="R25" i="1" s="1"/>
  <c r="Q17" i="1"/>
  <c r="R17" i="1" s="1"/>
  <c r="Q9" i="1"/>
  <c r="R9" i="1" s="1"/>
  <c r="Q182" i="1"/>
  <c r="R182" i="1" s="1"/>
  <c r="Q150" i="1"/>
  <c r="R150" i="1" s="1"/>
  <c r="Q118" i="1"/>
  <c r="R118" i="1" s="1"/>
  <c r="Q86" i="1"/>
  <c r="R86" i="1" s="1"/>
  <c r="Q46" i="1"/>
  <c r="R46" i="1" s="1"/>
  <c r="Q22" i="1"/>
  <c r="R22" i="1" s="1"/>
  <c r="Q197" i="1"/>
  <c r="R197" i="1" s="1"/>
  <c r="Q149" i="1"/>
  <c r="R149" i="1" s="1"/>
  <c r="Q125" i="1"/>
  <c r="R125" i="1" s="1"/>
  <c r="Q69" i="1"/>
  <c r="R69" i="1" s="1"/>
  <c r="Q29" i="1"/>
  <c r="R29" i="1" s="1"/>
  <c r="Q186" i="1"/>
  <c r="R186" i="1" s="1"/>
  <c r="Q170" i="1"/>
  <c r="R170" i="1" s="1"/>
  <c r="Q146" i="1"/>
  <c r="R146" i="1" s="1"/>
  <c r="Q122" i="1"/>
  <c r="R122" i="1" s="1"/>
  <c r="Q98" i="1"/>
  <c r="R98" i="1" s="1"/>
  <c r="Q74" i="1"/>
  <c r="R74" i="1" s="1"/>
  <c r="Q42" i="1"/>
  <c r="R42" i="1" s="1"/>
  <c r="Q4" i="1"/>
  <c r="R4" i="1" s="1"/>
  <c r="Q192" i="1"/>
  <c r="R192" i="1" s="1"/>
  <c r="Q184" i="1"/>
  <c r="R184" i="1" s="1"/>
  <c r="Q176" i="1"/>
  <c r="R176" i="1" s="1"/>
  <c r="Q168" i="1"/>
  <c r="R168" i="1" s="1"/>
  <c r="Q160" i="1"/>
  <c r="R160" i="1" s="1"/>
  <c r="Q152" i="1"/>
  <c r="R152" i="1" s="1"/>
  <c r="Q144" i="1"/>
  <c r="R144" i="1" s="1"/>
  <c r="Q136" i="1"/>
  <c r="R136" i="1" s="1"/>
  <c r="Q128" i="1"/>
  <c r="R128" i="1" s="1"/>
  <c r="Q120" i="1"/>
  <c r="R120" i="1" s="1"/>
  <c r="Q112" i="1"/>
  <c r="R112" i="1" s="1"/>
  <c r="Q104" i="1"/>
  <c r="R104" i="1" s="1"/>
  <c r="Q96" i="1"/>
  <c r="R96" i="1" s="1"/>
  <c r="Q88" i="1"/>
  <c r="R88" i="1" s="1"/>
  <c r="Q80" i="1"/>
  <c r="R80" i="1" s="1"/>
  <c r="Q72" i="1"/>
  <c r="R72" i="1" s="1"/>
  <c r="Q64" i="1"/>
  <c r="R64" i="1" s="1"/>
  <c r="Q56" i="1"/>
  <c r="R56" i="1" s="1"/>
  <c r="Q48" i="1"/>
  <c r="R48" i="1" s="1"/>
  <c r="Q40" i="1"/>
  <c r="R40" i="1" s="1"/>
  <c r="Q32" i="1"/>
  <c r="R32" i="1" s="1"/>
  <c r="Q24" i="1"/>
  <c r="R24" i="1" s="1"/>
  <c r="Q16" i="1"/>
  <c r="R16" i="1" s="1"/>
  <c r="S4" i="1" l="1"/>
  <c r="T4" i="1" s="1"/>
  <c r="U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GANE Keylyan</author>
  </authors>
  <commentList>
    <comment ref="W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GANE Keylyan:</t>
        </r>
        <r>
          <rPr>
            <sz val="9"/>
            <color indexed="81"/>
            <rFont val="Tahoma"/>
            <family val="2"/>
          </rPr>
          <t xml:space="preserve">
A savoir : 
1er trimestre : fin déc-fin mars
2nd trimestre : fin mars - fin juin
3ème trimestre : fin juin - fin sept
4ème trimestre : fin sept - fin déc</t>
        </r>
      </text>
    </comment>
    <comment ref="X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GANE Keylyan:</t>
        </r>
        <r>
          <rPr>
            <sz val="9"/>
            <color indexed="81"/>
            <rFont val="Tahoma"/>
            <family val="2"/>
          </rPr>
          <t xml:space="preserve">
Colonne technique car Excel force l'ajout d'une année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<sst xmlns="http://schemas.openxmlformats.org/spreadsheetml/2006/main" count="32" uniqueCount="23">
  <si>
    <t>Dates</t>
  </si>
  <si>
    <t>SX5E 50 Perf</t>
  </si>
  <si>
    <t>Volatilité tableau annuel</t>
  </si>
  <si>
    <t>Indices</t>
  </si>
  <si>
    <t>Volatilité tableau trimestriel</t>
  </si>
  <si>
    <t>1) Moyenne</t>
  </si>
  <si>
    <t>2) ecart à la moyenne</t>
  </si>
  <si>
    <t>3) Carré de l'écart</t>
  </si>
  <si>
    <t>4) Variance</t>
  </si>
  <si>
    <t>5) Ecart type</t>
  </si>
  <si>
    <t>Volatilité annualisé</t>
  </si>
  <si>
    <t>Trimestres</t>
  </si>
  <si>
    <t>Fin trimestre</t>
  </si>
  <si>
    <t>Mois</t>
  </si>
  <si>
    <t xml:space="preserve">Jour </t>
  </si>
  <si>
    <t>T1</t>
  </si>
  <si>
    <t>T2</t>
  </si>
  <si>
    <t>T3</t>
  </si>
  <si>
    <t>T4</t>
  </si>
  <si>
    <t>Tableau pour conditionner les trimestres</t>
  </si>
  <si>
    <t xml:space="preserve">Exemple détaillé calcul volatilité 2022 </t>
  </si>
  <si>
    <t>annualisé</t>
  </si>
  <si>
    <t>Calcuil écart type (volatilité) avec fonction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</si>
</sst>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000%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40">
    <xf numFmtId="0" fontId="0" fillId="0" borderId="0" xfId="0"/>
    <xf numFmtId="14" fontId="3" fillId="0" borderId="1" xfId="0" applyNumberFormat="1" applyFont="1" applyBorder="1"/>
    <xf numFmtId="14" fontId="0" fillId="3" borderId="0" xfId="0" applyNumberFormat="1" applyFill="1"/>
    <xf numFmtId="14" fontId="0" fillId="4" borderId="0" xfId="0" applyNumberFormat="1" applyFill="1"/>
    <xf numFmtId="0" fontId="3" fillId="0" borderId="1" xfId="0" applyFont="1" applyBorder="1"/>
    <xf numFmtId="10" fontId="0" fillId="5" borderId="0" xfId="2" applyNumberFormat="1" applyFont="1" applyFill="1"/>
    <xf numFmtId="10" fontId="0" fillId="4" borderId="0" xfId="2" applyNumberFormat="1" applyFont="1" applyFill="1"/>
    <xf numFmtId="0" fontId="4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0" fontId="0" fillId="0" borderId="0" xfId="0" applyNumberForma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0" fillId="3" borderId="0" xfId="0" applyNumberFormat="1" applyFill="1"/>
    <xf numFmtId="0" fontId="0" fillId="5" borderId="0" xfId="0" applyFill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0" fontId="2" fillId="2" borderId="15" xfId="3" applyNumberFormat="1" applyBorder="1"/>
    <xf numFmtId="0" fontId="0" fillId="6" borderId="0" xfId="0" applyFill="1"/>
    <xf numFmtId="10" fontId="0" fillId="0" borderId="14" xfId="0" applyNumberFormat="1" applyBorder="1"/>
    <xf numFmtId="164" fontId="0" fillId="0" borderId="14" xfId="0" applyNumberFormat="1" applyBorder="1"/>
    <xf numFmtId="0" fontId="0" fillId="0" borderId="14" xfId="0" applyBorder="1"/>
    <xf numFmtId="165" fontId="2" fillId="2" borderId="15" xfId="3" applyNumberFormat="1" applyBorder="1"/>
    <xf numFmtId="10" fontId="0" fillId="0" borderId="16" xfId="1" applyNumberFormat="1" applyFont="1" applyBorder="1"/>
    <xf numFmtId="10" fontId="0" fillId="0" borderId="17" xfId="1" applyNumberFormat="1" applyFont="1" applyBorder="1"/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4" fontId="0" fillId="0" borderId="16" xfId="2" applyNumberFormat="1" applyFont="1" applyBorder="1"/>
    <xf numFmtId="164" fontId="0" fillId="0" borderId="18" xfId="2" applyNumberFormat="1" applyFont="1" applyBorder="1"/>
    <xf numFmtId="164" fontId="0" fillId="0" borderId="17" xfId="2" applyNumberFormat="1" applyFont="1" applyBorder="1"/>
    <xf numFmtId="164" fontId="0" fillId="0" borderId="19" xfId="2" applyNumberFormat="1" applyFont="1" applyBorder="1"/>
    <xf numFmtId="10" fontId="0" fillId="0" borderId="14" xfId="2" applyNumberFormat="1" applyFont="1" applyBorder="1"/>
  </cellXfs>
  <cellStyles count="4">
    <cellStyle name="Milliers" xfId="1" builtinId="3"/>
    <cellStyle name="Normal" xfId="0" builtinId="0"/>
    <cellStyle name="Pourcentage" xfId="2" builtinId="5"/>
    <cellStyle name="Satisfaisant" xfId="3" builtinId="26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4" tint="0.79998168889431442"/>
        </patternFill>
      </fill>
    </dxf>
    <dxf>
      <numFmt numFmtId="19" formatCode="dd/mm/yyyy"/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2EC311-989E-4596-9E52-8ECD3BAAA215}" name="Tableau1" displayName="Tableau1" ref="A2:B337" totalsRowShown="0" headerRowBorderDxfId="2">
  <autoFilter ref="A2:B337" xr:uid="{1E2EC311-989E-4596-9E52-8ECD3BAAA215}"/>
  <tableColumns count="2">
    <tableColumn id="1" xr3:uid="{E0388309-A9A8-4E8C-AECC-EF9C8EF7EC94}" name="Dates" dataDxfId="1"/>
    <tableColumn id="2" xr3:uid="{7A45E45C-CF99-4F83-873D-1CC7CB4089CE}" name="SX5E 50 Perf" dataDxfId="0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37"/>
  <sheetViews>
    <sheetView tabSelected="1" workbookViewId="0">
      <selection activeCell="K9" sqref="K9"/>
    </sheetView>
  </sheetViews>
  <sheetFormatPr baseColWidth="10" defaultRowHeight="15" x14ac:dyDescent="0.25"/>
  <cols>
    <col min="2" max="2" width="13.85546875" customWidth="1"/>
    <col min="3" max="3" width="5.7109375" customWidth="1"/>
    <col min="4" max="4" width="6.85546875" bestFit="1" customWidth="1"/>
    <col min="5" max="7" width="5.7109375" customWidth="1"/>
    <col min="15" max="15" width="5" style="24" customWidth="1"/>
  </cols>
  <sheetData>
    <row r="1" spans="1:26" x14ac:dyDescent="0.25">
      <c r="K1" s="17" t="s">
        <v>22</v>
      </c>
      <c r="L1" s="18"/>
      <c r="M1" s="19"/>
      <c r="P1" s="17" t="s">
        <v>20</v>
      </c>
      <c r="Q1" s="18"/>
      <c r="R1" s="18"/>
      <c r="S1" s="18"/>
      <c r="T1" s="18"/>
      <c r="U1" s="19"/>
    </row>
    <row r="2" spans="1:26" ht="15.75" thickBot="1" x14ac:dyDescent="0.3">
      <c r="A2" s="1" t="s">
        <v>0</v>
      </c>
      <c r="B2" s="4" t="s">
        <v>1</v>
      </c>
      <c r="K2" s="20"/>
      <c r="M2" s="21"/>
      <c r="P2" s="20"/>
      <c r="U2" s="21"/>
      <c r="W2" t="s">
        <v>19</v>
      </c>
    </row>
    <row r="3" spans="1:26" ht="15.75" thickBot="1" x14ac:dyDescent="0.3">
      <c r="A3" s="2">
        <v>44649</v>
      </c>
      <c r="B3" s="5">
        <v>0</v>
      </c>
      <c r="H3" s="7" t="s">
        <v>2</v>
      </c>
      <c r="K3" s="20"/>
      <c r="M3" s="21" t="s">
        <v>21</v>
      </c>
      <c r="P3" s="20" t="s">
        <v>5</v>
      </c>
      <c r="Q3" t="s">
        <v>6</v>
      </c>
      <c r="R3" t="s">
        <v>7</v>
      </c>
      <c r="S3" t="s">
        <v>8</v>
      </c>
      <c r="T3" t="s">
        <v>9</v>
      </c>
      <c r="U3" s="21" t="s">
        <v>10</v>
      </c>
      <c r="W3" s="11" t="s">
        <v>11</v>
      </c>
      <c r="X3" s="12" t="s">
        <v>12</v>
      </c>
      <c r="Y3" s="12" t="s">
        <v>13</v>
      </c>
      <c r="Z3" s="13" t="s">
        <v>14</v>
      </c>
    </row>
    <row r="4" spans="1:26" ht="15.75" thickBot="1" x14ac:dyDescent="0.3">
      <c r="A4" s="2">
        <v>44650</v>
      </c>
      <c r="B4" s="5">
        <v>-1.0754138994248152E-2</v>
      </c>
      <c r="I4" s="16" t="s">
        <v>3</v>
      </c>
      <c r="K4" s="22"/>
      <c r="L4" s="39">
        <f t="array" ref="L4">_xlfn.STDEV.S(B3:B201)</f>
        <v>1.2619885026820656E-2</v>
      </c>
      <c r="M4" s="23">
        <f>L4*SQRT(252)</f>
        <v>0.2003344641311709</v>
      </c>
      <c r="P4" s="22">
        <f>AVERAGEIFS(B2:B337,A2:A337,"&gt;="&amp;DATE(2022,1,1),A2:A337,"&lt;="&amp;DATE(2022,12,31))</f>
        <v>-1.8967453776435713E-4</v>
      </c>
      <c r="Q4" s="25">
        <f t="shared" ref="Q4:Q35" si="0">B3-$P$4</f>
        <v>1.8967453776435713E-4</v>
      </c>
      <c r="R4" s="25">
        <f>Q4*Q4</f>
        <v>3.5976430276122539E-8</v>
      </c>
      <c r="S4" s="26">
        <f>AVERAGE(R4:R201)</f>
        <v>1.5820366848586238E-4</v>
      </c>
      <c r="T4" s="27">
        <f>SQRT(S4)</f>
        <v>1.2577903978241461E-2</v>
      </c>
      <c r="U4" s="28">
        <f>T4*SQRT(252)</f>
        <v>0.19966803564526125</v>
      </c>
      <c r="W4" s="14" t="s">
        <v>15</v>
      </c>
      <c r="X4" s="2">
        <v>45016</v>
      </c>
      <c r="Y4" s="15" t="str">
        <f>TEXT(X4,"mm")</f>
        <v>03</v>
      </c>
      <c r="Z4" s="15" t="str">
        <f>TEXT(X4,"jj")</f>
        <v>31</v>
      </c>
    </row>
    <row r="5" spans="1:26" x14ac:dyDescent="0.25">
      <c r="A5" s="2">
        <v>44651</v>
      </c>
      <c r="B5" s="5">
        <v>-1.43010855892945E-2</v>
      </c>
      <c r="D5" s="5"/>
      <c r="H5" s="8">
        <v>2022</v>
      </c>
      <c r="I5" s="29" cm="1">
        <f t="array" ref="I5">_xlfn.STDEV.S(IF(YEAR(Tableau1[Dates])=$H5,Tableau1[SX5E 50 Perf]))</f>
        <v>1.2619885026820656E-2</v>
      </c>
      <c r="Q5" s="10">
        <f t="shared" si="0"/>
        <v>-1.0564464456483796E-2</v>
      </c>
      <c r="R5" s="10">
        <f t="shared" ref="R5:R68" si="1">Q5*Q5</f>
        <v>1.1160790925230946E-4</v>
      </c>
      <c r="W5" s="14" t="s">
        <v>16</v>
      </c>
      <c r="X5" s="2">
        <v>45107</v>
      </c>
      <c r="Y5" s="15" t="str">
        <f t="shared" ref="Y5:Y7" si="2">TEXT(X5,"mm")</f>
        <v>06</v>
      </c>
      <c r="Z5" s="15" t="str">
        <f t="shared" ref="Z5:Z7" si="3">TEXT(X5,"jj")</f>
        <v>30</v>
      </c>
    </row>
    <row r="6" spans="1:26" ht="15.75" thickBot="1" x14ac:dyDescent="0.3">
      <c r="A6" s="2">
        <v>44652</v>
      </c>
      <c r="B6" s="5">
        <v>4.1409140760328977E-3</v>
      </c>
      <c r="H6" s="9">
        <v>2023</v>
      </c>
      <c r="I6" s="30" cm="1">
        <f t="array" ref="I6">_xlfn.STDEV.S(IF(YEAR($A$3:$A$337)=$H6,$B$3:$B$337))</f>
        <v>9.5643481772595459E-3</v>
      </c>
      <c r="Q6" s="10">
        <f>B5-$P$4</f>
        <v>-1.4111411051530144E-2</v>
      </c>
      <c r="R6" s="10">
        <f t="shared" si="1"/>
        <v>1.9913192186524708E-4</v>
      </c>
      <c r="W6" s="14" t="s">
        <v>17</v>
      </c>
      <c r="X6" s="2">
        <v>45199</v>
      </c>
      <c r="Y6" s="15" t="str">
        <f t="shared" si="2"/>
        <v>09</v>
      </c>
      <c r="Z6" s="15" t="str">
        <f t="shared" si="3"/>
        <v>30</v>
      </c>
    </row>
    <row r="7" spans="1:26" x14ac:dyDescent="0.25">
      <c r="A7" s="2">
        <v>44655</v>
      </c>
      <c r="B7" s="5">
        <v>8.2782977941553426E-3</v>
      </c>
      <c r="Q7" s="10">
        <f t="shared" si="0"/>
        <v>4.330588613797255E-3</v>
      </c>
      <c r="R7" s="10">
        <f t="shared" si="1"/>
        <v>1.8753997741950432E-5</v>
      </c>
      <c r="W7" s="14" t="s">
        <v>18</v>
      </c>
      <c r="X7" s="2">
        <v>45291</v>
      </c>
      <c r="Y7" s="15" t="str">
        <f t="shared" si="2"/>
        <v>12</v>
      </c>
      <c r="Z7" s="15" t="str">
        <f t="shared" si="3"/>
        <v>31</v>
      </c>
    </row>
    <row r="8" spans="1:26" x14ac:dyDescent="0.25">
      <c r="A8" s="2">
        <v>44656</v>
      </c>
      <c r="B8" s="5">
        <v>-8.4203972544494299E-3</v>
      </c>
      <c r="Q8" s="10">
        <f t="shared" si="0"/>
        <v>8.467972331919699E-3</v>
      </c>
      <c r="R8" s="10">
        <f t="shared" si="1"/>
        <v>7.1706555414157545E-5</v>
      </c>
    </row>
    <row r="9" spans="1:26" ht="15.75" thickBot="1" x14ac:dyDescent="0.3">
      <c r="A9" s="2">
        <v>44657</v>
      </c>
      <c r="B9" s="5">
        <v>-2.3778347818318668E-2</v>
      </c>
      <c r="H9" s="7" t="s">
        <v>4</v>
      </c>
      <c r="Q9" s="10">
        <f t="shared" si="0"/>
        <v>-8.2307227166850735E-3</v>
      </c>
      <c r="R9" s="10">
        <f t="shared" si="1"/>
        <v>6.7744796438955714E-5</v>
      </c>
    </row>
    <row r="10" spans="1:26" ht="15.75" thickBot="1" x14ac:dyDescent="0.3">
      <c r="A10" s="2">
        <v>44658</v>
      </c>
      <c r="B10" s="5">
        <v>-5.9298923572891349E-3</v>
      </c>
      <c r="I10" s="16" t="s">
        <v>3</v>
      </c>
      <c r="Q10" s="10">
        <f t="shared" si="0"/>
        <v>-2.358867328055431E-2</v>
      </c>
      <c r="R10" s="10">
        <f t="shared" si="1"/>
        <v>5.5642550713673683E-4</v>
      </c>
    </row>
    <row r="11" spans="1:26" x14ac:dyDescent="0.25">
      <c r="A11" s="2">
        <v>44659</v>
      </c>
      <c r="B11" s="5">
        <v>1.4823737970178774E-2</v>
      </c>
      <c r="G11" s="31">
        <v>2022</v>
      </c>
      <c r="H11" s="31" t="s">
        <v>15</v>
      </c>
      <c r="I11" s="35" cm="1">
        <f t="array" ref="I11">IFERROR(_xlfn.STDEV.S(IF((YEAR(Tableau1[Dates])=$G11)*(MONTH(Tableau1[Dates])&lt;=3),Tableau1[SX5E 50 Perf])),"")</f>
        <v>7.4470730792713267E-3</v>
      </c>
      <c r="Q11" s="10">
        <f t="shared" si="0"/>
        <v>-5.7402178195247776E-3</v>
      </c>
      <c r="R11" s="10">
        <f t="shared" si="1"/>
        <v>3.2950100615589795E-5</v>
      </c>
    </row>
    <row r="12" spans="1:26" x14ac:dyDescent="0.25">
      <c r="A12" s="2">
        <v>44662</v>
      </c>
      <c r="B12" s="5">
        <v>-4.8595650494897003E-3</v>
      </c>
      <c r="G12" s="32">
        <v>2022</v>
      </c>
      <c r="H12" s="32" t="s">
        <v>16</v>
      </c>
      <c r="I12" s="36" cm="1">
        <f t="array" ref="I12">IFERROR(_xlfn.STDEV.S(IF((YEAR(Tableau1[Dates])=$G12)*(MONTH(Tableau1[Dates])&gt;3)*(MONTH(Tableau1[Dates])&lt;=6),Tableau1[SX5E 50 Perf])),"")</f>
        <v>1.4219484752512057E-2</v>
      </c>
      <c r="Q12" s="10">
        <f t="shared" si="0"/>
        <v>1.5013412507943131E-2</v>
      </c>
      <c r="R12" s="10">
        <f t="shared" si="1"/>
        <v>2.2540255513366325E-4</v>
      </c>
    </row>
    <row r="13" spans="1:26" x14ac:dyDescent="0.25">
      <c r="A13" s="2">
        <v>44663</v>
      </c>
      <c r="B13" s="5">
        <v>-2.1226058828739403E-3</v>
      </c>
      <c r="G13" s="32">
        <v>2022</v>
      </c>
      <c r="H13" s="32" t="s">
        <v>17</v>
      </c>
      <c r="I13" s="36" cm="1">
        <f t="array" ref="I13">IFERROR(_xlfn.STDEV.S(IF((YEAR(Tableau1[Dates])=$G13)*(MONTH(Tableau1[Dates])&gt;6)*(MONTH(Tableau1[Dates])&lt;=9),Tableau1[SX5E 50 Perf])),"")</f>
        <v>1.2081307258184102E-2</v>
      </c>
      <c r="Q13" s="10">
        <f t="shared" si="0"/>
        <v>-4.669890511725343E-3</v>
      </c>
      <c r="R13" s="10">
        <f t="shared" si="1"/>
        <v>2.1807877391502384E-5</v>
      </c>
    </row>
    <row r="14" spans="1:26" ht="15.75" thickBot="1" x14ac:dyDescent="0.3">
      <c r="A14" s="2">
        <v>44664</v>
      </c>
      <c r="B14" s="5">
        <v>-9.1609747694720856E-4</v>
      </c>
      <c r="G14" s="33">
        <v>2022</v>
      </c>
      <c r="H14" s="33" t="s">
        <v>18</v>
      </c>
      <c r="I14" s="37" cm="1">
        <f t="array" ref="I14">IFERROR(_xlfn.STDEV.S(IF((YEAR(Tableau1[Dates])=$G14)*(MONTH(Tableau1[Dates])&gt;9)*(MONTH(Tableau1[Dates])&lt;=12),Tableau1[SX5E 50 Perf])),"")</f>
        <v>1.1371537578213124E-2</v>
      </c>
      <c r="Q14" s="10">
        <f t="shared" si="0"/>
        <v>-1.9329313451095832E-3</v>
      </c>
      <c r="R14" s="10">
        <f t="shared" si="1"/>
        <v>3.7362235849071425E-6</v>
      </c>
    </row>
    <row r="15" spans="1:26" x14ac:dyDescent="0.25">
      <c r="A15" s="2">
        <v>44665</v>
      </c>
      <c r="B15" s="5">
        <v>5.4128047315018524E-3</v>
      </c>
      <c r="G15" s="34">
        <v>2023</v>
      </c>
      <c r="H15" s="34" t="s">
        <v>15</v>
      </c>
      <c r="I15" s="38" cm="1">
        <f t="array" ref="I15">IFERROR(_xlfn.STDEV.S(IF((YEAR(Tableau1[Dates])=$G15)*(MONTH(Tableau1[Dates])&lt;=3),Tableau1[SX5E 50 Perf])),"")</f>
        <v>1.1365713477131658E-2</v>
      </c>
      <c r="Q15" s="10">
        <f t="shared" si="0"/>
        <v>-7.2642293918285139E-4</v>
      </c>
      <c r="R15" s="10">
        <f t="shared" si="1"/>
        <v>5.2769028657105263E-7</v>
      </c>
    </row>
    <row r="16" spans="1:26" x14ac:dyDescent="0.25">
      <c r="A16" s="2">
        <v>44666</v>
      </c>
      <c r="B16" s="5">
        <v>0</v>
      </c>
      <c r="G16" s="32">
        <v>2023</v>
      </c>
      <c r="H16" s="32" t="s">
        <v>16</v>
      </c>
      <c r="I16" s="36" cm="1">
        <f t="array" ref="I16">IFERROR(_xlfn.STDEV.S(IF((YEAR(Tableau1[Dates])=$G16)*(MONTH(Tableau1[Dates])&gt;3)*(MONTH(Tableau1[Dates])&lt;=6),Tableau1[SX5E 50 Perf])),"")</f>
        <v>6.7839676243883051E-3</v>
      </c>
      <c r="Q16" s="10">
        <f t="shared" si="0"/>
        <v>5.6024792692662096E-3</v>
      </c>
      <c r="R16" s="10">
        <f t="shared" si="1"/>
        <v>3.1387773962557641E-5</v>
      </c>
    </row>
    <row r="17" spans="1:18" x14ac:dyDescent="0.25">
      <c r="A17" s="2">
        <v>44669</v>
      </c>
      <c r="B17" s="5">
        <v>0</v>
      </c>
      <c r="G17" s="32">
        <v>2023</v>
      </c>
      <c r="H17" s="32" t="s">
        <v>17</v>
      </c>
      <c r="I17" s="36" cm="1">
        <f t="array" ref="I17">IFERROR(_xlfn.STDEV.S(IF((YEAR(Tableau1[Dates])=$G17)*(MONTH(Tableau1[Dates])&gt;6)*(MONTH(Tableau1[Dates])&lt;=9),Tableau1[SX5E 50 Perf])),"")</f>
        <v>1.2062378425496017E-2</v>
      </c>
      <c r="Q17" s="10">
        <f t="shared" si="0"/>
        <v>1.8967453776435713E-4</v>
      </c>
      <c r="R17" s="10">
        <f t="shared" si="1"/>
        <v>3.5976430276122539E-8</v>
      </c>
    </row>
    <row r="18" spans="1:18" ht="15.75" thickBot="1" x14ac:dyDescent="0.3">
      <c r="A18" s="2">
        <v>44670</v>
      </c>
      <c r="B18" s="5">
        <v>-4.6561418460354664E-3</v>
      </c>
      <c r="G18" s="33">
        <v>2023</v>
      </c>
      <c r="H18" s="33" t="s">
        <v>18</v>
      </c>
      <c r="I18" s="37" t="str" cm="1">
        <f t="array" ref="I18">IFERROR(_xlfn.STDEV.S(IF((YEAR(Tableau1[Dates])=$G18)*(MONTH(Tableau1[Dates])&gt;9)*(MONTH(Tableau1[Dates])&lt;=12),Tableau1[SX5E 50 Perf])),"")</f>
        <v/>
      </c>
      <c r="Q18" s="10">
        <f t="shared" si="0"/>
        <v>1.8967453776435713E-4</v>
      </c>
      <c r="R18" s="10">
        <f t="shared" si="1"/>
        <v>3.5976430276122539E-8</v>
      </c>
    </row>
    <row r="19" spans="1:18" x14ac:dyDescent="0.25">
      <c r="A19" s="2">
        <v>44671</v>
      </c>
      <c r="B19" s="5">
        <v>1.7242009418496407E-2</v>
      </c>
      <c r="Q19" s="10">
        <f t="shared" si="0"/>
        <v>-4.4664673082711092E-3</v>
      </c>
      <c r="R19" s="10">
        <f t="shared" si="1"/>
        <v>1.9949330215854567E-5</v>
      </c>
    </row>
    <row r="20" spans="1:18" x14ac:dyDescent="0.25">
      <c r="A20" s="2">
        <v>44672</v>
      </c>
      <c r="B20" s="5">
        <v>8.0116813496169392E-3</v>
      </c>
      <c r="Q20" s="10">
        <f t="shared" si="0"/>
        <v>1.7431683956260765E-2</v>
      </c>
      <c r="R20" s="10">
        <f t="shared" si="1"/>
        <v>3.0386360555095896E-4</v>
      </c>
    </row>
    <row r="21" spans="1:18" x14ac:dyDescent="0.25">
      <c r="A21" s="2">
        <v>44673</v>
      </c>
      <c r="B21" s="5">
        <v>-2.240817916360105E-2</v>
      </c>
      <c r="Q21" s="10">
        <f t="shared" si="0"/>
        <v>8.2013558873812956E-3</v>
      </c>
      <c r="R21" s="10">
        <f t="shared" si="1"/>
        <v>6.7262238391483834E-5</v>
      </c>
    </row>
    <row r="22" spans="1:18" x14ac:dyDescent="0.25">
      <c r="A22" s="2">
        <v>44676</v>
      </c>
      <c r="B22" s="5">
        <v>-2.1463485772172497E-2</v>
      </c>
      <c r="Q22" s="10">
        <f t="shared" si="0"/>
        <v>-2.2218504625836692E-2</v>
      </c>
      <c r="R22" s="10">
        <f t="shared" si="1"/>
        <v>4.9366194780832645E-4</v>
      </c>
    </row>
    <row r="23" spans="1:18" x14ac:dyDescent="0.25">
      <c r="A23" s="2">
        <v>44677</v>
      </c>
      <c r="B23" s="5">
        <v>-9.641818293108062E-3</v>
      </c>
      <c r="Q23" s="10">
        <f t="shared" si="0"/>
        <v>-2.1273811234408139E-2</v>
      </c>
      <c r="R23" s="10">
        <f t="shared" si="1"/>
        <v>4.5257504443722992E-4</v>
      </c>
    </row>
    <row r="24" spans="1:18" x14ac:dyDescent="0.25">
      <c r="A24" s="2">
        <v>44678</v>
      </c>
      <c r="B24" s="5">
        <v>3.5685878281057626E-3</v>
      </c>
      <c r="Q24" s="10">
        <f t="shared" si="0"/>
        <v>-9.4521437553437056E-3</v>
      </c>
      <c r="R24" s="10">
        <f t="shared" si="1"/>
        <v>8.9343021571683013E-5</v>
      </c>
    </row>
    <row r="25" spans="1:18" x14ac:dyDescent="0.25">
      <c r="A25" s="2">
        <v>44679</v>
      </c>
      <c r="B25" s="5">
        <v>1.1347813979392996E-2</v>
      </c>
      <c r="Q25" s="10">
        <f t="shared" si="0"/>
        <v>3.7582623658701199E-3</v>
      </c>
      <c r="R25" s="10">
        <f t="shared" si="1"/>
        <v>1.412453601071567E-5</v>
      </c>
    </row>
    <row r="26" spans="1:18" x14ac:dyDescent="0.25">
      <c r="A26" s="2">
        <v>44680</v>
      </c>
      <c r="B26" s="5">
        <v>6.8413722987963332E-3</v>
      </c>
      <c r="Q26" s="10">
        <f t="shared" si="0"/>
        <v>1.1537488517157352E-2</v>
      </c>
      <c r="R26" s="10">
        <f t="shared" si="1"/>
        <v>1.3311364128353774E-4</v>
      </c>
    </row>
    <row r="27" spans="1:18" x14ac:dyDescent="0.25">
      <c r="A27" s="2">
        <v>44683</v>
      </c>
      <c r="B27" s="5">
        <v>-1.8517641985242639E-2</v>
      </c>
      <c r="Q27" s="10">
        <f t="shared" si="0"/>
        <v>7.0310468365606905E-3</v>
      </c>
      <c r="R27" s="10">
        <f t="shared" si="1"/>
        <v>4.9435619617910091E-5</v>
      </c>
    </row>
    <row r="28" spans="1:18" x14ac:dyDescent="0.25">
      <c r="A28" s="2">
        <v>44684</v>
      </c>
      <c r="B28" s="5">
        <v>7.702736011831357E-3</v>
      </c>
      <c r="Q28" s="10">
        <f t="shared" si="0"/>
        <v>-1.8327967447478281E-2</v>
      </c>
      <c r="R28" s="10">
        <f t="shared" si="1"/>
        <v>3.3591439075582351E-4</v>
      </c>
    </row>
    <row r="29" spans="1:18" x14ac:dyDescent="0.25">
      <c r="A29" s="2">
        <v>44685</v>
      </c>
      <c r="B29" s="5">
        <v>-9.624613486689082E-3</v>
      </c>
      <c r="Q29" s="10">
        <f t="shared" si="0"/>
        <v>7.8924105495957134E-3</v>
      </c>
      <c r="R29" s="10">
        <f t="shared" si="1"/>
        <v>6.2290144283369718E-5</v>
      </c>
    </row>
    <row r="30" spans="1:18" x14ac:dyDescent="0.25">
      <c r="A30" s="2">
        <v>44686</v>
      </c>
      <c r="B30" s="5">
        <v>-7.613443257565855E-3</v>
      </c>
      <c r="Q30" s="10">
        <f t="shared" si="0"/>
        <v>-9.4349389489247256E-3</v>
      </c>
      <c r="R30" s="10">
        <f t="shared" si="1"/>
        <v>8.9018072969936809E-5</v>
      </c>
    </row>
    <row r="31" spans="1:18" x14ac:dyDescent="0.25">
      <c r="A31" s="2">
        <v>44687</v>
      </c>
      <c r="B31" s="5">
        <v>-1.8249053867982368E-2</v>
      </c>
      <c r="Q31" s="10">
        <f t="shared" si="0"/>
        <v>-7.4237687198014978E-3</v>
      </c>
      <c r="R31" s="10">
        <f t="shared" si="1"/>
        <v>5.5112342005103169E-5</v>
      </c>
    </row>
    <row r="32" spans="1:18" x14ac:dyDescent="0.25">
      <c r="A32" s="2">
        <v>44690</v>
      </c>
      <c r="B32" s="5">
        <v>-2.819101888310549E-2</v>
      </c>
      <c r="Q32" s="10">
        <f t="shared" si="0"/>
        <v>-1.805937933021801E-2</v>
      </c>
      <c r="R32" s="10">
        <f t="shared" si="1"/>
        <v>3.2614118179270546E-4</v>
      </c>
    </row>
    <row r="33" spans="1:18" x14ac:dyDescent="0.25">
      <c r="A33" s="2">
        <v>44691</v>
      </c>
      <c r="B33" s="5">
        <v>7.922060983424295E-3</v>
      </c>
      <c r="Q33" s="10">
        <f t="shared" si="0"/>
        <v>-2.8001344345341132E-2</v>
      </c>
      <c r="R33" s="10">
        <f t="shared" si="1"/>
        <v>7.8407528514636774E-4</v>
      </c>
    </row>
    <row r="34" spans="1:18" x14ac:dyDescent="0.25">
      <c r="A34" s="2">
        <v>44692</v>
      </c>
      <c r="B34" s="5">
        <v>2.6181501068977209E-2</v>
      </c>
      <c r="Q34" s="10">
        <f t="shared" si="0"/>
        <v>8.1117355211886514E-3</v>
      </c>
      <c r="R34" s="10">
        <f t="shared" si="1"/>
        <v>6.5800253165713721E-5</v>
      </c>
    </row>
    <row r="35" spans="1:18" x14ac:dyDescent="0.25">
      <c r="A35" s="2">
        <v>44693</v>
      </c>
      <c r="B35" s="5">
        <v>-9.4411259173162732E-3</v>
      </c>
      <c r="Q35" s="10">
        <f t="shared" si="0"/>
        <v>2.6371175606741567E-2</v>
      </c>
      <c r="R35" s="10">
        <f t="shared" si="1"/>
        <v>6.9543890288160145E-4</v>
      </c>
    </row>
    <row r="36" spans="1:18" x14ac:dyDescent="0.25">
      <c r="A36" s="2">
        <v>44694</v>
      </c>
      <c r="B36" s="5">
        <v>2.4904315290458001E-2</v>
      </c>
      <c r="Q36" s="10">
        <f t="shared" ref="Q36:Q67" si="4">B35-$P$4</f>
        <v>-9.2514513795519168E-3</v>
      </c>
      <c r="R36" s="10">
        <f t="shared" si="1"/>
        <v>8.5589352628213057E-5</v>
      </c>
    </row>
    <row r="37" spans="1:18" x14ac:dyDescent="0.25">
      <c r="A37" s="2">
        <v>44697</v>
      </c>
      <c r="B37" s="5">
        <v>-4.8819739592050881E-3</v>
      </c>
      <c r="Q37" s="10">
        <f t="shared" si="4"/>
        <v>2.5093989828222359E-2</v>
      </c>
      <c r="R37" s="10">
        <f t="shared" si="1"/>
        <v>6.2970832549892727E-4</v>
      </c>
    </row>
    <row r="38" spans="1:18" x14ac:dyDescent="0.25">
      <c r="A38" s="2">
        <v>44698</v>
      </c>
      <c r="B38" s="5">
        <v>1.524147025783229E-2</v>
      </c>
      <c r="Q38" s="10">
        <f t="shared" si="4"/>
        <v>-4.6922994214407309E-3</v>
      </c>
      <c r="R38" s="10">
        <f t="shared" si="1"/>
        <v>2.2017673860453019E-5</v>
      </c>
    </row>
    <row r="39" spans="1:18" x14ac:dyDescent="0.25">
      <c r="A39" s="2">
        <v>44699</v>
      </c>
      <c r="B39" s="5">
        <v>-1.3569387760556717E-2</v>
      </c>
      <c r="Q39" s="10">
        <f t="shared" si="4"/>
        <v>1.5431144795596647E-2</v>
      </c>
      <c r="R39" s="10">
        <f t="shared" si="1"/>
        <v>2.3812022970266949E-4</v>
      </c>
    </row>
    <row r="40" spans="1:18" x14ac:dyDescent="0.25">
      <c r="A40" s="2">
        <v>44700</v>
      </c>
      <c r="B40" s="5">
        <v>-1.3598898865810005E-2</v>
      </c>
      <c r="Q40" s="10">
        <f t="shared" si="4"/>
        <v>-1.3379713222792361E-2</v>
      </c>
      <c r="R40" s="10">
        <f t="shared" si="1"/>
        <v>1.7901672592416474E-4</v>
      </c>
    </row>
    <row r="41" spans="1:18" x14ac:dyDescent="0.25">
      <c r="A41" s="2">
        <v>44701</v>
      </c>
      <c r="B41" s="5">
        <v>4.5267885346995662E-3</v>
      </c>
      <c r="Q41" s="10">
        <f t="shared" si="4"/>
        <v>-1.3409224328045649E-2</v>
      </c>
      <c r="R41" s="10">
        <f t="shared" si="1"/>
        <v>1.7980729707985129E-4</v>
      </c>
    </row>
    <row r="42" spans="1:18" x14ac:dyDescent="0.25">
      <c r="A42" s="2">
        <v>44704</v>
      </c>
      <c r="B42" s="5">
        <v>1.4044183394721799E-2</v>
      </c>
      <c r="Q42" s="10">
        <f t="shared" si="4"/>
        <v>4.7164630724639235E-3</v>
      </c>
      <c r="R42" s="10">
        <f t="shared" si="1"/>
        <v>2.2245023913915832E-5</v>
      </c>
    </row>
    <row r="43" spans="1:18" x14ac:dyDescent="0.25">
      <c r="A43" s="2">
        <v>44705</v>
      </c>
      <c r="B43" s="5">
        <v>-1.6403344847764179E-2</v>
      </c>
      <c r="Q43" s="10">
        <f t="shared" si="4"/>
        <v>1.4233857932486155E-2</v>
      </c>
      <c r="R43" s="10">
        <f t="shared" si="1"/>
        <v>2.0260271164219905E-4</v>
      </c>
    </row>
    <row r="44" spans="1:18" x14ac:dyDescent="0.25">
      <c r="A44" s="2">
        <v>44706</v>
      </c>
      <c r="B44" s="5">
        <v>8.0985645198434764E-3</v>
      </c>
      <c r="Q44" s="10">
        <f t="shared" si="4"/>
        <v>-1.621367030999982E-2</v>
      </c>
      <c r="R44" s="10">
        <f t="shared" si="1"/>
        <v>2.6288310492136966E-4</v>
      </c>
    </row>
    <row r="45" spans="1:18" x14ac:dyDescent="0.25">
      <c r="A45" s="2">
        <v>44707</v>
      </c>
      <c r="B45" s="5">
        <v>1.7190177041690458E-2</v>
      </c>
      <c r="Q45" s="10">
        <f t="shared" si="4"/>
        <v>8.2882390576078328E-3</v>
      </c>
      <c r="R45" s="10">
        <f t="shared" si="1"/>
        <v>6.8694906676055974E-5</v>
      </c>
    </row>
    <row r="46" spans="1:18" x14ac:dyDescent="0.25">
      <c r="A46" s="2">
        <v>44708</v>
      </c>
      <c r="B46" s="5">
        <v>1.832735789279516E-2</v>
      </c>
      <c r="Q46" s="10">
        <f t="shared" si="4"/>
        <v>1.7379851579454816E-2</v>
      </c>
      <c r="R46" s="10">
        <f t="shared" si="1"/>
        <v>3.0205924092387805E-4</v>
      </c>
    </row>
    <row r="47" spans="1:18" x14ac:dyDescent="0.25">
      <c r="A47" s="2">
        <v>44711</v>
      </c>
      <c r="B47" s="5">
        <v>8.600998724027642E-3</v>
      </c>
      <c r="Q47" s="10">
        <f t="shared" si="4"/>
        <v>1.8517032430559518E-2</v>
      </c>
      <c r="R47" s="10">
        <f t="shared" si="1"/>
        <v>3.4288049003439294E-4</v>
      </c>
    </row>
    <row r="48" spans="1:18" x14ac:dyDescent="0.25">
      <c r="A48" s="2">
        <v>44712</v>
      </c>
      <c r="B48" s="5">
        <v>-1.3642681993534134E-2</v>
      </c>
      <c r="Q48" s="10">
        <f t="shared" si="4"/>
        <v>8.7906732617919984E-3</v>
      </c>
      <c r="R48" s="10">
        <f t="shared" si="1"/>
        <v>7.7275936395584778E-5</v>
      </c>
    </row>
    <row r="49" spans="1:18" x14ac:dyDescent="0.25">
      <c r="A49" s="2">
        <v>44713</v>
      </c>
      <c r="B49" s="5">
        <v>-7.8301281797524824E-3</v>
      </c>
      <c r="Q49" s="10">
        <f t="shared" si="4"/>
        <v>-1.3453007455769777E-2</v>
      </c>
      <c r="R49" s="10">
        <f t="shared" si="1"/>
        <v>1.809834096049972E-4</v>
      </c>
    </row>
    <row r="50" spans="1:18" x14ac:dyDescent="0.25">
      <c r="A50" s="2">
        <v>44714</v>
      </c>
      <c r="B50" s="5">
        <v>9.4665836777902967E-3</v>
      </c>
      <c r="Q50" s="10">
        <f t="shared" si="4"/>
        <v>-7.6404536419881252E-3</v>
      </c>
      <c r="R50" s="10">
        <f t="shared" si="1"/>
        <v>5.8376531855369605E-5</v>
      </c>
    </row>
    <row r="51" spans="1:18" x14ac:dyDescent="0.25">
      <c r="A51" s="2">
        <v>44715</v>
      </c>
      <c r="B51" s="5">
        <v>-3.0222943614579556E-3</v>
      </c>
      <c r="Q51" s="10">
        <f t="shared" si="4"/>
        <v>9.6562582155546531E-3</v>
      </c>
      <c r="R51" s="10">
        <f t="shared" si="1"/>
        <v>9.324332272546674E-5</v>
      </c>
    </row>
    <row r="52" spans="1:18" x14ac:dyDescent="0.25">
      <c r="A52" s="2">
        <v>44718</v>
      </c>
      <c r="B52" s="5">
        <v>1.4472759180264694E-2</v>
      </c>
      <c r="Q52" s="10">
        <f t="shared" si="4"/>
        <v>-2.8326198236935983E-3</v>
      </c>
      <c r="R52" s="10">
        <f t="shared" si="1"/>
        <v>8.0237350655819527E-6</v>
      </c>
    </row>
    <row r="53" spans="1:18" x14ac:dyDescent="0.25">
      <c r="A53" s="2">
        <v>44719</v>
      </c>
      <c r="B53" s="5">
        <v>-8.253395928533136E-3</v>
      </c>
      <c r="Q53" s="10">
        <f t="shared" si="4"/>
        <v>1.466243371802905E-2</v>
      </c>
      <c r="R53" s="10">
        <f t="shared" si="1"/>
        <v>2.1498696253559519E-4</v>
      </c>
    </row>
    <row r="54" spans="1:18" x14ac:dyDescent="0.25">
      <c r="A54" s="2">
        <v>44720</v>
      </c>
      <c r="B54" s="5">
        <v>-4.6785438459155948E-3</v>
      </c>
      <c r="Q54" s="10">
        <f t="shared" si="4"/>
        <v>-8.0637213907687796E-3</v>
      </c>
      <c r="R54" s="10">
        <f t="shared" si="1"/>
        <v>6.5023602667941977E-5</v>
      </c>
    </row>
    <row r="55" spans="1:18" x14ac:dyDescent="0.25">
      <c r="A55" s="2">
        <v>44721</v>
      </c>
      <c r="B55" s="5">
        <v>-1.7017997165426624E-2</v>
      </c>
      <c r="Q55" s="10">
        <f t="shared" si="4"/>
        <v>-4.4888693081512375E-3</v>
      </c>
      <c r="R55" s="10">
        <f t="shared" si="1"/>
        <v>2.014994766566217E-5</v>
      </c>
    </row>
    <row r="56" spans="1:18" x14ac:dyDescent="0.25">
      <c r="A56" s="2">
        <v>44722</v>
      </c>
      <c r="B56" s="5">
        <v>-3.3629126448200375E-2</v>
      </c>
      <c r="Q56" s="10">
        <f t="shared" si="4"/>
        <v>-1.6828322627662266E-2</v>
      </c>
      <c r="R56" s="10">
        <f t="shared" si="1"/>
        <v>2.8319244246068981E-4</v>
      </c>
    </row>
    <row r="57" spans="1:18" x14ac:dyDescent="0.25">
      <c r="A57" s="2">
        <v>44725</v>
      </c>
      <c r="B57" s="5">
        <v>-2.6867081573682894E-2</v>
      </c>
      <c r="Q57" s="10">
        <f t="shared" si="4"/>
        <v>-3.343945191043602E-2</v>
      </c>
      <c r="R57" s="10">
        <f t="shared" si="1"/>
        <v>1.1181969440703632E-3</v>
      </c>
    </row>
    <row r="58" spans="1:18" x14ac:dyDescent="0.25">
      <c r="A58" s="2">
        <v>44726</v>
      </c>
      <c r="B58" s="5">
        <v>-7.8001427551750435E-3</v>
      </c>
      <c r="Q58" s="10">
        <f t="shared" si="4"/>
        <v>-2.6677407035918536E-2</v>
      </c>
      <c r="R58" s="10">
        <f t="shared" si="1"/>
        <v>7.1168404616007584E-4</v>
      </c>
    </row>
    <row r="59" spans="1:18" x14ac:dyDescent="0.25">
      <c r="A59" s="2">
        <v>44727</v>
      </c>
      <c r="B59" s="5">
        <v>1.6442313779430284E-2</v>
      </c>
      <c r="Q59" s="10">
        <f t="shared" si="4"/>
        <v>-7.6104682174106862E-3</v>
      </c>
      <c r="R59" s="10">
        <f t="shared" si="1"/>
        <v>5.7919226488218187E-5</v>
      </c>
    </row>
    <row r="60" spans="1:18" x14ac:dyDescent="0.25">
      <c r="A60" s="2">
        <v>44728</v>
      </c>
      <c r="B60" s="5">
        <v>-2.9558477148163398E-2</v>
      </c>
      <c r="Q60" s="10">
        <f t="shared" si="4"/>
        <v>1.6631988317194642E-2</v>
      </c>
      <c r="R60" s="10">
        <f t="shared" si="1"/>
        <v>2.7662303538329908E-4</v>
      </c>
    </row>
    <row r="61" spans="1:18" x14ac:dyDescent="0.25">
      <c r="A61" s="2">
        <v>44729</v>
      </c>
      <c r="B61" s="5">
        <v>3.0776770685345678E-3</v>
      </c>
      <c r="Q61" s="10">
        <f t="shared" si="4"/>
        <v>-2.936880261039904E-2</v>
      </c>
      <c r="R61" s="10">
        <f t="shared" si="1"/>
        <v>8.6252656676858146E-4</v>
      </c>
    </row>
    <row r="62" spans="1:18" x14ac:dyDescent="0.25">
      <c r="A62" s="2">
        <v>44732</v>
      </c>
      <c r="B62" s="5">
        <v>9.1232703012393834E-3</v>
      </c>
      <c r="Q62" s="10">
        <f t="shared" si="4"/>
        <v>3.2673516062989251E-3</v>
      </c>
      <c r="R62" s="10">
        <f t="shared" si="1"/>
        <v>1.0675586519184166E-5</v>
      </c>
    </row>
    <row r="63" spans="1:18" x14ac:dyDescent="0.25">
      <c r="A63" s="2">
        <v>44733</v>
      </c>
      <c r="B63" s="5">
        <v>6.9657591294098875E-3</v>
      </c>
      <c r="Q63" s="10">
        <f t="shared" si="4"/>
        <v>9.3129448390037398E-3</v>
      </c>
      <c r="R63" s="10">
        <f t="shared" si="1"/>
        <v>8.6730941574326393E-5</v>
      </c>
    </row>
    <row r="64" spans="1:18" x14ac:dyDescent="0.25">
      <c r="A64" s="2">
        <v>44734</v>
      </c>
      <c r="B64" s="5">
        <v>-8.4029765311964821E-3</v>
      </c>
      <c r="Q64" s="10">
        <f t="shared" si="4"/>
        <v>7.1554336671742448E-3</v>
      </c>
      <c r="R64" s="10">
        <f t="shared" si="1"/>
        <v>5.120023096533066E-5</v>
      </c>
    </row>
    <row r="65" spans="1:18" x14ac:dyDescent="0.25">
      <c r="A65" s="2">
        <v>44735</v>
      </c>
      <c r="B65" s="5">
        <v>-8.182668329177023E-3</v>
      </c>
      <c r="Q65" s="10">
        <f t="shared" si="4"/>
        <v>-8.2133019934321257E-3</v>
      </c>
      <c r="R65" s="10">
        <f t="shared" si="1"/>
        <v>6.7458329635316131E-5</v>
      </c>
    </row>
    <row r="66" spans="1:18" x14ac:dyDescent="0.25">
      <c r="A66" s="2">
        <v>44736</v>
      </c>
      <c r="B66" s="5">
        <v>2.819319673252263E-2</v>
      </c>
      <c r="Q66" s="10">
        <f t="shared" si="4"/>
        <v>-7.9929937914126666E-3</v>
      </c>
      <c r="R66" s="10">
        <f t="shared" si="1"/>
        <v>6.3887949749561433E-5</v>
      </c>
    </row>
    <row r="67" spans="1:18" x14ac:dyDescent="0.25">
      <c r="A67" s="2">
        <v>44739</v>
      </c>
      <c r="B67" s="5">
        <v>1.6161124429336926E-3</v>
      </c>
      <c r="Q67" s="10">
        <f t="shared" si="4"/>
        <v>2.8382871270286988E-2</v>
      </c>
      <c r="R67" s="10">
        <f t="shared" si="1"/>
        <v>8.055873815456825E-4</v>
      </c>
    </row>
    <row r="68" spans="1:18" x14ac:dyDescent="0.25">
      <c r="A68" s="2">
        <v>44740</v>
      </c>
      <c r="B68" s="5">
        <v>2.941608644542848E-3</v>
      </c>
      <c r="Q68" s="10">
        <f t="shared" ref="Q68:Q99" si="5">B67-$P$4</f>
        <v>1.8057869806980497E-3</v>
      </c>
      <c r="R68" s="10">
        <f t="shared" si="1"/>
        <v>3.2608666196585784E-6</v>
      </c>
    </row>
    <row r="69" spans="1:18" x14ac:dyDescent="0.25">
      <c r="A69" s="2">
        <v>44741</v>
      </c>
      <c r="B69" s="5">
        <v>-9.8526747603040477E-3</v>
      </c>
      <c r="Q69" s="10">
        <f t="shared" si="5"/>
        <v>3.1312831823072053E-3</v>
      </c>
      <c r="R69" s="10">
        <f t="shared" ref="R69:R132" si="6">Q69*Q69</f>
        <v>9.8049343677999385E-6</v>
      </c>
    </row>
    <row r="70" spans="1:18" x14ac:dyDescent="0.25">
      <c r="A70" s="2">
        <v>44742</v>
      </c>
      <c r="B70" s="5">
        <v>-1.6919347128320661E-2</v>
      </c>
      <c r="Q70" s="10">
        <f t="shared" si="5"/>
        <v>-9.6630002225396913E-3</v>
      </c>
      <c r="R70" s="10">
        <f t="shared" si="6"/>
        <v>9.3373573300802124E-5</v>
      </c>
    </row>
    <row r="71" spans="1:18" x14ac:dyDescent="0.25">
      <c r="A71" s="2">
        <v>44743</v>
      </c>
      <c r="B71" s="5">
        <v>-1.8958800067153669E-3</v>
      </c>
      <c r="Q71" s="10">
        <f t="shared" si="5"/>
        <v>-1.6729672590556303E-2</v>
      </c>
      <c r="R71" s="10">
        <f t="shared" si="6"/>
        <v>2.7988194498721082E-4</v>
      </c>
    </row>
    <row r="72" spans="1:18" x14ac:dyDescent="0.25">
      <c r="A72" s="2">
        <v>44746</v>
      </c>
      <c r="B72" s="5">
        <v>1.191888200307023E-3</v>
      </c>
      <c r="Q72" s="10">
        <f t="shared" si="5"/>
        <v>-1.7062054689510099E-3</v>
      </c>
      <c r="R72" s="10">
        <f t="shared" si="6"/>
        <v>2.9111371022783355E-6</v>
      </c>
    </row>
    <row r="73" spans="1:18" x14ac:dyDescent="0.25">
      <c r="A73" s="2">
        <v>44747</v>
      </c>
      <c r="B73" s="5">
        <v>-2.681886908313591E-2</v>
      </c>
      <c r="Q73" s="10">
        <f t="shared" si="5"/>
        <v>1.3815627380713801E-3</v>
      </c>
      <c r="R73" s="10">
        <f t="shared" si="6"/>
        <v>1.9087155992272886E-6</v>
      </c>
    </row>
    <row r="74" spans="1:18" x14ac:dyDescent="0.25">
      <c r="A74" s="2">
        <v>44748</v>
      </c>
      <c r="B74" s="5">
        <v>1.8456290943291931E-2</v>
      </c>
      <c r="Q74" s="10">
        <f t="shared" si="5"/>
        <v>-2.6629194545371552E-2</v>
      </c>
      <c r="R74" s="10">
        <f t="shared" si="6"/>
        <v>7.0911400213524603E-4</v>
      </c>
    </row>
    <row r="75" spans="1:18" x14ac:dyDescent="0.25">
      <c r="A75" s="2">
        <v>44749</v>
      </c>
      <c r="B75" s="5">
        <v>1.9480747200336435E-2</v>
      </c>
      <c r="Q75" s="10">
        <f t="shared" si="5"/>
        <v>1.8645965481056289E-2</v>
      </c>
      <c r="R75" s="10">
        <f t="shared" si="6"/>
        <v>3.4767202872074268E-4</v>
      </c>
    </row>
    <row r="76" spans="1:18" x14ac:dyDescent="0.25">
      <c r="A76" s="2">
        <v>44750</v>
      </c>
      <c r="B76" s="5">
        <v>5.1741436147343389E-3</v>
      </c>
      <c r="Q76" s="10">
        <f t="shared" si="5"/>
        <v>1.9670421738100793E-2</v>
      </c>
      <c r="R76" s="10">
        <f t="shared" si="6"/>
        <v>3.8692549135474822E-4</v>
      </c>
    </row>
    <row r="77" spans="1:18" x14ac:dyDescent="0.25">
      <c r="A77" s="2">
        <v>44753</v>
      </c>
      <c r="B77" s="5">
        <v>-9.9413953886299256E-3</v>
      </c>
      <c r="Q77" s="10">
        <f t="shared" si="5"/>
        <v>5.3638181524986962E-3</v>
      </c>
      <c r="R77" s="10">
        <f t="shared" si="6"/>
        <v>2.8770545173074525E-5</v>
      </c>
    </row>
    <row r="78" spans="1:18" x14ac:dyDescent="0.25">
      <c r="A78" s="2">
        <v>44754</v>
      </c>
      <c r="B78" s="5">
        <v>4.4243581656195907E-3</v>
      </c>
      <c r="Q78" s="10">
        <f t="shared" si="5"/>
        <v>-9.7517208508655692E-3</v>
      </c>
      <c r="R78" s="10">
        <f t="shared" si="6"/>
        <v>9.5096059553206305E-5</v>
      </c>
    </row>
    <row r="79" spans="1:18" x14ac:dyDescent="0.25">
      <c r="A79" s="2">
        <v>44755</v>
      </c>
      <c r="B79" s="5">
        <v>-9.4865287277212662E-3</v>
      </c>
      <c r="Q79" s="10">
        <f t="shared" si="5"/>
        <v>4.614032703383948E-3</v>
      </c>
      <c r="R79" s="10">
        <f t="shared" si="6"/>
        <v>2.1289297787896585E-5</v>
      </c>
    </row>
    <row r="80" spans="1:18" x14ac:dyDescent="0.25">
      <c r="A80" s="2">
        <v>44756</v>
      </c>
      <c r="B80" s="5">
        <v>-1.6606976899046555E-2</v>
      </c>
      <c r="Q80" s="10">
        <f t="shared" si="5"/>
        <v>-9.2968541899569098E-3</v>
      </c>
      <c r="R80" s="10">
        <f t="shared" si="6"/>
        <v>8.6431497829319353E-5</v>
      </c>
    </row>
    <row r="81" spans="1:18" x14ac:dyDescent="0.25">
      <c r="A81" s="2">
        <v>44757</v>
      </c>
      <c r="B81" s="5">
        <v>2.3726597990349152E-2</v>
      </c>
      <c r="Q81" s="10">
        <f t="shared" si="5"/>
        <v>-1.6417302361282197E-2</v>
      </c>
      <c r="R81" s="10">
        <f t="shared" si="6"/>
        <v>2.6952781682176201E-4</v>
      </c>
    </row>
    <row r="82" spans="1:18" x14ac:dyDescent="0.25">
      <c r="A82" s="2">
        <v>44760</v>
      </c>
      <c r="B82" s="5">
        <v>9.967790176003799E-3</v>
      </c>
      <c r="Q82" s="10">
        <f t="shared" si="5"/>
        <v>2.391627252811351E-2</v>
      </c>
      <c r="R82" s="10">
        <f t="shared" si="6"/>
        <v>5.7198809163899701E-4</v>
      </c>
    </row>
    <row r="83" spans="1:18" x14ac:dyDescent="0.25">
      <c r="A83" s="2">
        <v>44761</v>
      </c>
      <c r="B83" s="5">
        <v>2.1521359051898337E-2</v>
      </c>
      <c r="Q83" s="10">
        <f t="shared" si="5"/>
        <v>1.0157464713768155E-2</v>
      </c>
      <c r="R83" s="10">
        <f t="shared" si="6"/>
        <v>1.0317408941144519E-4</v>
      </c>
    </row>
    <row r="84" spans="1:18" x14ac:dyDescent="0.25">
      <c r="A84" s="2">
        <v>44762</v>
      </c>
      <c r="B84" s="5">
        <v>-6.1325067457573823E-4</v>
      </c>
      <c r="Q84" s="10">
        <f t="shared" si="5"/>
        <v>2.1711033589662695E-2</v>
      </c>
      <c r="R84" s="10">
        <f t="shared" si="6"/>
        <v>4.7136897953146181E-4</v>
      </c>
    </row>
    <row r="85" spans="1:18" x14ac:dyDescent="0.25">
      <c r="A85" s="2">
        <v>44763</v>
      </c>
      <c r="B85" s="5">
        <v>3.1434436746216043E-3</v>
      </c>
      <c r="Q85" s="10">
        <f t="shared" si="5"/>
        <v>-4.2357613681138107E-4</v>
      </c>
      <c r="R85" s="10">
        <f t="shared" si="6"/>
        <v>1.7941674367605381E-7</v>
      </c>
    </row>
    <row r="86" spans="1:18" x14ac:dyDescent="0.25">
      <c r="A86" s="2">
        <v>44764</v>
      </c>
      <c r="B86" s="5">
        <v>-5.5609465844375094E-6</v>
      </c>
      <c r="Q86" s="10">
        <f t="shared" si="5"/>
        <v>3.3331182123859616E-3</v>
      </c>
      <c r="R86" s="10">
        <f t="shared" si="6"/>
        <v>1.1109677017738988E-5</v>
      </c>
    </row>
    <row r="87" spans="1:18" x14ac:dyDescent="0.25">
      <c r="A87" s="2">
        <v>44767</v>
      </c>
      <c r="B87" s="5">
        <v>2.1326348745582813E-3</v>
      </c>
      <c r="Q87" s="10">
        <f t="shared" si="5"/>
        <v>1.8411359117991962E-4</v>
      </c>
      <c r="R87" s="10">
        <f t="shared" si="6"/>
        <v>3.3897814457166575E-8</v>
      </c>
    </row>
    <row r="88" spans="1:18" x14ac:dyDescent="0.25">
      <c r="A88" s="2">
        <v>44768</v>
      </c>
      <c r="B88" s="5">
        <v>-7.9907662256947232E-3</v>
      </c>
      <c r="Q88" s="10">
        <f t="shared" si="5"/>
        <v>2.3223094123226385E-3</v>
      </c>
      <c r="R88" s="10">
        <f t="shared" si="6"/>
        <v>5.3931210065623192E-6</v>
      </c>
    </row>
    <row r="89" spans="1:18" x14ac:dyDescent="0.25">
      <c r="A89" s="2">
        <v>44769</v>
      </c>
      <c r="B89" s="5">
        <v>9.0676183657030229E-3</v>
      </c>
      <c r="Q89" s="10">
        <f t="shared" si="5"/>
        <v>-7.8010916879303659E-3</v>
      </c>
      <c r="R89" s="10">
        <f t="shared" si="6"/>
        <v>6.0857031523496246E-5</v>
      </c>
    </row>
    <row r="90" spans="1:18" x14ac:dyDescent="0.25">
      <c r="A90" s="2">
        <v>44770</v>
      </c>
      <c r="B90" s="5">
        <v>1.2312280682303056E-2</v>
      </c>
      <c r="Q90" s="10">
        <f t="shared" si="5"/>
        <v>9.2572929034673793E-3</v>
      </c>
      <c r="R90" s="10">
        <f t="shared" si="6"/>
        <v>8.5697471900587498E-5</v>
      </c>
    </row>
    <row r="91" spans="1:18" x14ac:dyDescent="0.25">
      <c r="A91" s="2">
        <v>44771</v>
      </c>
      <c r="B91" s="5">
        <v>1.5305843053502022E-2</v>
      </c>
      <c r="Q91" s="10">
        <f t="shared" si="5"/>
        <v>1.2501955220067413E-2</v>
      </c>
      <c r="R91" s="10">
        <f t="shared" si="6"/>
        <v>1.5629888432457082E-4</v>
      </c>
    </row>
    <row r="92" spans="1:18" x14ac:dyDescent="0.25">
      <c r="A92" s="2">
        <v>44774</v>
      </c>
      <c r="B92" s="5">
        <v>-3.9912623715665507E-4</v>
      </c>
      <c r="Q92" s="10">
        <f t="shared" si="5"/>
        <v>1.5495517591266378E-2</v>
      </c>
      <c r="R92" s="10">
        <f t="shared" si="6"/>
        <v>2.4011106542124578E-4</v>
      </c>
    </row>
    <row r="93" spans="1:18" x14ac:dyDescent="0.25">
      <c r="A93" s="2">
        <v>44775</v>
      </c>
      <c r="B93" s="5">
        <v>-5.9326286482022095E-3</v>
      </c>
      <c r="Q93" s="10">
        <f t="shared" si="5"/>
        <v>-2.0945169939229794E-4</v>
      </c>
      <c r="R93" s="10">
        <f t="shared" si="6"/>
        <v>4.3870014378321541E-8</v>
      </c>
    </row>
    <row r="94" spans="1:18" x14ac:dyDescent="0.25">
      <c r="A94" s="2">
        <v>44776</v>
      </c>
      <c r="B94" s="5">
        <v>1.3002662411151E-2</v>
      </c>
      <c r="Q94" s="10">
        <f t="shared" si="5"/>
        <v>-5.7429541104378522E-3</v>
      </c>
      <c r="R94" s="10">
        <f t="shared" si="6"/>
        <v>3.2981521914595019E-5</v>
      </c>
    </row>
    <row r="95" spans="1:18" x14ac:dyDescent="0.25">
      <c r="A95" s="2">
        <v>44777</v>
      </c>
      <c r="B95" s="5">
        <v>5.9101844856319641E-3</v>
      </c>
      <c r="Q95" s="10">
        <f t="shared" si="5"/>
        <v>1.3192336948915357E-2</v>
      </c>
      <c r="R95" s="10">
        <f t="shared" si="6"/>
        <v>1.7403775417371733E-4</v>
      </c>
    </row>
    <row r="96" spans="1:18" x14ac:dyDescent="0.25">
      <c r="A96" s="2">
        <v>44778</v>
      </c>
      <c r="B96" s="5">
        <v>-7.7797901241144496E-3</v>
      </c>
      <c r="Q96" s="10">
        <f t="shared" si="5"/>
        <v>6.0998590233963213E-3</v>
      </c>
      <c r="R96" s="10">
        <f t="shared" si="6"/>
        <v>3.7208280105309525E-5</v>
      </c>
    </row>
    <row r="97" spans="1:18" x14ac:dyDescent="0.25">
      <c r="A97" s="2">
        <v>44781</v>
      </c>
      <c r="B97" s="5">
        <v>8.5440718958282869E-3</v>
      </c>
      <c r="Q97" s="10">
        <f t="shared" si="5"/>
        <v>-7.5901155863500923E-3</v>
      </c>
      <c r="R97" s="10">
        <f t="shared" si="6"/>
        <v>5.7609854614154608E-5</v>
      </c>
    </row>
    <row r="98" spans="1:18" x14ac:dyDescent="0.25">
      <c r="A98" s="2">
        <v>44782</v>
      </c>
      <c r="B98" s="5">
        <v>-1.1138554569601999E-2</v>
      </c>
      <c r="Q98" s="10">
        <f t="shared" si="5"/>
        <v>8.7337464335926433E-3</v>
      </c>
      <c r="R98" s="10">
        <f t="shared" si="6"/>
        <v>7.627832676629221E-5</v>
      </c>
    </row>
    <row r="99" spans="1:18" x14ac:dyDescent="0.25">
      <c r="A99" s="2">
        <v>44783</v>
      </c>
      <c r="B99" s="5">
        <v>9.1457916708161946E-3</v>
      </c>
      <c r="Q99" s="10">
        <f t="shared" si="5"/>
        <v>-1.0948880031837643E-2</v>
      </c>
      <c r="R99" s="10">
        <f t="shared" si="6"/>
        <v>1.1987797395157307E-4</v>
      </c>
    </row>
    <row r="100" spans="1:18" x14ac:dyDescent="0.25">
      <c r="A100" s="2">
        <v>44784</v>
      </c>
      <c r="B100" s="5">
        <v>2.0536893061464667E-3</v>
      </c>
      <c r="Q100" s="10">
        <f t="shared" ref="Q100:Q131" si="7">B99-$P$4</f>
        <v>9.335466208580551E-3</v>
      </c>
      <c r="R100" s="10">
        <f t="shared" si="6"/>
        <v>8.7150929331549328E-5</v>
      </c>
    </row>
    <row r="101" spans="1:18" x14ac:dyDescent="0.25">
      <c r="A101" s="2">
        <v>44785</v>
      </c>
      <c r="B101" s="5">
        <v>5.2594455756509451E-3</v>
      </c>
      <c r="Q101" s="10">
        <f t="shared" si="7"/>
        <v>2.243363843910824E-3</v>
      </c>
      <c r="R101" s="10">
        <f t="shared" si="6"/>
        <v>5.0326813361663481E-6</v>
      </c>
    </row>
    <row r="102" spans="1:18" x14ac:dyDescent="0.25">
      <c r="A102" s="2">
        <v>44788</v>
      </c>
      <c r="B102" s="5">
        <v>3.3917512398029537E-3</v>
      </c>
      <c r="Q102" s="10">
        <f t="shared" si="7"/>
        <v>5.4491201134153023E-3</v>
      </c>
      <c r="R102" s="10">
        <f t="shared" si="6"/>
        <v>2.9692910010427198E-5</v>
      </c>
    </row>
    <row r="103" spans="1:18" x14ac:dyDescent="0.25">
      <c r="A103" s="2">
        <v>44789</v>
      </c>
      <c r="B103" s="5">
        <v>4.1165077237295122E-3</v>
      </c>
      <c r="Q103" s="10">
        <f t="shared" si="7"/>
        <v>3.5814257775673109E-3</v>
      </c>
      <c r="R103" s="10">
        <f t="shared" si="6"/>
        <v>1.2826610600223617E-5</v>
      </c>
    </row>
    <row r="104" spans="1:18" x14ac:dyDescent="0.25">
      <c r="A104" s="2">
        <v>44790</v>
      </c>
      <c r="B104" s="5">
        <v>-1.2919095347969312E-2</v>
      </c>
      <c r="Q104" s="10">
        <f t="shared" si="7"/>
        <v>4.3061822614938695E-3</v>
      </c>
      <c r="R104" s="10">
        <f t="shared" si="6"/>
        <v>1.8543205669204458E-5</v>
      </c>
    </row>
    <row r="105" spans="1:18" x14ac:dyDescent="0.25">
      <c r="A105" s="2">
        <v>44791</v>
      </c>
      <c r="B105" s="5">
        <v>5.6761606577104828E-3</v>
      </c>
      <c r="Q105" s="10">
        <f t="shared" si="7"/>
        <v>-1.2729420810204955E-2</v>
      </c>
      <c r="R105" s="10">
        <f t="shared" si="6"/>
        <v>1.6203815416327897E-4</v>
      </c>
    </row>
    <row r="106" spans="1:18" x14ac:dyDescent="0.25">
      <c r="A106" s="2">
        <v>44792</v>
      </c>
      <c r="B106" s="5">
        <v>-1.2458370616670877E-2</v>
      </c>
      <c r="Q106" s="10">
        <f t="shared" si="7"/>
        <v>5.8658351954748401E-3</v>
      </c>
      <c r="R106" s="10">
        <f t="shared" si="6"/>
        <v>3.4408022540471354E-5</v>
      </c>
    </row>
    <row r="107" spans="1:18" x14ac:dyDescent="0.25">
      <c r="A107" s="2">
        <v>44795</v>
      </c>
      <c r="B107" s="5">
        <v>-1.9328100538291593E-2</v>
      </c>
      <c r="Q107" s="10">
        <f t="shared" si="7"/>
        <v>-1.2268696078906521E-2</v>
      </c>
      <c r="R107" s="10">
        <f t="shared" si="6"/>
        <v>1.5052090347657626E-4</v>
      </c>
    </row>
    <row r="108" spans="1:18" x14ac:dyDescent="0.25">
      <c r="A108" s="2">
        <v>44796</v>
      </c>
      <c r="B108" s="5">
        <v>-1.5581348306008547E-3</v>
      </c>
      <c r="Q108" s="10">
        <f t="shared" si="7"/>
        <v>-1.9138426000527235E-2</v>
      </c>
      <c r="R108" s="10">
        <f t="shared" si="6"/>
        <v>3.6627934977765688E-4</v>
      </c>
    </row>
    <row r="109" spans="1:18" x14ac:dyDescent="0.25">
      <c r="A109" s="2">
        <v>44797</v>
      </c>
      <c r="B109" s="5">
        <v>4.0903266785672354E-3</v>
      </c>
      <c r="Q109" s="10">
        <f t="shared" si="7"/>
        <v>-1.3684602928364976E-3</v>
      </c>
      <c r="R109" s="10">
        <f t="shared" si="6"/>
        <v>1.8726835730701529E-6</v>
      </c>
    </row>
    <row r="110" spans="1:18" x14ac:dyDescent="0.25">
      <c r="A110" s="2">
        <v>44798</v>
      </c>
      <c r="B110" s="5">
        <v>1.93049140276913E-3</v>
      </c>
      <c r="Q110" s="10">
        <f t="shared" si="7"/>
        <v>4.2800012163315927E-3</v>
      </c>
      <c r="R110" s="10">
        <f t="shared" si="6"/>
        <v>1.8318410411799912E-5</v>
      </c>
    </row>
    <row r="111" spans="1:18" x14ac:dyDescent="0.25">
      <c r="A111" s="2">
        <v>44799</v>
      </c>
      <c r="B111" s="5">
        <v>-1.9284046438465818E-2</v>
      </c>
      <c r="Q111" s="10">
        <f t="shared" si="7"/>
        <v>2.1201659405334873E-3</v>
      </c>
      <c r="R111" s="10">
        <f t="shared" si="6"/>
        <v>4.4951036153982466E-6</v>
      </c>
    </row>
    <row r="112" spans="1:18" x14ac:dyDescent="0.25">
      <c r="A112" s="2">
        <v>44802</v>
      </c>
      <c r="B112" s="5">
        <v>-9.2044798650268156E-3</v>
      </c>
      <c r="Q112" s="10">
        <f t="shared" si="7"/>
        <v>-1.909437190070146E-2</v>
      </c>
      <c r="R112" s="10">
        <f t="shared" si="6"/>
        <v>3.6459503828229747E-4</v>
      </c>
    </row>
    <row r="113" spans="1:18" x14ac:dyDescent="0.25">
      <c r="A113" s="2">
        <v>44803</v>
      </c>
      <c r="B113" s="5">
        <v>-2.4058187765894079E-3</v>
      </c>
      <c r="Q113" s="10">
        <f t="shared" si="7"/>
        <v>-9.0148053272624592E-3</v>
      </c>
      <c r="R113" s="10">
        <f t="shared" si="6"/>
        <v>8.1266715088439611E-5</v>
      </c>
    </row>
    <row r="114" spans="1:18" x14ac:dyDescent="0.25">
      <c r="A114" s="2">
        <v>44804</v>
      </c>
      <c r="B114" s="5">
        <v>-1.2540989129458224E-2</v>
      </c>
      <c r="Q114" s="10">
        <f t="shared" si="7"/>
        <v>-2.2161442388250506E-3</v>
      </c>
      <c r="R114" s="10">
        <f t="shared" si="6"/>
        <v>4.9112952872774628E-6</v>
      </c>
    </row>
    <row r="115" spans="1:18" x14ac:dyDescent="0.25">
      <c r="A115" s="2">
        <v>44805</v>
      </c>
      <c r="B115" s="5">
        <v>-1.7215153884426959E-2</v>
      </c>
      <c r="Q115" s="10">
        <f t="shared" si="7"/>
        <v>-1.2351314591693868E-2</v>
      </c>
      <c r="R115" s="10">
        <f t="shared" si="6"/>
        <v>1.5255497214298986E-4</v>
      </c>
    </row>
    <row r="116" spans="1:18" x14ac:dyDescent="0.25">
      <c r="A116" s="2">
        <v>44806</v>
      </c>
      <c r="B116" s="5">
        <v>2.5365232736424881E-2</v>
      </c>
      <c r="Q116" s="10">
        <f t="shared" si="7"/>
        <v>-1.7025479346662601E-2</v>
      </c>
      <c r="R116" s="10">
        <f t="shared" si="6"/>
        <v>2.898669469836348E-4</v>
      </c>
    </row>
    <row r="117" spans="1:18" x14ac:dyDescent="0.25">
      <c r="A117" s="2">
        <v>44809</v>
      </c>
      <c r="B117" s="5">
        <v>-1.5339777337644245E-2</v>
      </c>
      <c r="Q117" s="10">
        <f t="shared" si="7"/>
        <v>2.5554907274189239E-2</v>
      </c>
      <c r="R117" s="10">
        <f t="shared" si="6"/>
        <v>6.5305328579241004E-4</v>
      </c>
    </row>
    <row r="118" spans="1:18" x14ac:dyDescent="0.25">
      <c r="A118" s="2">
        <v>44810</v>
      </c>
      <c r="B118" s="5">
        <v>2.9025704797405183E-3</v>
      </c>
      <c r="Q118" s="10">
        <f t="shared" si="7"/>
        <v>-1.5150102799879888E-2</v>
      </c>
      <c r="R118" s="10">
        <f t="shared" si="6"/>
        <v>2.2952561484692843E-4</v>
      </c>
    </row>
    <row r="119" spans="1:18" x14ac:dyDescent="0.25">
      <c r="A119" s="2">
        <v>44811</v>
      </c>
      <c r="B119" s="5">
        <v>5.5712057232004675E-4</v>
      </c>
      <c r="Q119" s="10">
        <f t="shared" si="7"/>
        <v>3.0922450175048756E-3</v>
      </c>
      <c r="R119" s="10">
        <f t="shared" si="6"/>
        <v>9.5619792482837274E-6</v>
      </c>
    </row>
    <row r="120" spans="1:18" x14ac:dyDescent="0.25">
      <c r="A120" s="2">
        <v>44812</v>
      </c>
      <c r="B120" s="5">
        <v>2.9382454477184794E-3</v>
      </c>
      <c r="Q120" s="10">
        <f t="shared" si="7"/>
        <v>7.4679511008440391E-4</v>
      </c>
      <c r="R120" s="10">
        <f t="shared" si="6"/>
        <v>5.5770293644597696E-7</v>
      </c>
    </row>
    <row r="121" spans="1:18" x14ac:dyDescent="0.25">
      <c r="A121" s="2">
        <v>44813</v>
      </c>
      <c r="B121" s="5">
        <v>1.6416219201794702E-2</v>
      </c>
      <c r="Q121" s="10">
        <f t="shared" si="7"/>
        <v>3.1279199854828367E-3</v>
      </c>
      <c r="R121" s="10">
        <f t="shared" si="6"/>
        <v>9.783883435582949E-6</v>
      </c>
    </row>
    <row r="122" spans="1:18" x14ac:dyDescent="0.25">
      <c r="A122" s="2">
        <v>44816</v>
      </c>
      <c r="B122" s="5">
        <v>2.1419928068032723E-2</v>
      </c>
      <c r="Q122" s="10">
        <f t="shared" si="7"/>
        <v>1.660589373955906E-2</v>
      </c>
      <c r="R122" s="10">
        <f t="shared" si="6"/>
        <v>2.7575570688952676E-4</v>
      </c>
    </row>
    <row r="123" spans="1:18" x14ac:dyDescent="0.25">
      <c r="A123" s="2">
        <v>44817</v>
      </c>
      <c r="B123" s="5">
        <v>-1.6544586467608924E-2</v>
      </c>
      <c r="Q123" s="10">
        <f t="shared" si="7"/>
        <v>2.1609602605797081E-2</v>
      </c>
      <c r="R123" s="10">
        <f t="shared" si="6"/>
        <v>4.6697492478047203E-4</v>
      </c>
    </row>
    <row r="124" spans="1:18" x14ac:dyDescent="0.25">
      <c r="A124" s="2">
        <v>44818</v>
      </c>
      <c r="B124" s="5">
        <v>-5.192154325772691E-3</v>
      </c>
      <c r="Q124" s="10">
        <f t="shared" si="7"/>
        <v>-1.6354911929844566E-2</v>
      </c>
      <c r="R124" s="10">
        <f t="shared" si="6"/>
        <v>2.6748314423297208E-4</v>
      </c>
    </row>
    <row r="125" spans="1:18" x14ac:dyDescent="0.25">
      <c r="A125" s="2">
        <v>44819</v>
      </c>
      <c r="B125" s="5">
        <v>-7.2234244133245751E-3</v>
      </c>
      <c r="Q125" s="10">
        <f t="shared" si="7"/>
        <v>-5.0024797880083337E-3</v>
      </c>
      <c r="R125" s="10">
        <f t="shared" si="6"/>
        <v>2.5024804029431904E-5</v>
      </c>
    </row>
    <row r="126" spans="1:18" x14ac:dyDescent="0.25">
      <c r="A126" s="2">
        <v>44820</v>
      </c>
      <c r="B126" s="5">
        <v>-1.1683357850126641E-2</v>
      </c>
      <c r="Q126" s="10">
        <f t="shared" si="7"/>
        <v>-7.0337498755602178E-3</v>
      </c>
      <c r="R126" s="10">
        <f t="shared" si="6"/>
        <v>4.9473637311943377E-5</v>
      </c>
    </row>
    <row r="127" spans="1:18" x14ac:dyDescent="0.25">
      <c r="A127" s="2">
        <v>44823</v>
      </c>
      <c r="B127" s="5">
        <v>-2.6282635462693271E-4</v>
      </c>
      <c r="Q127" s="10">
        <f t="shared" si="7"/>
        <v>-1.1493683312362285E-2</v>
      </c>
      <c r="R127" s="10">
        <f t="shared" si="6"/>
        <v>1.3210475608487526E-4</v>
      </c>
    </row>
    <row r="128" spans="1:18" x14ac:dyDescent="0.25">
      <c r="A128" s="2">
        <v>44824</v>
      </c>
      <c r="B128" s="5">
        <v>-9.2584919516844888E-3</v>
      </c>
      <c r="Q128" s="10">
        <f t="shared" si="7"/>
        <v>-7.3151816862575579E-5</v>
      </c>
      <c r="R128" s="10">
        <f t="shared" si="6"/>
        <v>5.351188310295797E-9</v>
      </c>
    </row>
    <row r="129" spans="1:18" x14ac:dyDescent="0.25">
      <c r="A129" s="2">
        <v>44825</v>
      </c>
      <c r="B129" s="5">
        <v>7.1472041394946562E-3</v>
      </c>
      <c r="Q129" s="10">
        <f t="shared" si="7"/>
        <v>-9.0688174139201324E-3</v>
      </c>
      <c r="R129" s="10">
        <f t="shared" si="6"/>
        <v>8.2243449287021044E-5</v>
      </c>
    </row>
    <row r="130" spans="1:18" x14ac:dyDescent="0.25">
      <c r="A130" s="2">
        <v>44826</v>
      </c>
      <c r="B130" s="5">
        <v>-1.8537345319270093E-2</v>
      </c>
      <c r="Q130" s="10">
        <f t="shared" si="7"/>
        <v>7.3368786772590134E-3</v>
      </c>
      <c r="R130" s="10">
        <f t="shared" si="6"/>
        <v>5.382978872481797E-5</v>
      </c>
    </row>
    <row r="131" spans="1:18" x14ac:dyDescent="0.25">
      <c r="A131" s="2">
        <v>44827</v>
      </c>
      <c r="B131" s="5">
        <v>-2.2917067875838359E-2</v>
      </c>
      <c r="Q131" s="10">
        <f t="shared" si="7"/>
        <v>-1.8347670781505735E-2</v>
      </c>
      <c r="R131" s="10">
        <f t="shared" si="6"/>
        <v>3.3663702310651928E-4</v>
      </c>
    </row>
    <row r="132" spans="1:18" x14ac:dyDescent="0.25">
      <c r="A132" s="2">
        <v>44830</v>
      </c>
      <c r="B132" s="5">
        <v>-1.80373887594798E-3</v>
      </c>
      <c r="Q132" s="10">
        <f t="shared" ref="Q132:Q163" si="8">B131-$P$4</f>
        <v>-2.2727393338074001E-2</v>
      </c>
      <c r="R132" s="10">
        <f t="shared" si="6"/>
        <v>5.1653440794353054E-4</v>
      </c>
    </row>
    <row r="133" spans="1:18" x14ac:dyDescent="0.25">
      <c r="A133" s="2">
        <v>44831</v>
      </c>
      <c r="B133" s="5">
        <v>-4.1614810205351516E-3</v>
      </c>
      <c r="Q133" s="10">
        <f t="shared" si="8"/>
        <v>-1.6140643381836229E-3</v>
      </c>
      <c r="R133" s="10">
        <f t="shared" ref="R133:R196" si="9">Q133*Q133</f>
        <v>2.6052036877961368E-6</v>
      </c>
    </row>
    <row r="134" spans="1:18" x14ac:dyDescent="0.25">
      <c r="A134" s="2">
        <v>44832</v>
      </c>
      <c r="B134" s="5">
        <v>1.997806918720757E-3</v>
      </c>
      <c r="Q134" s="10">
        <f t="shared" si="8"/>
        <v>-3.9718064827707943E-3</v>
      </c>
      <c r="R134" s="10">
        <f t="shared" si="9"/>
        <v>1.5775246736580109E-5</v>
      </c>
    </row>
    <row r="135" spans="1:18" x14ac:dyDescent="0.25">
      <c r="A135" s="2">
        <v>44833</v>
      </c>
      <c r="B135" s="5">
        <v>-1.686804785176732E-2</v>
      </c>
      <c r="Q135" s="10">
        <f t="shared" si="8"/>
        <v>2.1874814564851143E-3</v>
      </c>
      <c r="R135" s="10">
        <f t="shared" si="9"/>
        <v>4.7850751224662369E-6</v>
      </c>
    </row>
    <row r="136" spans="1:18" x14ac:dyDescent="0.25">
      <c r="A136" s="2">
        <v>44834</v>
      </c>
      <c r="B136" s="5">
        <v>1.1942519761881432E-2</v>
      </c>
      <c r="Q136" s="10">
        <f t="shared" si="8"/>
        <v>-1.6678373314002962E-2</v>
      </c>
      <c r="R136" s="10">
        <f t="shared" si="9"/>
        <v>2.7816813640124617E-4</v>
      </c>
    </row>
    <row r="137" spans="1:18" x14ac:dyDescent="0.25">
      <c r="A137" s="3">
        <v>44837</v>
      </c>
      <c r="B137" s="6">
        <v>7.2237960339944784E-3</v>
      </c>
      <c r="Q137" s="10">
        <f t="shared" si="8"/>
        <v>1.2132194299645788E-2</v>
      </c>
      <c r="R137" s="10">
        <f t="shared" si="9"/>
        <v>1.4719013852435776E-4</v>
      </c>
    </row>
    <row r="138" spans="1:18" x14ac:dyDescent="0.25">
      <c r="A138" s="3">
        <v>44838</v>
      </c>
      <c r="B138" s="6">
        <v>4.2580120101610719E-2</v>
      </c>
      <c r="Q138" s="10">
        <f t="shared" si="8"/>
        <v>7.4134705717588357E-3</v>
      </c>
      <c r="R138" s="10">
        <f t="shared" si="9"/>
        <v>5.4959545918334281E-5</v>
      </c>
    </row>
    <row r="139" spans="1:18" x14ac:dyDescent="0.25">
      <c r="A139" s="3">
        <v>44839</v>
      </c>
      <c r="B139" s="6">
        <v>-1.0549637248599586E-2</v>
      </c>
      <c r="Q139" s="10">
        <f t="shared" si="8"/>
        <v>4.2769794639375074E-2</v>
      </c>
      <c r="R139" s="10">
        <f t="shared" si="9"/>
        <v>1.8292553334943167E-3</v>
      </c>
    </row>
    <row r="140" spans="1:18" x14ac:dyDescent="0.25">
      <c r="A140" s="3">
        <v>44840</v>
      </c>
      <c r="B140" s="6">
        <v>-4.1389672015129664E-3</v>
      </c>
      <c r="Q140" s="10">
        <f t="shared" si="8"/>
        <v>-1.035996271083523E-2</v>
      </c>
      <c r="R140" s="10">
        <f t="shared" si="9"/>
        <v>1.0732882736989644E-4</v>
      </c>
    </row>
    <row r="141" spans="1:18" x14ac:dyDescent="0.25">
      <c r="A141" s="3">
        <v>44841</v>
      </c>
      <c r="B141" s="6">
        <v>-1.6889717339702015E-2</v>
      </c>
      <c r="Q141" s="10">
        <f t="shared" si="8"/>
        <v>-3.9492926637486091E-3</v>
      </c>
      <c r="R141" s="10">
        <f t="shared" si="9"/>
        <v>1.5596912543938584E-5</v>
      </c>
    </row>
    <row r="142" spans="1:18" x14ac:dyDescent="0.25">
      <c r="A142" s="3">
        <v>44844</v>
      </c>
      <c r="B142" s="6">
        <v>-5.5044349510879886E-3</v>
      </c>
      <c r="Q142" s="10">
        <f t="shared" si="8"/>
        <v>-1.6700042801937657E-2</v>
      </c>
      <c r="R142" s="10">
        <f t="shared" si="9"/>
        <v>2.7889142958654973E-4</v>
      </c>
    </row>
    <row r="143" spans="1:18" x14ac:dyDescent="0.25">
      <c r="A143" s="3">
        <v>44845</v>
      </c>
      <c r="B143" s="6">
        <v>-4.9242153428183943E-3</v>
      </c>
      <c r="Q143" s="10">
        <f t="shared" si="8"/>
        <v>-5.3147604133236314E-3</v>
      </c>
      <c r="R143" s="10">
        <f t="shared" si="9"/>
        <v>2.8246678251031978E-5</v>
      </c>
    </row>
    <row r="144" spans="1:18" x14ac:dyDescent="0.25">
      <c r="A144" s="3">
        <v>44846</v>
      </c>
      <c r="B144" s="6">
        <v>-2.6404418698638965E-3</v>
      </c>
      <c r="Q144" s="10">
        <f t="shared" si="8"/>
        <v>-4.7345408050540371E-3</v>
      </c>
      <c r="R144" s="10">
        <f t="shared" si="9"/>
        <v>2.2415876634721731E-5</v>
      </c>
    </row>
    <row r="145" spans="1:18" x14ac:dyDescent="0.25">
      <c r="A145" s="3">
        <v>44847</v>
      </c>
      <c r="B145" s="6">
        <v>9.2660129129857882E-3</v>
      </c>
      <c r="Q145" s="10">
        <f t="shared" si="8"/>
        <v>-2.4507673320995392E-3</v>
      </c>
      <c r="R145" s="10">
        <f t="shared" si="9"/>
        <v>6.0062605160862931E-6</v>
      </c>
    </row>
    <row r="146" spans="1:18" x14ac:dyDescent="0.25">
      <c r="A146" s="3">
        <v>44848</v>
      </c>
      <c r="B146" s="6">
        <v>5.7488698548657791E-3</v>
      </c>
      <c r="Q146" s="10">
        <f t="shared" si="8"/>
        <v>9.4556874507501446E-3</v>
      </c>
      <c r="R146" s="10">
        <f t="shared" si="9"/>
        <v>8.9410025166273768E-5</v>
      </c>
    </row>
    <row r="147" spans="1:18" x14ac:dyDescent="0.25">
      <c r="A147" s="3">
        <v>44851</v>
      </c>
      <c r="B147" s="6">
        <v>1.7715784524488853E-2</v>
      </c>
      <c r="Q147" s="10">
        <f t="shared" si="8"/>
        <v>5.9385443926301363E-3</v>
      </c>
      <c r="R147" s="10">
        <f t="shared" si="9"/>
        <v>3.5266309503238838E-5</v>
      </c>
    </row>
    <row r="148" spans="1:18" x14ac:dyDescent="0.25">
      <c r="A148" s="3">
        <v>44852</v>
      </c>
      <c r="B148" s="6">
        <v>6.4475075835936924E-3</v>
      </c>
      <c r="Q148" s="10">
        <f t="shared" si="8"/>
        <v>1.7905459062253212E-2</v>
      </c>
      <c r="R148" s="10">
        <f t="shared" si="9"/>
        <v>3.2060546423002563E-4</v>
      </c>
    </row>
    <row r="149" spans="1:18" x14ac:dyDescent="0.25">
      <c r="A149" s="3">
        <v>44853</v>
      </c>
      <c r="B149" s="6">
        <v>2.1392504828470216E-3</v>
      </c>
      <c r="Q149" s="10">
        <f t="shared" si="8"/>
        <v>6.6371821213580496E-3</v>
      </c>
      <c r="R149" s="10">
        <f t="shared" si="9"/>
        <v>4.405218651207494E-5</v>
      </c>
    </row>
    <row r="150" spans="1:18" x14ac:dyDescent="0.25">
      <c r="A150" s="3">
        <v>44854</v>
      </c>
      <c r="B150" s="6">
        <v>6.2254410527651238E-3</v>
      </c>
      <c r="Q150" s="10">
        <f t="shared" si="8"/>
        <v>2.3289250206113788E-3</v>
      </c>
      <c r="R150" s="10">
        <f t="shared" si="9"/>
        <v>5.4238917516297115E-6</v>
      </c>
    </row>
    <row r="151" spans="1:18" x14ac:dyDescent="0.25">
      <c r="A151" s="3">
        <v>44855</v>
      </c>
      <c r="B151" s="6">
        <v>-4.6437722776530022E-3</v>
      </c>
      <c r="Q151" s="10">
        <f t="shared" si="8"/>
        <v>6.4151155905294811E-3</v>
      </c>
      <c r="R151" s="10">
        <f t="shared" si="9"/>
        <v>4.1153708039854412E-5</v>
      </c>
    </row>
    <row r="152" spans="1:18" x14ac:dyDescent="0.25">
      <c r="A152" s="3">
        <v>44858</v>
      </c>
      <c r="B152" s="6">
        <v>1.4715399683026487E-2</v>
      </c>
      <c r="Q152" s="10">
        <f t="shared" si="8"/>
        <v>-4.4540977398886449E-3</v>
      </c>
      <c r="R152" s="10">
        <f t="shared" si="9"/>
        <v>1.9838986676481135E-5</v>
      </c>
    </row>
    <row r="153" spans="1:18" x14ac:dyDescent="0.25">
      <c r="A153" s="3">
        <v>44859</v>
      </c>
      <c r="B153" s="6">
        <v>1.638136056851458E-2</v>
      </c>
      <c r="Q153" s="10">
        <f t="shared" si="8"/>
        <v>1.4905074220790843E-2</v>
      </c>
      <c r="R153" s="10">
        <f t="shared" si="9"/>
        <v>2.2216123752728375E-4</v>
      </c>
    </row>
    <row r="154" spans="1:18" x14ac:dyDescent="0.25">
      <c r="A154" s="3">
        <v>44860</v>
      </c>
      <c r="B154" s="6">
        <v>5.5025965115824693E-3</v>
      </c>
      <c r="Q154" s="10">
        <f t="shared" si="8"/>
        <v>1.6571035106278938E-2</v>
      </c>
      <c r="R154" s="10">
        <f t="shared" si="9"/>
        <v>2.7459920449352903E-4</v>
      </c>
    </row>
    <row r="155" spans="1:18" x14ac:dyDescent="0.25">
      <c r="A155" s="3">
        <v>44861</v>
      </c>
      <c r="B155" s="6">
        <v>-2.2189492720448012E-4</v>
      </c>
      <c r="Q155" s="10">
        <f t="shared" si="8"/>
        <v>5.6922710493468266E-3</v>
      </c>
      <c r="R155" s="10">
        <f t="shared" si="9"/>
        <v>3.240194969923202E-5</v>
      </c>
    </row>
    <row r="156" spans="1:18" x14ac:dyDescent="0.25">
      <c r="A156" s="3">
        <v>44862</v>
      </c>
      <c r="B156" s="6">
        <v>2.3609311667880384E-3</v>
      </c>
      <c r="Q156" s="10">
        <f t="shared" si="8"/>
        <v>-3.2220389440122985E-5</v>
      </c>
      <c r="R156" s="10">
        <f t="shared" si="9"/>
        <v>1.0381534956731889E-9</v>
      </c>
    </row>
    <row r="157" spans="1:18" x14ac:dyDescent="0.25">
      <c r="A157" s="3">
        <v>44865</v>
      </c>
      <c r="B157" s="6">
        <v>1.2510309934625763E-3</v>
      </c>
      <c r="Q157" s="10">
        <f t="shared" si="8"/>
        <v>2.5506057045523957E-3</v>
      </c>
      <c r="R157" s="10">
        <f t="shared" si="9"/>
        <v>6.5055894600952229E-6</v>
      </c>
    </row>
    <row r="158" spans="1:18" x14ac:dyDescent="0.25">
      <c r="A158" s="2">
        <v>44866</v>
      </c>
      <c r="B158" s="5">
        <v>9.2549080314245913E-3</v>
      </c>
      <c r="Q158" s="10">
        <f t="shared" si="8"/>
        <v>1.4407055312269333E-3</v>
      </c>
      <c r="R158" s="10">
        <f t="shared" si="9"/>
        <v>2.0756324277078803E-6</v>
      </c>
    </row>
    <row r="159" spans="1:18" x14ac:dyDescent="0.25">
      <c r="A159" s="2">
        <v>44867</v>
      </c>
      <c r="B159" s="5">
        <v>-7.9457247563694544E-3</v>
      </c>
      <c r="Q159" s="10">
        <f t="shared" si="8"/>
        <v>9.4445825691889477E-3</v>
      </c>
      <c r="R159" s="10">
        <f t="shared" si="9"/>
        <v>8.9200139906227702E-5</v>
      </c>
    </row>
    <row r="160" spans="1:18" x14ac:dyDescent="0.25">
      <c r="A160" s="2">
        <v>44868</v>
      </c>
      <c r="B160" s="5">
        <v>-7.9596688026815077E-3</v>
      </c>
      <c r="Q160" s="10">
        <f t="shared" si="8"/>
        <v>-7.7560502186050971E-3</v>
      </c>
      <c r="R160" s="10">
        <f t="shared" si="9"/>
        <v>6.0156314993524175E-5</v>
      </c>
    </row>
    <row r="161" spans="1:18" x14ac:dyDescent="0.25">
      <c r="A161" s="2">
        <v>44869</v>
      </c>
      <c r="B161" s="5">
        <v>2.6480721811876995E-2</v>
      </c>
      <c r="Q161" s="10">
        <f t="shared" si="8"/>
        <v>-7.7699942649171504E-3</v>
      </c>
      <c r="R161" s="10">
        <f t="shared" si="9"/>
        <v>6.037281087684541E-5</v>
      </c>
    </row>
    <row r="162" spans="1:18" x14ac:dyDescent="0.25">
      <c r="A162" s="2">
        <v>44872</v>
      </c>
      <c r="B162" s="5">
        <v>5.5499372344667286E-3</v>
      </c>
      <c r="Q162" s="10">
        <f t="shared" si="8"/>
        <v>2.6670396349641353E-2</v>
      </c>
      <c r="R162" s="10">
        <f t="shared" si="9"/>
        <v>7.1131004144696277E-4</v>
      </c>
    </row>
    <row r="163" spans="1:18" x14ac:dyDescent="0.25">
      <c r="A163" s="2">
        <v>44873</v>
      </c>
      <c r="B163" s="5">
        <v>8.2182916307163012E-3</v>
      </c>
      <c r="Q163" s="10">
        <f t="shared" si="8"/>
        <v>5.7396117722310859E-3</v>
      </c>
      <c r="R163" s="10">
        <f t="shared" si="9"/>
        <v>3.2943143295933665E-5</v>
      </c>
    </row>
    <row r="164" spans="1:18" x14ac:dyDescent="0.25">
      <c r="A164" s="2">
        <v>44874</v>
      </c>
      <c r="B164" s="5">
        <v>-3.0086005862092202E-3</v>
      </c>
      <c r="Q164" s="10">
        <f t="shared" ref="Q164:Q195" si="10">B163-$P$4</f>
        <v>8.4079661684806576E-3</v>
      </c>
      <c r="R164" s="10">
        <f t="shared" si="9"/>
        <v>7.0693895090315312E-5</v>
      </c>
    </row>
    <row r="165" spans="1:18" x14ac:dyDescent="0.25">
      <c r="A165" s="2">
        <v>44875</v>
      </c>
      <c r="B165" s="5">
        <v>3.1794272041802074E-2</v>
      </c>
      <c r="Q165" s="10">
        <f t="shared" si="10"/>
        <v>-2.8189260484448629E-3</v>
      </c>
      <c r="R165" s="10">
        <f t="shared" si="9"/>
        <v>7.9463440666009699E-6</v>
      </c>
    </row>
    <row r="166" spans="1:18" x14ac:dyDescent="0.25">
      <c r="A166" s="2">
        <v>44876</v>
      </c>
      <c r="B166" s="5">
        <v>5.7037976789651168E-3</v>
      </c>
      <c r="Q166" s="10">
        <f t="shared" si="10"/>
        <v>3.1983946579566429E-2</v>
      </c>
      <c r="R166" s="10">
        <f t="shared" si="9"/>
        <v>1.022972838804559E-3</v>
      </c>
    </row>
    <row r="167" spans="1:18" x14ac:dyDescent="0.25">
      <c r="A167" s="2">
        <v>44879</v>
      </c>
      <c r="B167" s="5">
        <v>4.9140493731421042E-3</v>
      </c>
      <c r="Q167" s="10">
        <f t="shared" si="10"/>
        <v>5.8934722167294741E-3</v>
      </c>
      <c r="R167" s="10">
        <f t="shared" si="9"/>
        <v>3.4733014769362221E-5</v>
      </c>
    </row>
    <row r="168" spans="1:18" x14ac:dyDescent="0.25">
      <c r="A168" s="2">
        <v>44880</v>
      </c>
      <c r="B168" s="5">
        <v>7.0945155125001769E-3</v>
      </c>
      <c r="Q168" s="10">
        <f t="shared" si="10"/>
        <v>5.1037239109064615E-3</v>
      </c>
      <c r="R168" s="10">
        <f t="shared" si="9"/>
        <v>2.6047997758758345E-5</v>
      </c>
    </row>
    <row r="169" spans="1:18" x14ac:dyDescent="0.25">
      <c r="A169" s="2">
        <v>44881</v>
      </c>
      <c r="B169" s="5">
        <v>-8.2526838463483632E-3</v>
      </c>
      <c r="Q169" s="10">
        <f t="shared" si="10"/>
        <v>7.2841900502645341E-3</v>
      </c>
      <c r="R169" s="10">
        <f t="shared" si="9"/>
        <v>5.3059424688372835E-5</v>
      </c>
    </row>
    <row r="170" spans="1:18" x14ac:dyDescent="0.25">
      <c r="A170" s="2">
        <v>44882</v>
      </c>
      <c r="B170" s="5">
        <v>-1.1229067832841944E-3</v>
      </c>
      <c r="Q170" s="10">
        <f t="shared" si="10"/>
        <v>-8.0630093085840068E-3</v>
      </c>
      <c r="R170" s="10">
        <f t="shared" si="9"/>
        <v>6.5012119110312346E-5</v>
      </c>
    </row>
    <row r="171" spans="1:18" x14ac:dyDescent="0.25">
      <c r="A171" s="2">
        <v>44883</v>
      </c>
      <c r="B171" s="5">
        <v>1.1968791415060798E-2</v>
      </c>
      <c r="Q171" s="10">
        <f t="shared" si="10"/>
        <v>-9.3323224551983719E-4</v>
      </c>
      <c r="R171" s="10">
        <f t="shared" si="9"/>
        <v>8.7092242407799768E-7</v>
      </c>
    </row>
    <row r="172" spans="1:18" x14ac:dyDescent="0.25">
      <c r="A172" s="2">
        <v>44886</v>
      </c>
      <c r="B172" s="5">
        <v>-3.9644928200895935E-3</v>
      </c>
      <c r="Q172" s="10">
        <f t="shared" si="10"/>
        <v>1.2158465952825154E-2</v>
      </c>
      <c r="R172" s="10">
        <f t="shared" si="9"/>
        <v>1.4782829432600849E-4</v>
      </c>
    </row>
    <row r="173" spans="1:18" x14ac:dyDescent="0.25">
      <c r="A173" s="2">
        <v>44887</v>
      </c>
      <c r="B173" s="5">
        <v>5.2746285761062772E-3</v>
      </c>
      <c r="Q173" s="10">
        <f t="shared" si="10"/>
        <v>-3.7748182823252362E-3</v>
      </c>
      <c r="R173" s="10">
        <f t="shared" si="9"/>
        <v>1.4249253064576847E-5</v>
      </c>
    </row>
    <row r="174" spans="1:18" x14ac:dyDescent="0.25">
      <c r="A174" s="2">
        <v>44888</v>
      </c>
      <c r="B174" s="5">
        <v>4.2087584925825094E-3</v>
      </c>
      <c r="Q174" s="10">
        <f t="shared" si="10"/>
        <v>5.4643031138706345E-3</v>
      </c>
      <c r="R174" s="10">
        <f t="shared" si="9"/>
        <v>2.9858608520256311E-5</v>
      </c>
    </row>
    <row r="175" spans="1:18" x14ac:dyDescent="0.25">
      <c r="A175" s="2">
        <v>44889</v>
      </c>
      <c r="B175" s="5">
        <v>3.9402600825044765E-3</v>
      </c>
      <c r="Q175" s="10">
        <f t="shared" si="10"/>
        <v>4.3984330303468667E-3</v>
      </c>
      <c r="R175" s="10">
        <f t="shared" si="9"/>
        <v>1.9346213122446321E-5</v>
      </c>
    </row>
    <row r="176" spans="1:18" x14ac:dyDescent="0.25">
      <c r="A176" s="2">
        <v>44890</v>
      </c>
      <c r="B176" s="5">
        <v>1.0600733469789958E-4</v>
      </c>
      <c r="Q176" s="10">
        <f t="shared" si="10"/>
        <v>4.1299346202688337E-3</v>
      </c>
      <c r="R176" s="10">
        <f t="shared" si="9"/>
        <v>1.7056359967695077E-5</v>
      </c>
    </row>
    <row r="177" spans="1:18" x14ac:dyDescent="0.25">
      <c r="A177" s="2">
        <v>44893</v>
      </c>
      <c r="B177" s="5">
        <v>-6.7887977266359867E-3</v>
      </c>
      <c r="Q177" s="10">
        <f t="shared" si="10"/>
        <v>2.9568187246225674E-4</v>
      </c>
      <c r="R177" s="10">
        <f t="shared" si="9"/>
        <v>8.7427769702786257E-8</v>
      </c>
    </row>
    <row r="178" spans="1:18" x14ac:dyDescent="0.25">
      <c r="A178" s="2">
        <v>44894</v>
      </c>
      <c r="B178" s="5">
        <v>-2.7188344077389015E-4</v>
      </c>
      <c r="Q178" s="10">
        <f t="shared" si="10"/>
        <v>-6.5991231888716294E-3</v>
      </c>
      <c r="R178" s="10">
        <f t="shared" si="9"/>
        <v>4.3548426861903264E-5</v>
      </c>
    </row>
    <row r="179" spans="1:18" x14ac:dyDescent="0.25">
      <c r="A179" s="2">
        <v>44895</v>
      </c>
      <c r="B179" s="5">
        <v>7.6961397301775758E-3</v>
      </c>
      <c r="Q179" s="10">
        <f t="shared" si="10"/>
        <v>-8.2208903009533017E-5</v>
      </c>
      <c r="R179" s="10">
        <f t="shared" si="9"/>
        <v>6.7583037340308069E-9</v>
      </c>
    </row>
    <row r="180" spans="1:18" x14ac:dyDescent="0.25">
      <c r="A180" s="2">
        <v>44896</v>
      </c>
      <c r="B180" s="5">
        <v>4.9890030065176116E-3</v>
      </c>
      <c r="Q180" s="10">
        <f t="shared" si="10"/>
        <v>7.8858142679419322E-3</v>
      </c>
      <c r="R180" s="10">
        <f t="shared" si="9"/>
        <v>6.2186066668476557E-5</v>
      </c>
    </row>
    <row r="181" spans="1:18" x14ac:dyDescent="0.25">
      <c r="A181" s="2">
        <v>44897</v>
      </c>
      <c r="B181" s="5">
        <v>-1.6564186221609267E-3</v>
      </c>
      <c r="Q181" s="10">
        <f t="shared" si="10"/>
        <v>5.1786775442819689E-3</v>
      </c>
      <c r="R181" s="10">
        <f t="shared" si="9"/>
        <v>2.6818701107650323E-5</v>
      </c>
    </row>
    <row r="182" spans="1:18" x14ac:dyDescent="0.25">
      <c r="A182" s="2">
        <v>44900</v>
      </c>
      <c r="B182" s="5">
        <v>-5.372181301691703E-3</v>
      </c>
      <c r="Q182" s="10">
        <f t="shared" si="10"/>
        <v>-1.4667440843965697E-3</v>
      </c>
      <c r="R182" s="10">
        <f t="shared" si="9"/>
        <v>2.1513382091123315E-6</v>
      </c>
    </row>
    <row r="183" spans="1:18" x14ac:dyDescent="0.25">
      <c r="A183" s="2">
        <v>44901</v>
      </c>
      <c r="B183" s="5">
        <v>-4.3826282120950077E-3</v>
      </c>
      <c r="Q183" s="10">
        <f t="shared" si="10"/>
        <v>-5.1825067639273458E-3</v>
      </c>
      <c r="R183" s="10">
        <f t="shared" si="9"/>
        <v>2.6858376358152691E-5</v>
      </c>
    </row>
    <row r="184" spans="1:18" x14ac:dyDescent="0.25">
      <c r="A184" s="2">
        <v>44902</v>
      </c>
      <c r="B184" s="5">
        <v>-4.6430865228639373E-3</v>
      </c>
      <c r="Q184" s="10">
        <f t="shared" si="10"/>
        <v>-4.1929536743306505E-3</v>
      </c>
      <c r="R184" s="10">
        <f t="shared" si="9"/>
        <v>1.7580860515082904E-5</v>
      </c>
    </row>
    <row r="185" spans="1:18" x14ac:dyDescent="0.25">
      <c r="A185" s="2">
        <v>44903</v>
      </c>
      <c r="B185" s="5">
        <v>9.4366089418151944E-5</v>
      </c>
      <c r="Q185" s="10">
        <f t="shared" si="10"/>
        <v>-4.45341198509958E-3</v>
      </c>
      <c r="R185" s="10">
        <f t="shared" si="9"/>
        <v>1.9832878309028581E-5</v>
      </c>
    </row>
    <row r="186" spans="1:18" x14ac:dyDescent="0.25">
      <c r="A186" s="2">
        <v>44904</v>
      </c>
      <c r="B186" s="5">
        <v>5.4446646112100705E-3</v>
      </c>
      <c r="Q186" s="10">
        <f t="shared" si="10"/>
        <v>2.840406271825091E-4</v>
      </c>
      <c r="R186" s="10">
        <f t="shared" si="9"/>
        <v>8.0679077890233128E-8</v>
      </c>
    </row>
    <row r="187" spans="1:18" x14ac:dyDescent="0.25">
      <c r="A187" s="2">
        <v>44907</v>
      </c>
      <c r="B187" s="5">
        <v>-5.2756796242091619E-3</v>
      </c>
      <c r="Q187" s="10">
        <f t="shared" si="10"/>
        <v>5.6343391489744278E-3</v>
      </c>
      <c r="R187" s="10">
        <f t="shared" si="9"/>
        <v>3.1745777645665881E-5</v>
      </c>
    </row>
    <row r="188" spans="1:18" x14ac:dyDescent="0.25">
      <c r="A188" s="2">
        <v>44908</v>
      </c>
      <c r="B188" s="5">
        <v>1.6576487447154564E-2</v>
      </c>
      <c r="Q188" s="10">
        <f t="shared" si="10"/>
        <v>-5.0860050864448047E-3</v>
      </c>
      <c r="R188" s="10">
        <f t="shared" si="9"/>
        <v>2.5867447739342426E-5</v>
      </c>
    </row>
    <row r="189" spans="1:18" x14ac:dyDescent="0.25">
      <c r="A189" s="2">
        <v>44909</v>
      </c>
      <c r="B189" s="5">
        <v>-2.9020550161404923E-3</v>
      </c>
      <c r="Q189" s="10">
        <f t="shared" si="10"/>
        <v>1.6766161984918922E-2</v>
      </c>
      <c r="R189" s="10">
        <f t="shared" si="9"/>
        <v>2.811041877045404E-4</v>
      </c>
    </row>
    <row r="190" spans="1:18" x14ac:dyDescent="0.25">
      <c r="A190" s="2">
        <v>44910</v>
      </c>
      <c r="B190" s="5">
        <v>-3.5107137646342768E-2</v>
      </c>
      <c r="Q190" s="10">
        <f t="shared" si="10"/>
        <v>-2.7123804783761351E-3</v>
      </c>
      <c r="R190" s="10">
        <f t="shared" si="9"/>
        <v>7.3570078594759511E-6</v>
      </c>
    </row>
    <row r="191" spans="1:18" x14ac:dyDescent="0.25">
      <c r="A191" s="2">
        <v>44911</v>
      </c>
      <c r="B191" s="5">
        <v>-8.2592486377975893E-3</v>
      </c>
      <c r="Q191" s="10">
        <f t="shared" si="10"/>
        <v>-3.4917463108578413E-2</v>
      </c>
      <c r="R191" s="10">
        <f t="shared" si="9"/>
        <v>1.2192292299389345E-3</v>
      </c>
    </row>
    <row r="192" spans="1:18" x14ac:dyDescent="0.25">
      <c r="A192" s="2">
        <v>44914</v>
      </c>
      <c r="B192" s="5">
        <v>1.8979921241213393E-3</v>
      </c>
      <c r="Q192" s="10">
        <f t="shared" si="10"/>
        <v>-8.0695741000332329E-3</v>
      </c>
      <c r="R192" s="10">
        <f t="shared" si="9"/>
        <v>6.5118026155927165E-5</v>
      </c>
    </row>
    <row r="193" spans="1:18" x14ac:dyDescent="0.25">
      <c r="A193" s="2">
        <v>44915</v>
      </c>
      <c r="B193" s="5">
        <v>-2.2958407237539946E-3</v>
      </c>
      <c r="Q193" s="10">
        <f t="shared" si="10"/>
        <v>2.0876666618856966E-3</v>
      </c>
      <c r="R193" s="10">
        <f t="shared" si="9"/>
        <v>4.3583520911489673E-6</v>
      </c>
    </row>
    <row r="194" spans="1:18" x14ac:dyDescent="0.25">
      <c r="A194" s="2">
        <v>44916</v>
      </c>
      <c r="B194" s="5">
        <v>1.8319574804930516E-2</v>
      </c>
      <c r="Q194" s="10">
        <f t="shared" si="10"/>
        <v>-2.1061661859896373E-3</v>
      </c>
      <c r="R194" s="10">
        <f t="shared" si="9"/>
        <v>4.4359360030061355E-6</v>
      </c>
    </row>
    <row r="195" spans="1:18" x14ac:dyDescent="0.25">
      <c r="A195" s="2">
        <v>44917</v>
      </c>
      <c r="B195" s="5">
        <v>-1.2618312823625133E-2</v>
      </c>
      <c r="Q195" s="10">
        <f t="shared" si="10"/>
        <v>1.8509249342694874E-2</v>
      </c>
      <c r="R195" s="10">
        <f t="shared" si="9"/>
        <v>3.4259231123005064E-4</v>
      </c>
    </row>
    <row r="196" spans="1:18" x14ac:dyDescent="0.25">
      <c r="A196" s="2">
        <v>44918</v>
      </c>
      <c r="B196" s="5">
        <v>-1.6425643882623797E-3</v>
      </c>
      <c r="Q196" s="10">
        <f t="shared" ref="Q196:Q201" si="11">B195-$P$4</f>
        <v>-1.2428638285860777E-2</v>
      </c>
      <c r="R196" s="10">
        <f t="shared" si="9"/>
        <v>1.5447104964076431E-4</v>
      </c>
    </row>
    <row r="197" spans="1:18" x14ac:dyDescent="0.25">
      <c r="A197" s="2">
        <v>44921</v>
      </c>
      <c r="B197" s="5">
        <v>0</v>
      </c>
      <c r="Q197" s="10">
        <f t="shared" si="11"/>
        <v>-1.4528898504980227E-3</v>
      </c>
      <c r="R197" s="10">
        <f t="shared" ref="R197:R201" si="12">Q197*Q197</f>
        <v>2.1108889176801665E-6</v>
      </c>
    </row>
    <row r="198" spans="1:18" x14ac:dyDescent="0.25">
      <c r="A198" s="2">
        <v>44922</v>
      </c>
      <c r="B198" s="5">
        <v>4.1603244424299746E-3</v>
      </c>
      <c r="Q198" s="10">
        <f t="shared" si="11"/>
        <v>1.8967453776435713E-4</v>
      </c>
      <c r="R198" s="10">
        <f t="shared" si="12"/>
        <v>3.5976430276122539E-8</v>
      </c>
    </row>
    <row r="199" spans="1:18" x14ac:dyDescent="0.25">
      <c r="A199" s="2">
        <v>44923</v>
      </c>
      <c r="B199" s="5">
        <v>-6.2798567138633299E-3</v>
      </c>
      <c r="Q199" s="10">
        <f t="shared" si="11"/>
        <v>4.3499989801943318E-3</v>
      </c>
      <c r="R199" s="10">
        <f t="shared" si="12"/>
        <v>1.8922491127691727E-5</v>
      </c>
    </row>
    <row r="200" spans="1:18" x14ac:dyDescent="0.25">
      <c r="A200" s="2">
        <v>44924</v>
      </c>
      <c r="B200" s="5">
        <v>1.0830125865753715E-2</v>
      </c>
      <c r="Q200" s="10">
        <f t="shared" si="11"/>
        <v>-6.0901821760989726E-3</v>
      </c>
      <c r="R200" s="10">
        <f t="shared" si="12"/>
        <v>3.7090318938073616E-5</v>
      </c>
    </row>
    <row r="201" spans="1:18" x14ac:dyDescent="0.25">
      <c r="A201" s="2">
        <v>44925</v>
      </c>
      <c r="B201" s="5">
        <v>-1.4662071079227235E-2</v>
      </c>
      <c r="Q201" s="10">
        <f t="shared" si="11"/>
        <v>1.1019800403518071E-2</v>
      </c>
      <c r="R201" s="10">
        <f t="shared" si="12"/>
        <v>1.2143600093337704E-4</v>
      </c>
    </row>
    <row r="202" spans="1:18" x14ac:dyDescent="0.25">
      <c r="A202" s="2">
        <v>44928</v>
      </c>
      <c r="B202" s="5">
        <v>1.6467121113870276E-2</v>
      </c>
    </row>
    <row r="203" spans="1:18" x14ac:dyDescent="0.25">
      <c r="A203" s="2">
        <v>44929</v>
      </c>
      <c r="B203" s="5">
        <v>6.7944472250387467E-3</v>
      </c>
    </row>
    <row r="204" spans="1:18" x14ac:dyDescent="0.25">
      <c r="A204" s="2">
        <v>44930</v>
      </c>
      <c r="B204" s="5">
        <v>2.3614928302625682E-2</v>
      </c>
    </row>
    <row r="205" spans="1:18" x14ac:dyDescent="0.25">
      <c r="A205" s="2">
        <v>44931</v>
      </c>
      <c r="B205" s="5">
        <v>-3.6462278275880555E-3</v>
      </c>
    </row>
    <row r="206" spans="1:18" x14ac:dyDescent="0.25">
      <c r="A206" s="2">
        <v>44932</v>
      </c>
      <c r="B206" s="5">
        <v>1.4736783618050753E-2</v>
      </c>
    </row>
    <row r="207" spans="1:18" x14ac:dyDescent="0.25">
      <c r="A207" s="2">
        <v>44935</v>
      </c>
      <c r="B207" s="5">
        <v>1.2641152064671868E-2</v>
      </c>
    </row>
    <row r="208" spans="1:18" x14ac:dyDescent="0.25">
      <c r="A208" s="2">
        <v>44936</v>
      </c>
      <c r="B208" s="5">
        <v>-2.742944782260337E-3</v>
      </c>
    </row>
    <row r="209" spans="1:2" x14ac:dyDescent="0.25">
      <c r="A209" s="2">
        <v>44937</v>
      </c>
      <c r="B209" s="5">
        <v>1.0425241407185926E-2</v>
      </c>
    </row>
    <row r="210" spans="1:2" x14ac:dyDescent="0.25">
      <c r="A210" s="2">
        <v>44938</v>
      </c>
      <c r="B210" s="5">
        <v>6.5662380236892748E-3</v>
      </c>
    </row>
    <row r="211" spans="1:2" x14ac:dyDescent="0.25">
      <c r="A211" s="2">
        <v>44939</v>
      </c>
      <c r="B211" s="5">
        <v>5.8448922620606414E-3</v>
      </c>
    </row>
    <row r="212" spans="1:2" x14ac:dyDescent="0.25">
      <c r="A212" s="2">
        <v>44942</v>
      </c>
      <c r="B212" s="5">
        <v>1.4936879637659217E-3</v>
      </c>
    </row>
    <row r="213" spans="1:2" x14ac:dyDescent="0.25">
      <c r="A213" s="2">
        <v>44943</v>
      </c>
      <c r="B213" s="5">
        <v>4.1688717825352217E-3</v>
      </c>
    </row>
    <row r="214" spans="1:2" x14ac:dyDescent="0.25">
      <c r="A214" s="2">
        <v>44944</v>
      </c>
      <c r="B214" s="5">
        <v>2.395594023596459E-6</v>
      </c>
    </row>
    <row r="215" spans="1:2" x14ac:dyDescent="0.25">
      <c r="A215" s="2">
        <v>44945</v>
      </c>
      <c r="B215" s="5">
        <v>-1.9179079806628141E-2</v>
      </c>
    </row>
    <row r="216" spans="1:2" x14ac:dyDescent="0.25">
      <c r="A216" s="2">
        <v>44946</v>
      </c>
      <c r="B216" s="5">
        <v>6.2575104780326907E-3</v>
      </c>
    </row>
    <row r="217" spans="1:2" x14ac:dyDescent="0.25">
      <c r="A217" s="2">
        <v>44949</v>
      </c>
      <c r="B217" s="5">
        <v>7.5050365300128874E-3</v>
      </c>
    </row>
    <row r="218" spans="1:2" x14ac:dyDescent="0.25">
      <c r="A218" s="2">
        <v>44950</v>
      </c>
      <c r="B218" s="5">
        <v>5.3001575592293015E-4</v>
      </c>
    </row>
    <row r="219" spans="1:2" x14ac:dyDescent="0.25">
      <c r="A219" s="2">
        <v>44951</v>
      </c>
      <c r="B219" s="5">
        <v>-1.1822721778370626E-3</v>
      </c>
    </row>
    <row r="220" spans="1:2" x14ac:dyDescent="0.25">
      <c r="A220" s="2">
        <v>44952</v>
      </c>
      <c r="B220" s="5">
        <v>6.2365752113613393E-3</v>
      </c>
    </row>
    <row r="221" spans="1:2" x14ac:dyDescent="0.25">
      <c r="A221" s="2">
        <v>44953</v>
      </c>
      <c r="B221" s="5">
        <v>9.6550534501860241E-4</v>
      </c>
    </row>
    <row r="222" spans="1:2" x14ac:dyDescent="0.25">
      <c r="A222" s="2">
        <v>44956</v>
      </c>
      <c r="B222" s="5">
        <v>-4.6385719517185731E-3</v>
      </c>
    </row>
    <row r="223" spans="1:2" x14ac:dyDescent="0.25">
      <c r="A223" s="2">
        <v>44957</v>
      </c>
      <c r="B223" s="5">
        <v>1.1590355477644199E-3</v>
      </c>
    </row>
    <row r="224" spans="1:2" x14ac:dyDescent="0.25">
      <c r="A224" s="2">
        <v>44958</v>
      </c>
      <c r="B224" s="5">
        <v>1.9190815309417797E-3</v>
      </c>
    </row>
    <row r="225" spans="1:2" x14ac:dyDescent="0.25">
      <c r="A225" s="2">
        <v>44959</v>
      </c>
      <c r="B225" s="5">
        <v>1.6704063824482862E-2</v>
      </c>
    </row>
    <row r="226" spans="1:2" x14ac:dyDescent="0.25">
      <c r="A226" s="2">
        <v>44960</v>
      </c>
      <c r="B226" s="5">
        <v>3.9753649979250572E-3</v>
      </c>
    </row>
    <row r="227" spans="1:2" x14ac:dyDescent="0.25">
      <c r="A227" s="2">
        <v>44963</v>
      </c>
      <c r="B227" s="5">
        <v>-1.2336835776589061E-2</v>
      </c>
    </row>
    <row r="228" spans="1:2" x14ac:dyDescent="0.25">
      <c r="A228" s="2">
        <v>44964</v>
      </c>
      <c r="B228" s="5">
        <v>9.1785659085252824E-4</v>
      </c>
    </row>
    <row r="229" spans="1:2" x14ac:dyDescent="0.25">
      <c r="A229" s="2">
        <v>44965</v>
      </c>
      <c r="B229" s="5">
        <v>-3.8010980422109597E-5</v>
      </c>
    </row>
    <row r="230" spans="1:2" x14ac:dyDescent="0.25">
      <c r="A230" s="2">
        <v>44966</v>
      </c>
      <c r="B230" s="5">
        <v>9.7383082094963935E-3</v>
      </c>
    </row>
    <row r="231" spans="1:2" x14ac:dyDescent="0.25">
      <c r="A231" s="2">
        <v>44967</v>
      </c>
      <c r="B231" s="5">
        <v>-1.2281948359348593E-2</v>
      </c>
    </row>
    <row r="232" spans="1:2" x14ac:dyDescent="0.25">
      <c r="A232" s="2">
        <v>44970</v>
      </c>
      <c r="B232" s="5">
        <v>1.0343168315888551E-2</v>
      </c>
    </row>
    <row r="233" spans="1:2" x14ac:dyDescent="0.25">
      <c r="A233" s="2">
        <v>44971</v>
      </c>
      <c r="B233" s="5">
        <v>-6.1301092102528099E-4</v>
      </c>
    </row>
    <row r="234" spans="1:2" x14ac:dyDescent="0.25">
      <c r="A234" s="2">
        <v>44972</v>
      </c>
      <c r="B234" s="5">
        <v>9.738697166152388E-3</v>
      </c>
    </row>
    <row r="235" spans="1:2" x14ac:dyDescent="0.25">
      <c r="A235" s="2">
        <v>44973</v>
      </c>
      <c r="B235" s="5">
        <v>4.0186540312705521E-3</v>
      </c>
    </row>
    <row r="236" spans="1:2" x14ac:dyDescent="0.25">
      <c r="A236" s="2">
        <v>44974</v>
      </c>
      <c r="B236" s="5">
        <v>-5.1940315179044294E-3</v>
      </c>
    </row>
    <row r="237" spans="1:2" x14ac:dyDescent="0.25">
      <c r="A237" s="2">
        <v>44977</v>
      </c>
      <c r="B237" s="5">
        <v>-8.7487017300913461E-4</v>
      </c>
    </row>
    <row r="238" spans="1:2" x14ac:dyDescent="0.25">
      <c r="A238" s="2">
        <v>44978</v>
      </c>
      <c r="B238" s="5">
        <v>-4.8651660665204322E-3</v>
      </c>
    </row>
    <row r="239" spans="1:2" x14ac:dyDescent="0.25">
      <c r="A239" s="2">
        <v>44979</v>
      </c>
      <c r="B239" s="5">
        <v>-1.7692452475059905E-3</v>
      </c>
    </row>
    <row r="240" spans="1:2" x14ac:dyDescent="0.25">
      <c r="A240" s="2">
        <v>44980</v>
      </c>
      <c r="B240" s="5">
        <v>3.6013274002564266E-3</v>
      </c>
    </row>
    <row r="241" spans="1:2" x14ac:dyDescent="0.25">
      <c r="A241" s="2">
        <v>44981</v>
      </c>
      <c r="B241" s="5">
        <v>-1.863246096905713E-2</v>
      </c>
    </row>
    <row r="242" spans="1:2" x14ac:dyDescent="0.25">
      <c r="A242" s="2">
        <v>44984</v>
      </c>
      <c r="B242" s="5">
        <v>1.6557305650877652E-2</v>
      </c>
    </row>
    <row r="243" spans="1:2" x14ac:dyDescent="0.25">
      <c r="A243" s="2">
        <v>44985</v>
      </c>
      <c r="B243" s="5">
        <v>-2.2669438160456412E-3</v>
      </c>
    </row>
    <row r="244" spans="1:2" x14ac:dyDescent="0.25">
      <c r="A244" s="2">
        <v>44986</v>
      </c>
      <c r="B244" s="5">
        <v>-5.3393041681019104E-3</v>
      </c>
    </row>
    <row r="245" spans="1:2" x14ac:dyDescent="0.25">
      <c r="A245" s="2">
        <v>44987</v>
      </c>
      <c r="B245" s="5">
        <v>5.8921900017789852E-3</v>
      </c>
    </row>
    <row r="246" spans="1:2" x14ac:dyDescent="0.25">
      <c r="A246" s="2">
        <v>44988</v>
      </c>
      <c r="B246" s="5">
        <v>1.2783598508698146E-2</v>
      </c>
    </row>
    <row r="247" spans="1:2" x14ac:dyDescent="0.25">
      <c r="A247" s="2">
        <v>44991</v>
      </c>
      <c r="B247" s="5">
        <v>4.4192977554251556E-3</v>
      </c>
    </row>
    <row r="248" spans="1:2" x14ac:dyDescent="0.25">
      <c r="A248" s="2">
        <v>44992</v>
      </c>
      <c r="B248" s="5">
        <v>-8.071807092619343E-3</v>
      </c>
    </row>
    <row r="249" spans="1:2" x14ac:dyDescent="0.25">
      <c r="A249" s="2">
        <v>44993</v>
      </c>
      <c r="B249" s="5">
        <v>2.2178286312559692E-3</v>
      </c>
    </row>
    <row r="250" spans="1:2" x14ac:dyDescent="0.25">
      <c r="A250" s="2">
        <v>44994</v>
      </c>
      <c r="B250" s="5">
        <v>-5.4331984749733664E-4</v>
      </c>
    </row>
    <row r="251" spans="1:2" x14ac:dyDescent="0.25">
      <c r="A251" s="2">
        <v>44995</v>
      </c>
      <c r="B251" s="5">
        <v>-1.3203083441434171E-2</v>
      </c>
    </row>
    <row r="252" spans="1:2" x14ac:dyDescent="0.25">
      <c r="A252" s="2">
        <v>44998</v>
      </c>
      <c r="B252" s="5">
        <v>-3.1443210002056965E-2</v>
      </c>
    </row>
    <row r="253" spans="1:2" x14ac:dyDescent="0.25">
      <c r="A253" s="2">
        <v>44999</v>
      </c>
      <c r="B253" s="5">
        <v>2.024391315598062E-2</v>
      </c>
    </row>
    <row r="254" spans="1:2" x14ac:dyDescent="0.25">
      <c r="A254" s="2">
        <v>45000</v>
      </c>
      <c r="B254" s="5">
        <v>-3.4585724984268373E-2</v>
      </c>
    </row>
    <row r="255" spans="1:2" x14ac:dyDescent="0.25">
      <c r="A255" s="2">
        <v>45001</v>
      </c>
      <c r="B255" s="5">
        <v>2.0337454026349899E-2</v>
      </c>
    </row>
    <row r="256" spans="1:2" x14ac:dyDescent="0.25">
      <c r="A256" s="2">
        <v>45002</v>
      </c>
      <c r="B256" s="5">
        <v>-1.2628188623699965E-2</v>
      </c>
    </row>
    <row r="257" spans="1:2" x14ac:dyDescent="0.25">
      <c r="A257" s="2">
        <v>45005</v>
      </c>
      <c r="B257" s="5">
        <v>1.338994683873751E-2</v>
      </c>
    </row>
    <row r="258" spans="1:2" x14ac:dyDescent="0.25">
      <c r="A258" s="2">
        <v>45006</v>
      </c>
      <c r="B258" s="5">
        <v>1.5094357943594261E-2</v>
      </c>
    </row>
    <row r="259" spans="1:2" x14ac:dyDescent="0.25">
      <c r="A259" s="2">
        <v>45007</v>
      </c>
      <c r="B259" s="5">
        <v>3.3719150564377465E-3</v>
      </c>
    </row>
    <row r="260" spans="1:2" x14ac:dyDescent="0.25">
      <c r="A260" s="2">
        <v>45008</v>
      </c>
      <c r="B260" s="5">
        <v>2.7266010439261912E-3</v>
      </c>
    </row>
    <row r="261" spans="1:2" x14ac:dyDescent="0.25">
      <c r="A261" s="2">
        <v>45009</v>
      </c>
      <c r="B261" s="5">
        <v>-1.8188127801784804E-2</v>
      </c>
    </row>
    <row r="262" spans="1:2" x14ac:dyDescent="0.25">
      <c r="A262" s="2">
        <v>45012</v>
      </c>
      <c r="B262" s="5">
        <v>8.2312098425900704E-3</v>
      </c>
    </row>
    <row r="263" spans="1:2" x14ac:dyDescent="0.25">
      <c r="A263" s="2">
        <v>45013</v>
      </c>
      <c r="B263" s="5">
        <v>8.6202342590691039E-4</v>
      </c>
    </row>
    <row r="264" spans="1:2" x14ac:dyDescent="0.25">
      <c r="A264" s="2">
        <v>45014</v>
      </c>
      <c r="B264" s="5">
        <v>1.5128796293852664E-2</v>
      </c>
    </row>
    <row r="265" spans="1:2" x14ac:dyDescent="0.25">
      <c r="A265" s="2">
        <v>45015</v>
      </c>
      <c r="B265" s="5">
        <v>1.2797576141442057E-2</v>
      </c>
    </row>
    <row r="266" spans="1:2" x14ac:dyDescent="0.25">
      <c r="A266" s="2">
        <v>45016</v>
      </c>
      <c r="B266" s="5">
        <v>6.9141414377120736E-3</v>
      </c>
    </row>
    <row r="267" spans="1:2" x14ac:dyDescent="0.25">
      <c r="A267" s="2">
        <v>45019</v>
      </c>
      <c r="B267" s="5">
        <v>-9.2698809979019359E-4</v>
      </c>
    </row>
    <row r="268" spans="1:2" x14ac:dyDescent="0.25">
      <c r="A268" s="2">
        <v>45020</v>
      </c>
      <c r="B268" s="5">
        <v>9.9047795780604631E-4</v>
      </c>
    </row>
    <row r="269" spans="1:2" x14ac:dyDescent="0.25">
      <c r="A269" s="2">
        <v>45021</v>
      </c>
      <c r="B269" s="5">
        <v>-3.9301836248529787E-3</v>
      </c>
    </row>
    <row r="270" spans="1:2" x14ac:dyDescent="0.25">
      <c r="A270" s="2">
        <v>45022</v>
      </c>
      <c r="B270" s="5">
        <v>2.5800537879565599E-3</v>
      </c>
    </row>
    <row r="271" spans="1:2" x14ac:dyDescent="0.25">
      <c r="A271" s="2">
        <v>45023</v>
      </c>
      <c r="B271" s="5">
        <v>0</v>
      </c>
    </row>
    <row r="272" spans="1:2" x14ac:dyDescent="0.25">
      <c r="A272" s="2">
        <v>45026</v>
      </c>
      <c r="B272" s="5">
        <v>0</v>
      </c>
    </row>
    <row r="273" spans="1:2" x14ac:dyDescent="0.25">
      <c r="A273" s="2">
        <v>45027</v>
      </c>
      <c r="B273" s="5">
        <v>5.5320284491060523E-3</v>
      </c>
    </row>
    <row r="274" spans="1:2" x14ac:dyDescent="0.25">
      <c r="A274" s="2">
        <v>45028</v>
      </c>
      <c r="B274" s="5">
        <v>1.7077093847861491E-4</v>
      </c>
    </row>
    <row r="275" spans="1:2" x14ac:dyDescent="0.25">
      <c r="A275" s="2">
        <v>45029</v>
      </c>
      <c r="B275" s="5">
        <v>6.7396856966841501E-3</v>
      </c>
    </row>
    <row r="276" spans="1:2" x14ac:dyDescent="0.25">
      <c r="A276" s="2">
        <v>45030</v>
      </c>
      <c r="B276" s="5">
        <v>6.3049476994161413E-3</v>
      </c>
    </row>
    <row r="277" spans="1:2" x14ac:dyDescent="0.25">
      <c r="A277" s="2">
        <v>45033</v>
      </c>
      <c r="B277" s="5">
        <v>-5.2701702442636833E-3</v>
      </c>
    </row>
    <row r="278" spans="1:2" x14ac:dyDescent="0.25">
      <c r="A278" s="2">
        <v>45034</v>
      </c>
      <c r="B278" s="5">
        <v>6.0307582407772564E-3</v>
      </c>
    </row>
    <row r="279" spans="1:2" x14ac:dyDescent="0.25">
      <c r="A279" s="2">
        <v>45035</v>
      </c>
      <c r="B279" s="5">
        <v>-8.6482549869759673E-5</v>
      </c>
    </row>
    <row r="280" spans="1:2" x14ac:dyDescent="0.25">
      <c r="A280" s="2">
        <v>45036</v>
      </c>
      <c r="B280" s="5">
        <v>-1.9824425239611809E-3</v>
      </c>
    </row>
    <row r="281" spans="1:2" x14ac:dyDescent="0.25">
      <c r="A281" s="2">
        <v>45037</v>
      </c>
      <c r="B281" s="5">
        <v>5.4118033414980449E-3</v>
      </c>
    </row>
    <row r="282" spans="1:2" x14ac:dyDescent="0.25">
      <c r="A282" s="2">
        <v>45040</v>
      </c>
      <c r="B282" s="5">
        <v>-1.5401749765798778E-3</v>
      </c>
    </row>
    <row r="283" spans="1:2" x14ac:dyDescent="0.25">
      <c r="A283" s="2">
        <v>45041</v>
      </c>
      <c r="B283" s="5">
        <v>-5.4409559725567824E-3</v>
      </c>
    </row>
    <row r="284" spans="1:2" x14ac:dyDescent="0.25">
      <c r="A284" s="2">
        <v>45042</v>
      </c>
      <c r="B284" s="5">
        <v>-6.8846579942207775E-3</v>
      </c>
    </row>
    <row r="285" spans="1:2" x14ac:dyDescent="0.25">
      <c r="A285" s="2">
        <v>45043</v>
      </c>
      <c r="B285" s="5">
        <v>2.3782634996354357E-3</v>
      </c>
    </row>
    <row r="286" spans="1:2" x14ac:dyDescent="0.25">
      <c r="A286" s="2">
        <v>45044</v>
      </c>
      <c r="B286" s="5">
        <v>2.8912013400517189E-4</v>
      </c>
    </row>
    <row r="287" spans="1:2" x14ac:dyDescent="0.25">
      <c r="A287" s="2">
        <v>45047</v>
      </c>
      <c r="B287" s="5">
        <v>0</v>
      </c>
    </row>
    <row r="288" spans="1:2" x14ac:dyDescent="0.25">
      <c r="A288" s="2">
        <v>45048</v>
      </c>
      <c r="B288" s="5">
        <v>-1.478674377367073E-2</v>
      </c>
    </row>
    <row r="289" spans="1:2" x14ac:dyDescent="0.25">
      <c r="A289" s="2">
        <v>45049</v>
      </c>
      <c r="B289" s="5">
        <v>3.5693912476568723E-3</v>
      </c>
    </row>
    <row r="290" spans="1:2" x14ac:dyDescent="0.25">
      <c r="A290" s="2">
        <v>45050</v>
      </c>
      <c r="B290" s="5">
        <v>-5.3710053872459973E-3</v>
      </c>
    </row>
    <row r="291" spans="1:2" x14ac:dyDescent="0.25">
      <c r="A291" s="2">
        <v>45051</v>
      </c>
      <c r="B291" s="5">
        <v>1.2456175953982296E-2</v>
      </c>
    </row>
    <row r="292" spans="1:2" x14ac:dyDescent="0.25">
      <c r="A292" s="2">
        <v>45054</v>
      </c>
      <c r="B292" s="5">
        <v>1.8938215798893765E-3</v>
      </c>
    </row>
    <row r="293" spans="1:2" x14ac:dyDescent="0.25">
      <c r="A293" s="2">
        <v>45055</v>
      </c>
      <c r="B293" s="5">
        <v>-5.8776861784690659E-3</v>
      </c>
    </row>
    <row r="294" spans="1:2" x14ac:dyDescent="0.25">
      <c r="A294" s="2">
        <v>45056</v>
      </c>
      <c r="B294" s="5">
        <v>-3.7773907089604375E-3</v>
      </c>
    </row>
    <row r="295" spans="1:2" x14ac:dyDescent="0.25">
      <c r="A295" s="2">
        <v>45057</v>
      </c>
      <c r="B295" s="5">
        <v>6.9425739999440239E-4</v>
      </c>
    </row>
    <row r="296" spans="1:2" x14ac:dyDescent="0.25">
      <c r="A296" s="2">
        <v>45058</v>
      </c>
      <c r="B296" s="5">
        <v>1.8864203260051671E-3</v>
      </c>
    </row>
    <row r="297" spans="1:2" x14ac:dyDescent="0.25">
      <c r="A297" s="2">
        <v>45061</v>
      </c>
      <c r="B297" s="5">
        <v>-3.4044484793482876E-4</v>
      </c>
    </row>
    <row r="298" spans="1:2" x14ac:dyDescent="0.25">
      <c r="A298" s="2">
        <v>45062</v>
      </c>
      <c r="B298" s="5">
        <v>-2.0850660618421113E-4</v>
      </c>
    </row>
    <row r="299" spans="1:2" x14ac:dyDescent="0.25">
      <c r="A299" s="2">
        <v>45063</v>
      </c>
      <c r="B299" s="5">
        <v>1.7888963297498783E-3</v>
      </c>
    </row>
    <row r="300" spans="1:2" x14ac:dyDescent="0.25">
      <c r="A300" s="2">
        <v>45064</v>
      </c>
      <c r="B300" s="5">
        <v>1.0228463440529634E-2</v>
      </c>
    </row>
    <row r="301" spans="1:2" x14ac:dyDescent="0.25">
      <c r="A301" s="2">
        <v>45065</v>
      </c>
      <c r="B301" s="5">
        <v>6.3767186802368148E-3</v>
      </c>
    </row>
    <row r="302" spans="1:2" x14ac:dyDescent="0.25">
      <c r="A302" s="2">
        <v>45068</v>
      </c>
      <c r="B302" s="5">
        <v>-2.2000773553569886E-3</v>
      </c>
    </row>
    <row r="303" spans="1:2" x14ac:dyDescent="0.25">
      <c r="A303" s="2">
        <v>45069</v>
      </c>
      <c r="B303" s="5">
        <v>-9.8617530434623735E-3</v>
      </c>
    </row>
    <row r="304" spans="1:2" x14ac:dyDescent="0.25">
      <c r="A304" s="2">
        <v>45070</v>
      </c>
      <c r="B304" s="5">
        <v>-1.8109884441251056E-2</v>
      </c>
    </row>
    <row r="305" spans="1:2" x14ac:dyDescent="0.25">
      <c r="A305" s="2">
        <v>45071</v>
      </c>
      <c r="B305" s="5">
        <v>1.3837616740233205E-3</v>
      </c>
    </row>
    <row r="306" spans="1:2" x14ac:dyDescent="0.25">
      <c r="A306" s="2">
        <v>45072</v>
      </c>
      <c r="B306" s="5">
        <v>1.5893611639388849E-2</v>
      </c>
    </row>
    <row r="307" spans="1:2" x14ac:dyDescent="0.25">
      <c r="A307" s="2">
        <v>45075</v>
      </c>
      <c r="B307" s="5">
        <v>-4.0322766570606294E-3</v>
      </c>
    </row>
    <row r="308" spans="1:2" x14ac:dyDescent="0.25">
      <c r="A308" s="2">
        <v>45076</v>
      </c>
      <c r="B308" s="5">
        <v>-6.5810032847145594E-3</v>
      </c>
    </row>
    <row r="309" spans="1:2" x14ac:dyDescent="0.25">
      <c r="A309" s="2">
        <v>45077</v>
      </c>
      <c r="B309" s="5">
        <v>-1.7135880025538341E-2</v>
      </c>
    </row>
    <row r="310" spans="1:2" x14ac:dyDescent="0.25">
      <c r="A310" s="2">
        <v>45078</v>
      </c>
      <c r="B310" s="5">
        <v>9.3811343657241864E-3</v>
      </c>
    </row>
    <row r="311" spans="1:2" x14ac:dyDescent="0.25">
      <c r="A311" s="2">
        <v>45079</v>
      </c>
      <c r="B311" s="5">
        <v>1.5480516064177108E-2</v>
      </c>
    </row>
    <row r="312" spans="1:2" x14ac:dyDescent="0.25">
      <c r="A312" s="2">
        <v>45082</v>
      </c>
      <c r="B312" s="5">
        <v>-7.0035526607952203E-3</v>
      </c>
    </row>
    <row r="313" spans="1:2" x14ac:dyDescent="0.25">
      <c r="A313" s="2">
        <v>45083</v>
      </c>
      <c r="B313" s="5">
        <v>4.6119015009660203E-4</v>
      </c>
    </row>
    <row r="314" spans="1:2" x14ac:dyDescent="0.25">
      <c r="A314" s="2">
        <v>45084</v>
      </c>
      <c r="B314" s="5">
        <v>-7.7062408910388847E-4</v>
      </c>
    </row>
    <row r="315" spans="1:2" x14ac:dyDescent="0.25">
      <c r="A315" s="2">
        <v>45085</v>
      </c>
      <c r="B315" s="5">
        <v>1.3443897938216764E-3</v>
      </c>
    </row>
    <row r="316" spans="1:2" x14ac:dyDescent="0.25">
      <c r="A316" s="2">
        <v>45086</v>
      </c>
      <c r="B316" s="5">
        <v>-1.8358742391245686E-3</v>
      </c>
    </row>
    <row r="317" spans="1:2" x14ac:dyDescent="0.25">
      <c r="A317" s="2">
        <v>45089</v>
      </c>
      <c r="B317" s="5">
        <v>6.2240808990650098E-3</v>
      </c>
    </row>
    <row r="318" spans="1:2" x14ac:dyDescent="0.25">
      <c r="A318" s="2">
        <v>45090</v>
      </c>
      <c r="B318" s="5">
        <v>7.1956612896129091E-3</v>
      </c>
    </row>
    <row r="319" spans="1:2" x14ac:dyDescent="0.25">
      <c r="A319" s="2">
        <v>45091</v>
      </c>
      <c r="B319" s="5">
        <v>6.5393152465180737E-3</v>
      </c>
    </row>
    <row r="320" spans="1:2" x14ac:dyDescent="0.25">
      <c r="A320" s="2">
        <v>45092</v>
      </c>
      <c r="B320" s="5">
        <v>-2.48172980680883E-3</v>
      </c>
    </row>
    <row r="321" spans="1:2" x14ac:dyDescent="0.25">
      <c r="A321" s="2">
        <v>45093</v>
      </c>
      <c r="B321" s="5">
        <v>6.8039366615348928E-3</v>
      </c>
    </row>
    <row r="322" spans="1:2" x14ac:dyDescent="0.25">
      <c r="A322" s="2">
        <v>45096</v>
      </c>
      <c r="B322" s="5">
        <v>-7.3814172139017309E-3</v>
      </c>
    </row>
    <row r="323" spans="1:2" x14ac:dyDescent="0.25">
      <c r="A323" s="2">
        <v>45097</v>
      </c>
      <c r="B323" s="5">
        <v>-4.4104365048435179E-3</v>
      </c>
    </row>
    <row r="324" spans="1:2" x14ac:dyDescent="0.25">
      <c r="A324" s="2">
        <v>45098</v>
      </c>
      <c r="B324" s="5">
        <v>-4.6947600123414812E-3</v>
      </c>
    </row>
    <row r="325" spans="1:2" x14ac:dyDescent="0.25">
      <c r="A325" s="2">
        <v>45099</v>
      </c>
      <c r="B325" s="5">
        <v>-4.2287895436932121E-3</v>
      </c>
    </row>
    <row r="326" spans="1:2" x14ac:dyDescent="0.25">
      <c r="A326" s="2">
        <v>45100</v>
      </c>
      <c r="B326" s="5">
        <v>-7.6339247340554417E-3</v>
      </c>
    </row>
    <row r="327" spans="1:2" x14ac:dyDescent="0.25">
      <c r="A327" s="2">
        <v>45103</v>
      </c>
      <c r="B327" s="5">
        <v>2.097569768775509E-3</v>
      </c>
    </row>
    <row r="328" spans="1:2" x14ac:dyDescent="0.25">
      <c r="A328" s="2">
        <v>45104</v>
      </c>
      <c r="B328" s="5">
        <v>5.7679234307581595E-3</v>
      </c>
    </row>
    <row r="329" spans="1:2" x14ac:dyDescent="0.25">
      <c r="A329" s="2">
        <v>45105</v>
      </c>
      <c r="B329" s="5">
        <v>9.1725006155261024E-3</v>
      </c>
    </row>
    <row r="330" spans="1:2" x14ac:dyDescent="0.25">
      <c r="A330" s="2">
        <v>45106</v>
      </c>
      <c r="B330" s="5">
        <v>2.287818631681704E-3</v>
      </c>
    </row>
    <row r="331" spans="1:2" x14ac:dyDescent="0.25">
      <c r="A331" s="2">
        <v>45107</v>
      </c>
      <c r="B331" s="5">
        <v>1.0195903726786693E-2</v>
      </c>
    </row>
    <row r="332" spans="1:2" x14ac:dyDescent="0.25">
      <c r="A332" s="2">
        <v>45110</v>
      </c>
      <c r="B332" s="5">
        <v>-2.1368055666060037E-4</v>
      </c>
    </row>
    <row r="333" spans="1:2" x14ac:dyDescent="0.25">
      <c r="A333" s="2">
        <v>45111</v>
      </c>
      <c r="B333" s="5">
        <v>-1.6279572092809946E-3</v>
      </c>
    </row>
    <row r="334" spans="1:2" x14ac:dyDescent="0.25">
      <c r="A334" s="2">
        <v>45112</v>
      </c>
      <c r="B334" s="5">
        <v>-9.1733299324298079E-3</v>
      </c>
    </row>
    <row r="335" spans="1:2" x14ac:dyDescent="0.25">
      <c r="A335" s="2">
        <v>45113</v>
      </c>
      <c r="B335" s="5">
        <v>-2.9333143326031874E-2</v>
      </c>
    </row>
    <row r="336" spans="1:2" x14ac:dyDescent="0.25">
      <c r="A336" s="2">
        <v>45114</v>
      </c>
      <c r="B336" s="5">
        <v>3.1990793471130541E-3</v>
      </c>
    </row>
    <row r="337" spans="1:2" x14ac:dyDescent="0.25">
      <c r="A337" s="2">
        <v>45117</v>
      </c>
      <c r="B337" s="5">
        <v>0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 Keylyan</dc:creator>
  <cp:lastModifiedBy>francis henniaux</cp:lastModifiedBy>
  <dcterms:created xsi:type="dcterms:W3CDTF">2023-09-05T09:01:56Z</dcterms:created>
  <dcterms:modified xsi:type="dcterms:W3CDTF">2023-09-05T14:08:15Z</dcterms:modified>
</cp:coreProperties>
</file>