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A6A72F70-0C88-4214-BD79-498C55474402}" xr6:coauthVersionLast="47" xr6:coauthVersionMax="47" xr10:uidLastSave="{00000000-0000-0000-0000-000000000000}"/>
  <bookViews>
    <workbookView xWindow="-120" yWindow="-120" windowWidth="29040" windowHeight="15720" xr2:uid="{8538DC23-AF40-47FD-8B1B-EDE133C1B97F}"/>
  </bookViews>
  <sheets>
    <sheet name="Données Clients" sheetId="1" r:id="rId1"/>
    <sheet name="Données Prix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/>
  <c r="J2" i="1"/>
  <c r="J3" i="1"/>
  <c r="K3" i="1" s="1"/>
  <c r="J4" i="1"/>
  <c r="K4" i="1" s="1"/>
  <c r="E3" i="1"/>
  <c r="F3" i="1"/>
  <c r="G3" i="1"/>
  <c r="H3" i="1"/>
  <c r="I3" i="1"/>
  <c r="E4" i="1"/>
  <c r="F4" i="1"/>
  <c r="G4" i="1"/>
  <c r="H4" i="1"/>
  <c r="I4" i="1"/>
  <c r="I2" i="1"/>
  <c r="H2" i="1"/>
  <c r="G2" i="1"/>
  <c r="F2" i="1"/>
  <c r="E2" i="1"/>
  <c r="B3" i="1"/>
  <c r="B4" i="1"/>
  <c r="B2" i="1"/>
</calcChain>
</file>

<file path=xl/sharedStrings.xml><?xml version="1.0" encoding="utf-8"?>
<sst xmlns="http://schemas.openxmlformats.org/spreadsheetml/2006/main" count="60" uniqueCount="44">
  <si>
    <t>Cde Client</t>
  </si>
  <si>
    <t>Remise</t>
  </si>
  <si>
    <t>RefCcle</t>
  </si>
  <si>
    <t>Qtte</t>
  </si>
  <si>
    <t>Libelle</t>
  </si>
  <si>
    <t>Pds (Kg)</t>
  </si>
  <si>
    <t>Hauteur (MM)</t>
  </si>
  <si>
    <t>Largeur (MM)</t>
  </si>
  <si>
    <t>Profondeur (MM)</t>
  </si>
  <si>
    <t>Px Pub Total</t>
  </si>
  <si>
    <t>Prix Client</t>
  </si>
  <si>
    <t>REFCIALE</t>
  </si>
  <si>
    <t>QC</t>
  </si>
  <si>
    <t>LIBELLE30</t>
  </si>
  <si>
    <t>POIDS</t>
  </si>
  <si>
    <t>POIDSU</t>
  </si>
  <si>
    <t>HAUTEUR</t>
  </si>
  <si>
    <t>HAUTU</t>
  </si>
  <si>
    <t>LARG</t>
  </si>
  <si>
    <t>LARGU</t>
  </si>
  <si>
    <t>PROF</t>
  </si>
  <si>
    <t>PROFU</t>
  </si>
  <si>
    <t>TARIF PUBLIC</t>
  </si>
  <si>
    <t>TARIF BLEU</t>
  </si>
  <si>
    <t>TARIF JAUNE</t>
  </si>
  <si>
    <t>TARIF VERT</t>
  </si>
  <si>
    <t>TARIF VIOLET</t>
  </si>
  <si>
    <t>KGM</t>
  </si>
  <si>
    <t>MMT</t>
  </si>
  <si>
    <t>Abricot</t>
  </si>
  <si>
    <t>Fraise</t>
  </si>
  <si>
    <t>Pomme</t>
  </si>
  <si>
    <t>Données Client</t>
  </si>
  <si>
    <t>Jacques</t>
  </si>
  <si>
    <t>Benoit</t>
  </si>
  <si>
    <t>Couleurs</t>
  </si>
  <si>
    <t>Vert</t>
  </si>
  <si>
    <t>Bleu</t>
  </si>
  <si>
    <t>Martine</t>
  </si>
  <si>
    <t>Jaune</t>
  </si>
  <si>
    <t>Remise affectée</t>
  </si>
  <si>
    <t>P184</t>
  </si>
  <si>
    <t>A354</t>
  </si>
  <si>
    <t>F988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</si>
</sst>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2" fillId="3" borderId="0" xfId="0" applyFont="1" applyFill="1" applyAlignment="1">
      <alignment horizontal="center" vertical="center" wrapText="1"/>
    </xf>
    <xf numFmtId="49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0" fillId="0" borderId="0" xfId="0" applyNumberFormat="1"/>
    <xf numFmtId="164" fontId="0" fillId="4" borderId="0" xfId="1" applyNumberFormat="1" applyFont="1" applyFill="1"/>
    <xf numFmtId="164" fontId="0" fillId="4" borderId="0" xfId="0" applyNumberFormat="1" applyFill="1" applyAlignment="1">
      <alignment horizontal="center"/>
    </xf>
    <xf numFmtId="164" fontId="0" fillId="0" borderId="0" xfId="1" applyNumberFormat="1" applyFont="1" applyFill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FFFF00"/>
        </patternFill>
      </fill>
    </dxf>
    <dxf>
      <numFmt numFmtId="164" formatCode="#,##0.00\ &quot;€&quot;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EBF2DB-7CAA-42B5-92D7-835258BC2908}" name="Donnees_Clients" displayName="Donnees_Clients" ref="N1:P4" totalsRowShown="0">
  <autoFilter ref="N1:P4" xr:uid="{83EBF2DB-7CAA-42B5-92D7-835258BC2908}"/>
  <tableColumns count="3">
    <tableColumn id="1" xr3:uid="{2699751B-A160-4729-BB32-1B111D058F4A}" name="Données Client"/>
    <tableColumn id="2" xr3:uid="{65636906-D47D-49C1-86D5-317DE336CC8A}" name="Couleurs"/>
    <tableColumn id="3" xr3:uid="{3BDE6FCE-BBC9-4F06-85AF-97F03A661073}" name="Remise affectée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01CD57-0D1F-4EBA-8AC8-63124570EDFF}" name="Tableau2" displayName="Tableau2" ref="A1:K4" totalsRowShown="0" headerRowDxfId="2" dataDxfId="3" headerRowBorderDxfId="12">
  <autoFilter ref="A1:K4" xr:uid="{1301CD57-0D1F-4EBA-8AC8-63124570EDFF}"/>
  <tableColumns count="11">
    <tableColumn id="1" xr3:uid="{E90A9B26-8E02-4AB5-8EA6-54727680C9C9}" name="Cde Client" dataDxfId="11"/>
    <tableColumn id="2" xr3:uid="{F2FEA79E-CBD5-483B-A004-89E692C1A7A6}" name="Remise" dataDxfId="10">
      <calculatedColumnFormula>VLOOKUP($A$2,$N$2:$P$4,2,FALSE)</calculatedColumnFormula>
    </tableColumn>
    <tableColumn id="3" xr3:uid="{E10FC42F-0C55-4BCF-8AEA-4F67D857B7C0}" name="RefCcle" dataDxfId="9"/>
    <tableColumn id="4" xr3:uid="{90D24368-668E-404E-9D1B-CCB5D73D8C84}" name="Qtte"/>
    <tableColumn id="5" xr3:uid="{54F18B09-4D36-4746-BC2D-6487F5ECDB7B}" name="Libelle" dataDxfId="8">
      <calculatedColumnFormula>VLOOKUP(C2,'Données Prix'!$A$2:$P$4,3,0)</calculatedColumnFormula>
    </tableColumn>
    <tableColumn id="6" xr3:uid="{6CF01007-0C0E-40A2-B112-E908B5E5C9F7}" name="Pds (Kg)" dataDxfId="7">
      <calculatedColumnFormula>VLOOKUP(C2,'Données Prix'!$A$2:$P$4,4,0)</calculatedColumnFormula>
    </tableColumn>
    <tableColumn id="7" xr3:uid="{0D15BCC2-56BA-40F9-8BCC-03DA935E640E}" name="Hauteur (MM)" dataDxfId="6">
      <calculatedColumnFormula>VLOOKUP(C2,'Données Prix'!$A$2:$P$4,6,0)</calculatedColumnFormula>
    </tableColumn>
    <tableColumn id="8" xr3:uid="{22E9EA61-276C-4A04-9111-2711B3BA6356}" name="Largeur (MM)" dataDxfId="5">
      <calculatedColumnFormula>VLOOKUP(C2,'Données Prix'!$A$2:$P$4,8,0)</calculatedColumnFormula>
    </tableColumn>
    <tableColumn id="9" xr3:uid="{6E53431F-D19D-4DF5-9DF6-4CCA8AEB059D}" name="Profondeur (MM)" dataDxfId="4">
      <calculatedColumnFormula>VLOOKUP(C2,'Données Prix'!$A$2:$P$4,10,0)</calculatedColumnFormula>
    </tableColumn>
    <tableColumn id="10" xr3:uid="{1581047B-CDBE-4360-B898-7CFD6D0AECE4}" name="Px Pub Total" dataDxfId="1">
      <calculatedColumnFormula>VLOOKUP(C2,'Données Prix'!$A$2:$P$4,12,0)*D2</calculatedColumnFormula>
    </tableColumn>
    <tableColumn id="11" xr3:uid="{183C2263-7336-4D3F-8607-30CB06086928}" name="Prix Client" dataDxfId="0" dataCellStyle="Monétaire">
      <calculatedColumnFormula>Tableau2[[#This Row],[Px Pub Total]]*INDEX(Donnees_Clients[#All],MATCH(Tableau2[[#This Row],[Cde Client]],Donnees_Clients[[#All],[Données Client]],0),3)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443D5E-3011-444E-884E-DCA1C458AC6B}">
  <dimension ref="A1:P12"/>
  <sheetViews>
    <sheetView tabSelected="1" workbookViewId="0">
      <selection activeCell="K2" sqref="K2"/>
    </sheetView>
  </sheetViews>
  <sheetFormatPr baseColWidth="10" defaultRowHeight="15" x14ac:dyDescent="0.25"/>
  <cols>
    <col min="1" max="1" width="12.28515625" customWidth="1"/>
    <col min="7" max="7" width="15.85546875" customWidth="1"/>
    <col min="8" max="8" width="15.28515625" customWidth="1"/>
    <col min="9" max="9" width="18.85546875" customWidth="1"/>
    <col min="10" max="10" width="14" customWidth="1"/>
    <col min="11" max="11" width="12.28515625" customWidth="1"/>
    <col min="14" max="14" width="16.7109375" customWidth="1"/>
    <col min="16" max="16" width="17.5703125" customWidth="1"/>
  </cols>
  <sheetData>
    <row r="1" spans="1:16" x14ac:dyDescent="0.25">
      <c r="A1" s="18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20" t="s">
        <v>9</v>
      </c>
      <c r="K1" s="18" t="s">
        <v>10</v>
      </c>
      <c r="N1" t="s">
        <v>32</v>
      </c>
      <c r="O1" t="s">
        <v>35</v>
      </c>
      <c r="P1" t="s">
        <v>40</v>
      </c>
    </row>
    <row r="2" spans="1:16" x14ac:dyDescent="0.25">
      <c r="A2" s="17" t="s">
        <v>38</v>
      </c>
      <c r="B2" s="1" t="str">
        <f>VLOOKUP($A$2,$N$2:$P$4,2,FALSE)</f>
        <v>Jaune</v>
      </c>
      <c r="C2" s="2" t="s">
        <v>41</v>
      </c>
      <c r="D2">
        <v>1</v>
      </c>
      <c r="E2" s="1" t="str">
        <f>VLOOKUP(C2,'Données Prix'!$A$2:$P$4,3,0)</f>
        <v>Pomme</v>
      </c>
      <c r="F2" s="1">
        <f>VLOOKUP(C2,'Données Prix'!$A$2:$P$4,4,0)</f>
        <v>5</v>
      </c>
      <c r="G2" s="1">
        <f>VLOOKUP(C2,'Données Prix'!$A$2:$P$4,6,0)</f>
        <v>370</v>
      </c>
      <c r="H2" s="1">
        <f>VLOOKUP(C2,'Données Prix'!$A$2:$P$4,8,0)</f>
        <v>191</v>
      </c>
      <c r="I2" s="1">
        <f>VLOOKUP(C2,'Données Prix'!$A$2:$P$4,10,0)</f>
        <v>53</v>
      </c>
      <c r="J2" s="14">
        <f>VLOOKUP(C2,'Données Prix'!$A$2:$P$4,12,0)*D2</f>
        <v>30</v>
      </c>
      <c r="K2" s="13">
        <f>Tableau2[[#This Row],[Px Pub Total]]*INDEX(Donnees_Clients[#All],MATCH(Tableau2[[#This Row],[Cde Client]],Donnees_Clients[[#All],[Données Client]],0),3)</f>
        <v>15</v>
      </c>
      <c r="N2" t="s">
        <v>33</v>
      </c>
      <c r="O2" s="12" t="s">
        <v>36</v>
      </c>
      <c r="P2" s="12">
        <v>0.1</v>
      </c>
    </row>
    <row r="3" spans="1:16" x14ac:dyDescent="0.25">
      <c r="A3" s="17" t="s">
        <v>38</v>
      </c>
      <c r="B3" s="1" t="str">
        <f>VLOOKUP($A$2,$N$2:$P$4,2,FALSE)</f>
        <v>Jaune</v>
      </c>
      <c r="C3" s="2" t="s">
        <v>42</v>
      </c>
      <c r="D3">
        <v>1</v>
      </c>
      <c r="E3" s="1" t="str">
        <f>VLOOKUP(C3,'Données Prix'!$A$2:$P$4,3,0)</f>
        <v>Abricot</v>
      </c>
      <c r="F3" s="1">
        <f>VLOOKUP(C3,'Données Prix'!$A$2:$P$4,4,0)</f>
        <v>8</v>
      </c>
      <c r="G3" s="1">
        <f>VLOOKUP(C3,'Données Prix'!$A$2:$P$4,6,0)</f>
        <v>470</v>
      </c>
      <c r="H3" s="1">
        <f>VLOOKUP(C3,'Données Prix'!$A$2:$P$4,8,0)</f>
        <v>250</v>
      </c>
      <c r="I3" s="1">
        <f>VLOOKUP(C3,'Données Prix'!$A$2:$P$4,10,0)</f>
        <v>180</v>
      </c>
      <c r="J3" s="14">
        <f>VLOOKUP(C3,'Données Prix'!$A$2:$P$4,12,0)*D3</f>
        <v>40</v>
      </c>
      <c r="K3" s="13">
        <f>Tableau2[[#This Row],[Px Pub Total]]*INDEX(Donnees_Clients[#All],MATCH(Tableau2[[#This Row],[Cde Client]],Donnees_Clients[[#All],[Données Client]],0),3)</f>
        <v>20</v>
      </c>
      <c r="N3" t="s">
        <v>34</v>
      </c>
      <c r="O3" t="s">
        <v>37</v>
      </c>
      <c r="P3" s="12">
        <v>0.4</v>
      </c>
    </row>
    <row r="4" spans="1:16" x14ac:dyDescent="0.25">
      <c r="A4" s="17" t="s">
        <v>38</v>
      </c>
      <c r="B4" s="1" t="str">
        <f>VLOOKUP($A$2,$N$2:$P$4,2,FALSE)</f>
        <v>Jaune</v>
      </c>
      <c r="C4" s="2" t="s">
        <v>43</v>
      </c>
      <c r="D4">
        <v>1</v>
      </c>
      <c r="E4" s="1" t="str">
        <f>VLOOKUP(C4,'Données Prix'!$A$2:$P$4,3,0)</f>
        <v>Fraise</v>
      </c>
      <c r="F4" s="1">
        <f>VLOOKUP(C4,'Données Prix'!$A$2:$P$4,4,0)</f>
        <v>9</v>
      </c>
      <c r="G4" s="1">
        <f>VLOOKUP(C4,'Données Prix'!$A$2:$P$4,6,0)</f>
        <v>870</v>
      </c>
      <c r="H4" s="1">
        <f>VLOOKUP(C4,'Données Prix'!$A$2:$P$4,8,0)</f>
        <v>350</v>
      </c>
      <c r="I4" s="1">
        <f>VLOOKUP(C4,'Données Prix'!$A$2:$P$4,10,0)</f>
        <v>40</v>
      </c>
      <c r="J4" s="14">
        <f>VLOOKUP(C4,'Données Prix'!$A$2:$P$4,12,0)*D4</f>
        <v>50</v>
      </c>
      <c r="K4" s="13">
        <f>Tableau2[[#This Row],[Px Pub Total]]*INDEX(Donnees_Clients[#All],MATCH(Tableau2[[#This Row],[Cde Client]],Donnees_Clients[[#All],[Données Client]],0),3)</f>
        <v>25</v>
      </c>
      <c r="N4" t="s">
        <v>38</v>
      </c>
      <c r="O4" t="s">
        <v>39</v>
      </c>
      <c r="P4" s="12">
        <v>0.5</v>
      </c>
    </row>
    <row r="5" spans="1:16" x14ac:dyDescent="0.25">
      <c r="A5" s="17"/>
      <c r="B5" s="1"/>
      <c r="C5" s="2"/>
      <c r="E5" s="1"/>
      <c r="J5" s="3"/>
      <c r="K5" s="15"/>
    </row>
    <row r="6" spans="1:16" x14ac:dyDescent="0.25">
      <c r="A6" s="17"/>
      <c r="B6" s="1"/>
      <c r="C6" s="2"/>
      <c r="E6" s="1"/>
      <c r="J6" s="3"/>
      <c r="K6" s="15"/>
    </row>
    <row r="7" spans="1:16" x14ac:dyDescent="0.25">
      <c r="A7" s="16"/>
      <c r="B7" s="1"/>
      <c r="C7" s="2"/>
      <c r="E7" s="1"/>
      <c r="J7" s="3"/>
    </row>
    <row r="8" spans="1:16" x14ac:dyDescent="0.25">
      <c r="A8" s="16"/>
      <c r="B8" s="1"/>
      <c r="C8" s="2"/>
      <c r="E8" s="1"/>
      <c r="J8" s="3"/>
    </row>
    <row r="9" spans="1:16" x14ac:dyDescent="0.25">
      <c r="A9" s="16"/>
      <c r="B9" s="1"/>
      <c r="C9" s="2"/>
      <c r="E9" s="1"/>
      <c r="J9" s="3"/>
    </row>
    <row r="10" spans="1:16" x14ac:dyDescent="0.25">
      <c r="A10" s="16"/>
      <c r="B10" s="1"/>
      <c r="C10" s="2"/>
      <c r="E10" s="1"/>
      <c r="J10" s="3"/>
    </row>
    <row r="11" spans="1:16" x14ac:dyDescent="0.25">
      <c r="A11" s="16"/>
      <c r="B11" s="1"/>
      <c r="C11" s="2"/>
      <c r="E11" s="1"/>
      <c r="J11" s="3"/>
    </row>
    <row r="12" spans="1:16" x14ac:dyDescent="0.25">
      <c r="A12" s="16"/>
      <c r="B12" s="1"/>
      <c r="C12" s="2"/>
      <c r="E12" s="1"/>
      <c r="J12" s="3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927581-3558-49FB-8131-7FCB55203506}">
  <dimension ref="A1:P4"/>
  <sheetViews>
    <sheetView workbookViewId="0">
      <selection activeCell="G3" sqref="G3"/>
    </sheetView>
  </sheetViews>
  <sheetFormatPr baseColWidth="10" defaultRowHeight="15" x14ac:dyDescent="0.25"/>
  <sheetData>
    <row r="1" spans="1:16" x14ac:dyDescent="0.25">
      <c r="A1" s="4" t="s">
        <v>11</v>
      </c>
      <c r="B1" s="5" t="s">
        <v>12</v>
      </c>
      <c r="C1" s="4" t="s">
        <v>13</v>
      </c>
      <c r="D1" s="6" t="s">
        <v>14</v>
      </c>
      <c r="E1" s="6" t="s">
        <v>15</v>
      </c>
      <c r="F1" s="6" t="s">
        <v>16</v>
      </c>
      <c r="G1" s="6" t="s">
        <v>17</v>
      </c>
      <c r="H1" s="6" t="s">
        <v>18</v>
      </c>
      <c r="I1" s="6" t="s">
        <v>19</v>
      </c>
      <c r="J1" s="6" t="s">
        <v>20</v>
      </c>
      <c r="K1" s="6" t="s">
        <v>21</v>
      </c>
      <c r="L1" s="4" t="s">
        <v>22</v>
      </c>
      <c r="M1" s="4" t="s">
        <v>23</v>
      </c>
      <c r="N1" s="4" t="s">
        <v>24</v>
      </c>
      <c r="O1" s="4" t="s">
        <v>25</v>
      </c>
      <c r="P1" s="4" t="s">
        <v>26</v>
      </c>
    </row>
    <row r="2" spans="1:16" x14ac:dyDescent="0.25">
      <c r="A2" s="7" t="s">
        <v>41</v>
      </c>
      <c r="B2" s="7">
        <v>1</v>
      </c>
      <c r="C2" s="7" t="s">
        <v>31</v>
      </c>
      <c r="D2" s="8">
        <v>5</v>
      </c>
      <c r="E2" s="9" t="s">
        <v>27</v>
      </c>
      <c r="F2" s="8">
        <v>370</v>
      </c>
      <c r="G2" s="9" t="s">
        <v>28</v>
      </c>
      <c r="H2" s="8">
        <v>191</v>
      </c>
      <c r="I2" s="9" t="s">
        <v>28</v>
      </c>
      <c r="J2" s="8">
        <v>53</v>
      </c>
      <c r="K2" s="9" t="s">
        <v>28</v>
      </c>
      <c r="L2" s="10">
        <v>30</v>
      </c>
      <c r="M2" s="11">
        <v>15</v>
      </c>
      <c r="N2" s="11">
        <v>20</v>
      </c>
      <c r="O2" s="11">
        <v>25</v>
      </c>
      <c r="P2" s="11">
        <v>28</v>
      </c>
    </row>
    <row r="3" spans="1:16" x14ac:dyDescent="0.25">
      <c r="A3" s="7" t="s">
        <v>42</v>
      </c>
      <c r="B3" s="7">
        <v>1</v>
      </c>
      <c r="C3" s="7" t="s">
        <v>29</v>
      </c>
      <c r="D3" s="8">
        <v>8</v>
      </c>
      <c r="E3" s="9" t="s">
        <v>27</v>
      </c>
      <c r="F3" s="8">
        <v>470</v>
      </c>
      <c r="G3" s="9" t="s">
        <v>28</v>
      </c>
      <c r="H3" s="8">
        <v>250</v>
      </c>
      <c r="I3" s="9" t="s">
        <v>28</v>
      </c>
      <c r="J3" s="8">
        <v>180</v>
      </c>
      <c r="K3" s="9" t="s">
        <v>28</v>
      </c>
      <c r="L3" s="10">
        <v>40</v>
      </c>
      <c r="M3" s="11">
        <v>20</v>
      </c>
      <c r="N3" s="11">
        <v>25</v>
      </c>
      <c r="O3" s="11">
        <v>30</v>
      </c>
      <c r="P3" s="11">
        <v>35</v>
      </c>
    </row>
    <row r="4" spans="1:16" x14ac:dyDescent="0.25">
      <c r="A4" s="7" t="s">
        <v>43</v>
      </c>
      <c r="B4" s="7">
        <v>1</v>
      </c>
      <c r="C4" s="7" t="s">
        <v>30</v>
      </c>
      <c r="D4" s="8">
        <v>9</v>
      </c>
      <c r="E4" s="9" t="s">
        <v>27</v>
      </c>
      <c r="F4" s="8">
        <v>870</v>
      </c>
      <c r="G4" s="9" t="s">
        <v>28</v>
      </c>
      <c r="H4" s="8">
        <v>350</v>
      </c>
      <c r="I4" s="9" t="s">
        <v>28</v>
      </c>
      <c r="J4" s="8">
        <v>40</v>
      </c>
      <c r="K4" s="9" t="s">
        <v>28</v>
      </c>
      <c r="L4" s="10">
        <v>50</v>
      </c>
      <c r="M4" s="11">
        <v>25</v>
      </c>
      <c r="N4" s="11">
        <v>30</v>
      </c>
      <c r="O4" s="11">
        <v>35</v>
      </c>
      <c r="P4" s="11">
        <v>40</v>
      </c>
    </row>
  </sheetData>
  <dataValidations count="1">
    <dataValidation type="textLength" operator="lessThanOrEqual" allowBlank="1" showInputMessage="1" showErrorMessage="1" sqref="C1:G4" xr:uid="{2D7DB27D-C0AD-4F83-92F6-EF99E1C9AA60}">
      <formula1>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Clients</vt:lpstr>
      <vt:lpstr>Données 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RECROSIO</dc:creator>
  <cp:lastModifiedBy>FRANCIS</cp:lastModifiedBy>
  <dcterms:created xsi:type="dcterms:W3CDTF">2023-08-23T14:56:18Z</dcterms:created>
  <dcterms:modified xsi:type="dcterms:W3CDTF">2023-08-24T04:43:56Z</dcterms:modified>
</cp:coreProperties>
</file>