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 codeName="{62F9E958-00F4-224C-1CEB-3A4BEE276A5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"/>
    </mc:Choice>
  </mc:AlternateContent>
  <xr:revisionPtr revIDLastSave="0" documentId="13_ncr:1_{10E7253F-C63F-4D8B-8538-C2C7CC5C8E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H6" i="1"/>
  <c r="F27" i="1"/>
  <c r="J15" i="1" a="1"/>
  <c r="I15" i="1" a="1"/>
  <c r="J4" i="1" a="1"/>
  <c r="J15" i="1" l="1"/>
  <c r="I15" i="1"/>
  <c r="J4" i="1"/>
  <c r="J7" i="1" s="1"/>
  <c r="B4" i="1"/>
  <c r="B3" i="1"/>
  <c r="C3" i="1"/>
  <c r="A4" i="1"/>
  <c r="C4" i="1" s="1"/>
  <c r="I7" i="1" l="1"/>
  <c r="J13" i="1"/>
  <c r="A5" i="1"/>
  <c r="I13" i="1" l="1"/>
  <c r="B5" i="1"/>
  <c r="C5" i="1"/>
  <c r="A6" i="1"/>
  <c r="A7" i="1" l="1"/>
  <c r="B6" i="1"/>
  <c r="C6" i="1"/>
  <c r="A8" i="1" l="1"/>
  <c r="B7" i="1"/>
  <c r="C7" i="1"/>
  <c r="A9" i="1" l="1"/>
  <c r="B8" i="1"/>
  <c r="C8" i="1"/>
  <c r="A10" i="1" l="1"/>
  <c r="B9" i="1"/>
  <c r="C9" i="1"/>
  <c r="A11" i="1" l="1"/>
  <c r="B10" i="1"/>
  <c r="C10" i="1"/>
  <c r="A12" i="1" l="1"/>
  <c r="C11" i="1"/>
  <c r="B11" i="1"/>
  <c r="A13" i="1" l="1"/>
  <c r="C12" i="1"/>
  <c r="B12" i="1"/>
  <c r="A14" i="1" l="1"/>
  <c r="B13" i="1"/>
  <c r="C13" i="1"/>
  <c r="A15" i="1" l="1"/>
  <c r="B14" i="1"/>
  <c r="C14" i="1"/>
  <c r="A16" i="1" l="1"/>
  <c r="B15" i="1"/>
  <c r="C15" i="1"/>
  <c r="A17" i="1" l="1"/>
  <c r="B16" i="1"/>
  <c r="C16" i="1"/>
  <c r="A18" i="1" l="1"/>
  <c r="C17" i="1"/>
  <c r="B17" i="1"/>
  <c r="A19" i="1" l="1"/>
  <c r="B18" i="1"/>
  <c r="C18" i="1"/>
  <c r="A20" i="1" l="1"/>
  <c r="C19" i="1"/>
  <c r="B19" i="1"/>
  <c r="A21" i="1" l="1"/>
  <c r="C20" i="1"/>
  <c r="B20" i="1"/>
  <c r="A22" i="1" l="1"/>
  <c r="B21" i="1"/>
  <c r="C21" i="1"/>
  <c r="A23" i="1" l="1"/>
  <c r="B22" i="1"/>
  <c r="C22" i="1"/>
  <c r="A24" i="1" l="1"/>
  <c r="B23" i="1"/>
  <c r="C23" i="1"/>
  <c r="A25" i="1" l="1"/>
  <c r="B24" i="1"/>
  <c r="C24" i="1"/>
  <c r="A26" i="1" l="1"/>
  <c r="C25" i="1"/>
  <c r="B25" i="1"/>
  <c r="A27" i="1" l="1"/>
  <c r="B26" i="1"/>
  <c r="C26" i="1"/>
  <c r="C27" i="1" l="1"/>
  <c r="B2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<sst xmlns="http://schemas.openxmlformats.org/spreadsheetml/2006/main" count="38" uniqueCount="19">
  <si>
    <t>CASE 1</t>
  </si>
  <si>
    <t>CASE 2</t>
  </si>
  <si>
    <t>SALAIRE</t>
  </si>
  <si>
    <t>.</t>
  </si>
  <si>
    <t>calcul  suivant   le   nbre   de    js    travaillés</t>
  </si>
  <si>
    <t>Je   veux   calculer     IRG  salaire    suivant   le   nombre   de   jours   travaillés</t>
  </si>
  <si>
    <t>Exemple  pour   un   salaire  imposable   de   26 jrs   de 30  240  da   L'irg   est   de   149,80  da</t>
  </si>
  <si>
    <t xml:space="preserve">je   voudrais   une   fonction   ou  un   code   en   vba   qui   donne  le   résultat   suivant  :  </t>
  </si>
  <si>
    <t>et   pour   20   jours ,</t>
  </si>
  <si>
    <t>149,8/26 * 20 js   soit</t>
  </si>
  <si>
    <t>Merci    pour   vos   Réponses,,,,,,,,,,,,,,,,,,,Slimane</t>
  </si>
  <si>
    <t>A   compléter   Avec  le   Nombre   de   Jours   Travaillés  avec   formules   excel  et    code   vba</t>
  </si>
  <si>
    <t>Nombre de jours pour déterminer le montant du salaire imposable</t>
  </si>
  <si>
    <t>Calcul du salaire imposable de</t>
  </si>
  <si>
    <t>IRG (par formule)</t>
  </si>
  <si>
    <t>IRG (par fonction VBA)</t>
  </si>
  <si>
    <t>Salaire imposable</t>
  </si>
  <si>
    <t>case 1</t>
  </si>
  <si>
    <t>case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</si>
</sst>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164" fontId="0" fillId="0" borderId="0" xfId="1" applyFont="1"/>
    <xf numFmtId="164" fontId="0" fillId="0" borderId="1" xfId="1" applyFont="1" applyBorder="1"/>
    <xf numFmtId="164" fontId="0" fillId="0" borderId="2" xfId="1" applyFont="1" applyBorder="1"/>
    <xf numFmtId="164" fontId="0" fillId="0" borderId="3" xfId="1" applyFont="1" applyBorder="1"/>
    <xf numFmtId="164" fontId="0" fillId="0" borderId="4" xfId="1" applyFont="1" applyBorder="1"/>
    <xf numFmtId="164" fontId="0" fillId="0" borderId="5" xfId="1" applyFont="1" applyBorder="1"/>
    <xf numFmtId="164" fontId="0" fillId="0" borderId="6" xfId="1" applyFont="1" applyBorder="1"/>
    <xf numFmtId="164" fontId="0" fillId="0" borderId="7" xfId="1" applyFont="1" applyBorder="1"/>
    <xf numFmtId="164" fontId="0" fillId="0" borderId="8" xfId="1" applyFont="1" applyBorder="1"/>
    <xf numFmtId="164" fontId="0" fillId="2" borderId="0" xfId="1" applyFont="1" applyFill="1"/>
    <xf numFmtId="164" fontId="0" fillId="2" borderId="9" xfId="1" applyFont="1" applyFill="1" applyBorder="1" applyAlignment="1"/>
    <xf numFmtId="164" fontId="0" fillId="2" borderId="0" xfId="1" applyFont="1" applyFill="1" applyAlignment="1"/>
    <xf numFmtId="164" fontId="0" fillId="4" borderId="11" xfId="1" applyFont="1" applyFill="1" applyBorder="1"/>
    <xf numFmtId="164" fontId="0" fillId="3" borderId="12" xfId="1" applyFont="1" applyFill="1" applyBorder="1"/>
    <xf numFmtId="164" fontId="0" fillId="0" borderId="0" xfId="1" applyFont="1" applyAlignment="1">
      <alignment horizontal="center"/>
    </xf>
    <xf numFmtId="164" fontId="0" fillId="3" borderId="12" xfId="1" applyFont="1" applyFill="1" applyBorder="1" applyAlignment="1">
      <alignment horizontal="center"/>
    </xf>
    <xf numFmtId="164" fontId="0" fillId="3" borderId="10" xfId="1" applyFont="1" applyFill="1" applyBorder="1" applyAlignment="1">
      <alignment horizontal="center"/>
    </xf>
    <xf numFmtId="164" fontId="0" fillId="3" borderId="10" xfId="1" applyFont="1" applyFill="1" applyBorder="1" applyAlignment="1">
      <alignment horizontal="right"/>
    </xf>
    <xf numFmtId="2" fontId="2" fillId="5" borderId="10" xfId="1" applyNumberFormat="1" applyFont="1" applyFill="1" applyBorder="1" applyAlignment="1">
      <alignment horizontal="center"/>
    </xf>
    <xf numFmtId="2" fontId="0" fillId="6" borderId="10" xfId="1" applyNumberFormat="1" applyFont="1" applyFill="1" applyBorder="1" applyAlignment="1">
      <alignment horizontal="center"/>
    </xf>
    <xf numFmtId="0" fontId="0" fillId="7" borderId="10" xfId="1" applyNumberFormat="1" applyFont="1" applyFill="1" applyBorder="1" applyAlignment="1">
      <alignment horizontal="center"/>
    </xf>
    <xf numFmtId="164" fontId="0" fillId="3" borderId="11" xfId="1" applyFont="1" applyFill="1" applyBorder="1" applyAlignment="1">
      <alignment horizontal="right"/>
    </xf>
    <xf numFmtId="164" fontId="0" fillId="3" borderId="11" xfId="1" applyFont="1" applyFill="1" applyBorder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27</xdr:row>
      <xdr:rowOff>121920</xdr:rowOff>
    </xdr:from>
    <xdr:to>
      <xdr:col>1</xdr:col>
      <xdr:colOff>1211580</xdr:colOff>
      <xdr:row>49</xdr:row>
      <xdr:rowOff>152400</xdr:rowOff>
    </xdr:to>
    <xdr:sp macro="" textlink="">
      <xdr:nvSpPr>
        <xdr:cNvPr id="2" name="Double flèche vertica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9060" y="5059680"/>
          <a:ext cx="2438400" cy="4053840"/>
        </a:xfrm>
        <a:prstGeom prst="up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ET AINSI DE SUITE</a:t>
          </a:r>
        </a:p>
      </xdr:txBody>
    </xdr:sp>
    <xdr:clientData/>
  </xdr:twoCellAnchor>
  <xdr:twoCellAnchor>
    <xdr:from>
      <xdr:col>3</xdr:col>
      <xdr:colOff>198120</xdr:colOff>
      <xdr:row>2</xdr:row>
      <xdr:rowOff>112395</xdr:rowOff>
    </xdr:from>
    <xdr:to>
      <xdr:col>6</xdr:col>
      <xdr:colOff>1066800</xdr:colOff>
      <xdr:row>20</xdr:row>
      <xdr:rowOff>173355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055745" y="493395"/>
          <a:ext cx="4726305" cy="3489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lvl="0" rt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SI(A1&lt;=30000;0)</a:t>
          </a:r>
        </a:p>
        <a:p>
          <a:pPr lvl="0" rt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SI(A1&lt;35000;((A1-20000)*0.23-SI((A1-20000)*9.2%&lt;1000;1000;SI((A1-20000)*9.2%&gt;1500;1500;(A1-20000)*9.2%)))*(137/51)-(27925/8))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SI(A1&lt;40000;(A1-20000)*0.23-SI((A1-20000)*9.2%&lt;1000;1000;SI((A1-20000)*9.2%&gt;1500;1500;(A1-20000)*9.2%)))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SI(A1&lt;80000;(A1-40000)*0.27+3100)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SI(A1&lt;160000;(A1-80000)*0.3+13900)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SI(A1&lt;320000;(A1-160000)*0.33+37900)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Sinon : 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(A1-320000)*0.35+90700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J33"/>
  <sheetViews>
    <sheetView tabSelected="1" workbookViewId="0">
      <selection activeCell="J15" sqref="J15"/>
    </sheetView>
  </sheetViews>
  <sheetFormatPr baseColWidth="10" defaultColWidth="19.28515625" defaultRowHeight="15" x14ac:dyDescent="0.25"/>
  <cols>
    <col min="1" max="6" width="19.28515625" style="1"/>
    <col min="7" max="7" width="26.28515625" style="1" customWidth="1"/>
    <col min="8" max="8" width="36.7109375" style="1" bestFit="1" customWidth="1"/>
    <col min="9" max="9" width="30.5703125" style="1" customWidth="1"/>
    <col min="10" max="10" width="27.85546875" style="1" bestFit="1" customWidth="1"/>
    <col min="11" max="16384" width="19.28515625" style="1"/>
  </cols>
  <sheetData>
    <row r="2" spans="1:10" ht="15.75" thickBot="1" x14ac:dyDescent="0.3">
      <c r="A2" s="4" t="s">
        <v>2</v>
      </c>
      <c r="B2" s="5" t="s">
        <v>0</v>
      </c>
      <c r="C2" s="6" t="s">
        <v>1</v>
      </c>
      <c r="D2" s="11" t="s">
        <v>11</v>
      </c>
      <c r="E2" s="12"/>
      <c r="F2" s="12"/>
      <c r="G2" s="10"/>
    </row>
    <row r="3" spans="1:10" ht="15.75" thickBot="1" x14ac:dyDescent="0.3">
      <c r="A3" s="7">
        <v>30000</v>
      </c>
      <c r="B3" s="7">
        <f>ROUNDDOWN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1.5)</f>
        <v>0</v>
      </c>
      <c r="C3" s="2">
        <f>ROUND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1)</f>
        <v>0</v>
      </c>
      <c r="H3" s="23" t="s">
        <v>12</v>
      </c>
      <c r="I3" s="14"/>
      <c r="J3" s="16" t="s">
        <v>16</v>
      </c>
    </row>
    <row r="4" spans="1:10" ht="15.75" thickBot="1" x14ac:dyDescent="0.3">
      <c r="A4" s="8">
        <f>+A3+10</f>
        <v>30010</v>
      </c>
      <c r="B4" s="8">
        <f t="shared" ref="B4:B27" si="0">ROUNDDOWN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1.5)</f>
        <v>7.7</v>
      </c>
      <c r="C4" s="2">
        <f t="shared" ref="C4:C27" si="1">ROUND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1)</f>
        <v>7.7</v>
      </c>
      <c r="I4" s="21">
        <v>26</v>
      </c>
      <c r="J4" s="20" cm="1">
        <f t="array" aca="1" ref="J4" ca="1">INDIRECT("A"&amp; I4+1)</f>
        <v>30240</v>
      </c>
    </row>
    <row r="5" spans="1:10" ht="15.75" thickBot="1" x14ac:dyDescent="0.3">
      <c r="A5" s="8">
        <f t="shared" ref="A5:A27" si="2">+A4+10</f>
        <v>30020</v>
      </c>
      <c r="B5" s="8">
        <f t="shared" si="0"/>
        <v>13.8</v>
      </c>
      <c r="C5" s="2">
        <f t="shared" si="1"/>
        <v>13.9</v>
      </c>
      <c r="I5" s="15"/>
      <c r="J5" s="15"/>
    </row>
    <row r="6" spans="1:10" ht="15.75" thickBot="1" x14ac:dyDescent="0.3">
      <c r="A6" s="8">
        <f t="shared" si="2"/>
        <v>30030</v>
      </c>
      <c r="B6" s="8">
        <f t="shared" si="0"/>
        <v>20</v>
      </c>
      <c r="C6" s="2">
        <f t="shared" si="1"/>
        <v>20.100000000000001</v>
      </c>
      <c r="H6" s="22" t="str">
        <f>"IRG pour un salaire de "&amp;I4&amp;" jours"</f>
        <v>IRG pour un salaire de 26 jours</v>
      </c>
      <c r="I6" s="17" t="s">
        <v>0</v>
      </c>
      <c r="J6" s="16" t="s">
        <v>1</v>
      </c>
    </row>
    <row r="7" spans="1:10" ht="15.75" thickBot="1" x14ac:dyDescent="0.3">
      <c r="A7" s="8">
        <f t="shared" si="2"/>
        <v>30040</v>
      </c>
      <c r="B7" s="8">
        <f t="shared" si="0"/>
        <v>26.2</v>
      </c>
      <c r="C7" s="2">
        <f t="shared" si="1"/>
        <v>26.2</v>
      </c>
      <c r="I7" s="20">
        <f ca="1">VLOOKUP($J$4,$A:$C,2,0)</f>
        <v>149.80000000000001</v>
      </c>
      <c r="J7" s="20">
        <f ca="1">VLOOKUP($J$4,$A:$C,3,0)</f>
        <v>149.80000000000001</v>
      </c>
    </row>
    <row r="8" spans="1:10" ht="15.75" thickBot="1" x14ac:dyDescent="0.3">
      <c r="A8" s="8">
        <f t="shared" si="2"/>
        <v>30050</v>
      </c>
      <c r="B8" s="8">
        <f t="shared" si="0"/>
        <v>32.4</v>
      </c>
      <c r="C8" s="2">
        <f t="shared" si="1"/>
        <v>32.4</v>
      </c>
    </row>
    <row r="9" spans="1:10" ht="15.75" thickBot="1" x14ac:dyDescent="0.3">
      <c r="A9" s="8">
        <f t="shared" si="2"/>
        <v>30060</v>
      </c>
      <c r="B9" s="8">
        <f t="shared" si="0"/>
        <v>38.6</v>
      </c>
      <c r="C9" s="2">
        <f t="shared" si="1"/>
        <v>38.6</v>
      </c>
      <c r="H9" s="22" t="s">
        <v>13</v>
      </c>
      <c r="I9" s="21">
        <v>20</v>
      </c>
      <c r="J9" s="18" t="str">
        <f xml:space="preserve"> "Jours, sur la base de " &amp; I4&amp; " Jours"</f>
        <v>Jours, sur la base de 26 Jours</v>
      </c>
    </row>
    <row r="10" spans="1:10" x14ac:dyDescent="0.25">
      <c r="A10" s="8">
        <f t="shared" si="2"/>
        <v>30070</v>
      </c>
      <c r="B10" s="8">
        <f t="shared" si="0"/>
        <v>44.7</v>
      </c>
      <c r="C10" s="2">
        <f t="shared" si="1"/>
        <v>44.8</v>
      </c>
    </row>
    <row r="11" spans="1:10" x14ac:dyDescent="0.25">
      <c r="A11" s="8">
        <f t="shared" si="2"/>
        <v>30080</v>
      </c>
      <c r="B11" s="8">
        <f t="shared" si="0"/>
        <v>50.9</v>
      </c>
      <c r="C11" s="2">
        <f t="shared" si="1"/>
        <v>51</v>
      </c>
    </row>
    <row r="12" spans="1:10" ht="15.75" thickBot="1" x14ac:dyDescent="0.3">
      <c r="A12" s="8">
        <f t="shared" si="2"/>
        <v>30090</v>
      </c>
      <c r="B12" s="8">
        <f t="shared" si="0"/>
        <v>57.1</v>
      </c>
      <c r="C12" s="2">
        <f t="shared" si="1"/>
        <v>57.1</v>
      </c>
      <c r="I12" s="15" t="s">
        <v>17</v>
      </c>
      <c r="J12" s="15" t="s">
        <v>18</v>
      </c>
    </row>
    <row r="13" spans="1:10" ht="15.75" thickBot="1" x14ac:dyDescent="0.3">
      <c r="A13" s="8">
        <f t="shared" si="2"/>
        <v>30100</v>
      </c>
      <c r="B13" s="8">
        <f t="shared" si="0"/>
        <v>63.3</v>
      </c>
      <c r="C13" s="2">
        <f t="shared" si="1"/>
        <v>63.3</v>
      </c>
      <c r="H13" s="13" t="s">
        <v>14</v>
      </c>
      <c r="I13" s="19">
        <f ca="1">($I$7/$I$4)*$I$9</f>
        <v>115.23076923076925</v>
      </c>
      <c r="J13" s="19">
        <f ca="1">(J7/$I$4)*$I$9</f>
        <v>115.23076923076925</v>
      </c>
    </row>
    <row r="14" spans="1:10" ht="15.75" thickBot="1" x14ac:dyDescent="0.3">
      <c r="A14" s="8">
        <f t="shared" si="2"/>
        <v>30110</v>
      </c>
      <c r="B14" s="8">
        <f t="shared" si="0"/>
        <v>69.400000000000006</v>
      </c>
      <c r="C14" s="2">
        <f t="shared" si="1"/>
        <v>69.5</v>
      </c>
      <c r="I14" s="15"/>
      <c r="J14" s="15"/>
    </row>
    <row r="15" spans="1:10" ht="15.75" thickBot="1" x14ac:dyDescent="0.3">
      <c r="A15" s="8">
        <f t="shared" si="2"/>
        <v>30120</v>
      </c>
      <c r="B15" s="8">
        <f t="shared" si="0"/>
        <v>75.599999999999994</v>
      </c>
      <c r="C15" s="2">
        <f t="shared" si="1"/>
        <v>75.7</v>
      </c>
      <c r="H15" s="13" t="s">
        <v>15</v>
      </c>
      <c r="I15" s="19" cm="1">
        <f t="array" ref="I15">IRG_1($I$4,$I$9)</f>
        <v>115.23076923076923</v>
      </c>
      <c r="J15" s="19" cm="1">
        <f t="array" ref="J15">IRG_2($I$4,$I$9)</f>
        <v>115.23076923076923</v>
      </c>
    </row>
    <row r="16" spans="1:10" x14ac:dyDescent="0.25">
      <c r="A16" s="8">
        <f t="shared" si="2"/>
        <v>30130</v>
      </c>
      <c r="B16" s="8">
        <f t="shared" si="0"/>
        <v>81.8</v>
      </c>
      <c r="C16" s="2">
        <f t="shared" si="1"/>
        <v>81.900000000000006</v>
      </c>
      <c r="I16" s="15"/>
      <c r="J16" s="15"/>
    </row>
    <row r="17" spans="1:7" x14ac:dyDescent="0.25">
      <c r="A17" s="8">
        <f t="shared" si="2"/>
        <v>30140</v>
      </c>
      <c r="B17" s="8">
        <f t="shared" si="0"/>
        <v>88</v>
      </c>
      <c r="C17" s="2">
        <f t="shared" si="1"/>
        <v>88</v>
      </c>
    </row>
    <row r="18" spans="1:7" x14ac:dyDescent="0.25">
      <c r="A18" s="8">
        <f t="shared" si="2"/>
        <v>30150</v>
      </c>
      <c r="B18" s="8">
        <f t="shared" si="0"/>
        <v>94.2</v>
      </c>
      <c r="C18" s="2">
        <f t="shared" si="1"/>
        <v>94.2</v>
      </c>
    </row>
    <row r="19" spans="1:7" x14ac:dyDescent="0.25">
      <c r="A19" s="8">
        <f t="shared" si="2"/>
        <v>30160</v>
      </c>
      <c r="B19" s="8">
        <f t="shared" si="0"/>
        <v>100.3</v>
      </c>
      <c r="C19" s="2">
        <f t="shared" si="1"/>
        <v>100.4</v>
      </c>
    </row>
    <row r="20" spans="1:7" x14ac:dyDescent="0.25">
      <c r="A20" s="8">
        <f t="shared" si="2"/>
        <v>30170</v>
      </c>
      <c r="B20" s="8">
        <f t="shared" si="0"/>
        <v>106.5</v>
      </c>
      <c r="C20" s="2">
        <f t="shared" si="1"/>
        <v>106.6</v>
      </c>
    </row>
    <row r="21" spans="1:7" x14ac:dyDescent="0.25">
      <c r="A21" s="8">
        <f t="shared" si="2"/>
        <v>30180</v>
      </c>
      <c r="B21" s="8">
        <f t="shared" si="0"/>
        <v>112.7</v>
      </c>
      <c r="C21" s="2">
        <f t="shared" si="1"/>
        <v>112.7</v>
      </c>
    </row>
    <row r="22" spans="1:7" x14ac:dyDescent="0.25">
      <c r="A22" s="8">
        <f t="shared" si="2"/>
        <v>30190</v>
      </c>
      <c r="B22" s="8">
        <f t="shared" si="0"/>
        <v>118.9</v>
      </c>
      <c r="C22" s="2">
        <f t="shared" si="1"/>
        <v>118.9</v>
      </c>
      <c r="E22" s="1" t="s">
        <v>5</v>
      </c>
    </row>
    <row r="23" spans="1:7" x14ac:dyDescent="0.25">
      <c r="A23" s="8">
        <f t="shared" si="2"/>
        <v>30200</v>
      </c>
      <c r="B23" s="8">
        <f t="shared" si="0"/>
        <v>125.1</v>
      </c>
      <c r="C23" s="2">
        <f t="shared" si="1"/>
        <v>125.1</v>
      </c>
      <c r="E23" s="1" t="s">
        <v>4</v>
      </c>
    </row>
    <row r="24" spans="1:7" x14ac:dyDescent="0.25">
      <c r="A24" s="8">
        <f t="shared" si="2"/>
        <v>30210</v>
      </c>
      <c r="B24" s="8">
        <f t="shared" si="0"/>
        <v>131.19999999999999</v>
      </c>
      <c r="C24" s="2">
        <f t="shared" si="1"/>
        <v>131.30000000000001</v>
      </c>
    </row>
    <row r="25" spans="1:7" x14ac:dyDescent="0.25">
      <c r="A25" s="8">
        <f t="shared" si="2"/>
        <v>30220</v>
      </c>
      <c r="B25" s="8">
        <f t="shared" si="0"/>
        <v>137.4</v>
      </c>
      <c r="C25" s="2">
        <f t="shared" si="1"/>
        <v>137.5</v>
      </c>
      <c r="F25" s="1" t="s">
        <v>6</v>
      </c>
    </row>
    <row r="26" spans="1:7" x14ac:dyDescent="0.25">
      <c r="A26" s="8">
        <f t="shared" si="2"/>
        <v>30230</v>
      </c>
      <c r="B26" s="8">
        <f t="shared" si="0"/>
        <v>143.6</v>
      </c>
      <c r="C26" s="2">
        <f t="shared" si="1"/>
        <v>143.6</v>
      </c>
      <c r="E26" s="1" t="s">
        <v>8</v>
      </c>
      <c r="F26" s="1" t="s">
        <v>7</v>
      </c>
    </row>
    <row r="27" spans="1:7" x14ac:dyDescent="0.25">
      <c r="A27" s="9">
        <f t="shared" si="2"/>
        <v>30240</v>
      </c>
      <c r="B27" s="9">
        <f t="shared" si="0"/>
        <v>149.80000000000001</v>
      </c>
      <c r="C27" s="3">
        <f t="shared" si="1"/>
        <v>149.80000000000001</v>
      </c>
      <c r="E27" s="1" t="s">
        <v>9</v>
      </c>
      <c r="F27" s="10">
        <f>149.8*0.769230769230769</f>
        <v>115.23076923076921</v>
      </c>
      <c r="G27" s="1" t="s">
        <v>10</v>
      </c>
    </row>
    <row r="28" spans="1:7" x14ac:dyDescent="0.25">
      <c r="A28" s="1" t="s">
        <v>3</v>
      </c>
      <c r="B28" s="1" t="s">
        <v>3</v>
      </c>
      <c r="C28" s="1" t="s">
        <v>3</v>
      </c>
    </row>
    <row r="29" spans="1:7" x14ac:dyDescent="0.25">
      <c r="A29" s="1" t="s">
        <v>3</v>
      </c>
      <c r="B29" s="1" t="s">
        <v>3</v>
      </c>
      <c r="C29" s="1" t="s">
        <v>3</v>
      </c>
    </row>
    <row r="30" spans="1:7" x14ac:dyDescent="0.25">
      <c r="A30" s="1" t="s">
        <v>3</v>
      </c>
      <c r="B30" s="1" t="s">
        <v>3</v>
      </c>
      <c r="C30" s="1" t="s">
        <v>3</v>
      </c>
    </row>
    <row r="31" spans="1:7" x14ac:dyDescent="0.25">
      <c r="A31" s="1" t="s">
        <v>3</v>
      </c>
      <c r="B31" s="1" t="s">
        <v>3</v>
      </c>
      <c r="C31" s="1" t="s">
        <v>3</v>
      </c>
    </row>
    <row r="32" spans="1:7" x14ac:dyDescent="0.25">
      <c r="A32" s="1" t="s">
        <v>3</v>
      </c>
      <c r="B32" s="1" t="s">
        <v>3</v>
      </c>
      <c r="C32" s="1" t="s">
        <v>3</v>
      </c>
    </row>
    <row r="33" spans="1:3" x14ac:dyDescent="0.25">
      <c r="A33" s="1" t="s">
        <v>3</v>
      </c>
      <c r="B33" s="1" t="s">
        <v>3</v>
      </c>
      <c r="C33" s="1" t="s">
        <v>3</v>
      </c>
    </row>
  </sheetData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FRANCIS</cp:lastModifiedBy>
  <dcterms:created xsi:type="dcterms:W3CDTF">2022-01-06T12:20:46Z</dcterms:created>
  <dcterms:modified xsi:type="dcterms:W3CDTF">2023-08-10T04:22:12Z</dcterms:modified>
</cp:coreProperties>
</file>