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840"/>
  </bookViews>
  <sheets>
    <sheet name="Récapitulatif" sheetId="1" r:id="rId1"/>
    <sheet name="Données" sheetId="2" r:id="rId2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/>
  <c r="C6"/>
  <c r="C10"/>
  <c r="C11"/>
  <c r="C13"/>
  <c r="C4" l="1"/>
  <c r="I18" i="2" l="1"/>
  <c r="X17"/>
  <c r="W17"/>
  <c r="X18" s="1"/>
  <c r="S17"/>
  <c r="S18" s="1"/>
  <c r="R17"/>
  <c r="N17"/>
  <c r="N18" s="1"/>
  <c r="M17"/>
  <c r="I17"/>
  <c r="H17"/>
  <c r="D17"/>
  <c r="C17"/>
  <c r="D18" s="1"/>
  <c r="C15" i="1" l="1"/>
</calcChain>
</file>

<file path=xl/sharedStrings.xml><?xml version="1.0" encoding="utf-8"?>
<sst xmlns="http://schemas.openxmlformats.org/spreadsheetml/2006/main" count="105" uniqueCount="33">
  <si>
    <t>Mois de sélection :</t>
  </si>
  <si>
    <t>ACHATS SOLIDE</t>
  </si>
  <si>
    <t>ACHATS FOURN.ENTRETIEN</t>
  </si>
  <si>
    <t>ACHATS FOURNIT.ADMINISTRATIVES</t>
  </si>
  <si>
    <t>ACHATS  EMBALLAGES</t>
  </si>
  <si>
    <t>LOCATIONS IMMOBILIERES</t>
  </si>
  <si>
    <t>LOCATIONS VEHICULES</t>
  </si>
  <si>
    <t>MAINTENANCE</t>
  </si>
  <si>
    <t>JANVIER</t>
  </si>
  <si>
    <t>FEVRIER</t>
  </si>
  <si>
    <t>MARS</t>
  </si>
  <si>
    <t>MAI</t>
  </si>
  <si>
    <t>AVRIL</t>
  </si>
  <si>
    <t>ACHAT LIQUIDE</t>
  </si>
  <si>
    <t>ACHATS FOURN.NON STOCK</t>
  </si>
  <si>
    <t>ACHATS ENERGIES</t>
  </si>
  <si>
    <t>ACHATS PETIT EQUIP,</t>
  </si>
  <si>
    <t>SALAIRE</t>
  </si>
  <si>
    <t>VENTE</t>
  </si>
  <si>
    <t>CHARGES COPROPRIETE</t>
  </si>
  <si>
    <t>RESULTAT</t>
  </si>
  <si>
    <t>AUTRES ACHATS</t>
  </si>
  <si>
    <t>LOCATIONS</t>
  </si>
  <si>
    <t>AUTRES CHARGES</t>
  </si>
  <si>
    <t>Totaux</t>
  </si>
  <si>
    <t>Résultat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</si>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</sst>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_-* #,##0_-;\-* #,##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164" fontId="0" fillId="0" borderId="0" xfId="1" applyFont="1"/>
    <xf numFmtId="164" fontId="0" fillId="0" borderId="0" xfId="0" applyNumberFormat="1"/>
    <xf numFmtId="165" fontId="0" fillId="0" borderId="0" xfId="1" applyNumberFormat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1" xfId="1" quotePrefix="1" applyNumberFormat="1" applyFont="1" applyBorder="1"/>
    <xf numFmtId="165" fontId="0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O15"/>
  <sheetViews>
    <sheetView tabSelected="1" workbookViewId="0">
      <selection activeCell="F19" sqref="F19"/>
    </sheetView>
  </sheetViews>
  <sheetFormatPr baseColWidth="10" defaultRowHeight="15"/>
  <cols>
    <col min="1" max="1" width="17.7109375" bestFit="1" customWidth="1"/>
    <col min="2" max="2" width="34" customWidth="1"/>
    <col min="3" max="3" width="16.42578125" style="6" bestFit="1" customWidth="1"/>
  </cols>
  <sheetData>
    <row r="2" spans="1:15">
      <c r="A2" t="s">
        <v>0</v>
      </c>
      <c r="C2" s="7" t="s">
        <v>8</v>
      </c>
    </row>
    <row r="3" spans="1:15">
      <c r="O3" t="s">
        <v>8</v>
      </c>
    </row>
    <row r="4" spans="1:15">
      <c r="B4" t="s">
        <v>18</v>
      </c>
      <c r="C4" s="9">
        <f ca="1">OFFSET(Données!$A$1,14,MATCH($C$2,Données!$A$1:$BH$1,0)+2)</f>
        <v>40000</v>
      </c>
      <c r="O4" t="s">
        <v>9</v>
      </c>
    </row>
    <row r="5" spans="1:15">
      <c r="C5"/>
      <c r="O5" t="s">
        <v>10</v>
      </c>
    </row>
    <row r="6" spans="1:15">
      <c r="B6" t="s">
        <v>13</v>
      </c>
      <c r="C6" s="10">
        <f ca="1">SUMPRODUCT((LEFT(INDIRECT("Données!"&amp;LEFT(ADDRESS(1,MATCH($C$2,Données!$A$1:$BH$1,0),4),FIND(1,ADDRESS(1,MATCH($C$2,Données!$A$1:$BH$1,0),4))-1)&amp;":" &amp; LEFT(ADDRESS(1,MATCH($C$2,Données!$A$1:$BH$1,0),4),FIND(1,ADDRESS(1,MATCH($C$2,Données!$A$1:$BH$1,0),4))-1)),3)="601")*INDIRECT("Données!"&amp;LEFT(ADDRESS(1,MATCH($C$2,Données!$A$1:$BH$1,0)+2,4),FIND(1,ADDRESS(1,MATCH($C$2,Données!$A$1:$BH$1,0)+2,4))-1)&amp;":"&amp;LEFT(ADDRESS(1,MATCH($C$2,Données!$A$1:$BH$1,0)+2,4),FIND(1,ADDRESS(1,MATCH($C$2,Données!$A$1:$BH$1,0)+2,4))-1)))</f>
        <v>13000</v>
      </c>
      <c r="O6" t="s">
        <v>12</v>
      </c>
    </row>
    <row r="7" spans="1:15">
      <c r="C7"/>
      <c r="O7" t="s">
        <v>11</v>
      </c>
    </row>
    <row r="8" spans="1:15">
      <c r="B8" t="s">
        <v>21</v>
      </c>
      <c r="C8" s="10">
        <f ca="1">SUMPRODUCT((LEFT(INDIRECT("Données!"&amp;LEFT(ADDRESS(1,MATCH($C$2,Données!$A$1:$BH$1,0),4),FIND(1,ADDRESS(1,MATCH($C$2,Données!$A$1:$BH$1,0),4))-1)&amp;":" &amp; LEFT(ADDRESS(1,MATCH($C$2,Données!$A$1:$BH$1,0),4),FIND(1,ADDRESS(1,MATCH($C$2,Données!$A$1:$BH$1,0),4))-1)),3)="606")*INDIRECT("Données!"&amp;LEFT(ADDRESS(1,MATCH($C$2,Données!$A$1:$BH$1,0)+2,4),FIND(1,ADDRESS(1,MATCH($C$2,Données!$A$1:$BH$1,0)+2,4))-1)&amp;":"&amp;LEFT(ADDRESS(1,MATCH($C$2,Données!$A$1:$BH$1,0)+2,4),FIND(1,ADDRESS(1,MATCH($C$2,Données!$A$1:$BH$1,0)+2,4))-1)))</f>
        <v>9000</v>
      </c>
      <c r="O8" t="s">
        <v>26</v>
      </c>
    </row>
    <row r="9" spans="1:15">
      <c r="C9"/>
      <c r="O9" t="s">
        <v>27</v>
      </c>
    </row>
    <row r="10" spans="1:15">
      <c r="B10" t="s">
        <v>22</v>
      </c>
      <c r="C10" s="10">
        <f ca="1">SUMPRODUCT((LEFT(INDIRECT("Données!"&amp;LEFT(ADDRESS(1,MATCH($C$2,Données!$A$1:$BH$1,0),4),FIND(1,ADDRESS(1,MATCH($C$2,Données!$A$1:$BH$1,0),4))-1)&amp;":" &amp; LEFT(ADDRESS(1,MATCH($C$2,Données!$A$1:$BH$1,0),4),FIND(1,ADDRESS(1,MATCH($C$2,Données!$A$1:$BH$1,0),4))-1)),3)="614")*INDIRECT("Données!"&amp;LEFT(ADDRESS(1,MATCH($C$2,Données!$A$1:$BH$1,0)+2,4),FIND(1,ADDRESS(1,MATCH($C$2,Données!$A$1:$BH$1,0)+2,4))-1)&amp;":"&amp;LEFT(ADDRESS(1,MATCH($C$2,Données!$A$1:$BH$1,0)+2,4),FIND(1,ADDRESS(1,MATCH($C$2,Données!$A$1:$BH$1,0)+2,4))-1)))</f>
        <v>1000</v>
      </c>
      <c r="O10" t="s">
        <v>28</v>
      </c>
    </row>
    <row r="11" spans="1:15">
      <c r="B11" t="s">
        <v>23</v>
      </c>
      <c r="C11" s="10">
        <f ca="1">SUMPRODUCT((LEFT(INDIRECT("Données!"&amp;LEFT(ADDRESS(1,MATCH($C$2,Données!$A$1:$BH$1,0),4),FIND(1,ADDRESS(1,MATCH($C$2,Données!$A$1:$BH$1,0),4))-1)&amp;":" &amp; LEFT(ADDRESS(1,MATCH($C$2,Données!$A$1:$BH$1,0),4),FIND(1,ADDRESS(1,MATCH($C$2,Données!$A$1:$BH$1,0),4))-1)),3)="615")*INDIRECT("Données!"&amp;LEFT(ADDRESS(1,MATCH($C$2,Données!$A$1:$BH$1,0)+2,4),FIND(1,ADDRESS(1,MATCH($C$2,Données!$A$1:$BH$1,0)+2,4))-1)&amp;":"&amp;LEFT(ADDRESS(1,MATCH($C$2,Données!$A$1:$BH$1,0)+2,4),FIND(1,ADDRESS(1,MATCH($C$2,Données!$A$1:$BH$1,0)+2,4))-1)))</f>
        <v>300</v>
      </c>
      <c r="O11" t="s">
        <v>29</v>
      </c>
    </row>
    <row r="12" spans="1:15">
      <c r="C12"/>
      <c r="O12" t="s">
        <v>30</v>
      </c>
    </row>
    <row r="13" spans="1:15">
      <c r="B13" t="s">
        <v>17</v>
      </c>
      <c r="C13" s="10">
        <f ca="1">SUMPRODUCT((LEFT(INDIRECT("Données!"&amp;LEFT(ADDRESS(1,MATCH($C$2,Données!$A$1:$BH$1,0),4),FIND(1,ADDRESS(1,MATCH($C$2,Données!$A$1:$BH$1,0),4))-1)&amp;":" &amp; LEFT(ADDRESS(1,MATCH($C$2,Données!$A$1:$BH$1,0),4),FIND(1,ADDRESS(1,MATCH($C$2,Données!$A$1:$BH$1,0),4))-1)),3)="641")*INDIRECT("Données!"&amp;LEFT(ADDRESS(1,MATCH($C$2,Données!$A$1:$BH$1,0)+2,4),FIND(1,ADDRESS(1,MATCH($C$2,Données!$A$1:$BH$1,0)+2,4))-1)&amp;":"&amp;LEFT(ADDRESS(1,MATCH($C$2,Données!$A$1:$BH$1,0)+2,4),FIND(1,ADDRESS(1,MATCH($C$2,Données!$A$1:$BH$1,0)+2,4))-1)))</f>
        <v>4000</v>
      </c>
      <c r="O13" t="s">
        <v>31</v>
      </c>
    </row>
    <row r="14" spans="1:15">
      <c r="C14"/>
      <c r="O14" t="s">
        <v>32</v>
      </c>
    </row>
    <row r="15" spans="1:15">
      <c r="B15" t="s">
        <v>20</v>
      </c>
      <c r="C15" s="10">
        <f ca="1">C4-C6-C8-C10-C11-C13</f>
        <v>12700</v>
      </c>
    </row>
  </sheetData>
  <phoneticPr fontId="3" type="noConversion"/>
  <dataValidations count="1">
    <dataValidation type="list" allowBlank="1" showInputMessage="1" showErrorMessage="1" sqref="C2">
      <formula1>$O$3:$O$14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H19"/>
  <sheetViews>
    <sheetView workbookViewId="0">
      <selection activeCell="B34" sqref="B34"/>
    </sheetView>
  </sheetViews>
  <sheetFormatPr baseColWidth="10" defaultRowHeight="15"/>
  <cols>
    <col min="2" max="2" width="22.7109375" customWidth="1"/>
    <col min="3" max="4" width="11.42578125" style="4"/>
    <col min="5" max="5" width="3.7109375" customWidth="1"/>
    <col min="6" max="6" width="12.140625" customWidth="1"/>
    <col min="10" max="10" width="3.42578125" customWidth="1"/>
    <col min="11" max="11" width="11.42578125" customWidth="1"/>
    <col min="15" max="15" width="3.5703125" customWidth="1"/>
    <col min="20" max="20" width="2.5703125" customWidth="1"/>
    <col min="25" max="25" width="3.140625" customWidth="1"/>
  </cols>
  <sheetData>
    <row r="1" spans="1:60" s="1" customFormat="1">
      <c r="A1" s="8" t="s">
        <v>8</v>
      </c>
      <c r="B1" s="8"/>
      <c r="C1" s="8"/>
      <c r="D1" s="8"/>
      <c r="E1" s="2"/>
      <c r="F1" s="8" t="s">
        <v>9</v>
      </c>
      <c r="G1" s="8"/>
      <c r="H1" s="8"/>
      <c r="I1" s="8"/>
      <c r="J1" s="2"/>
      <c r="K1" s="8" t="s">
        <v>10</v>
      </c>
      <c r="L1" s="8"/>
      <c r="M1" s="8"/>
      <c r="N1" s="8"/>
      <c r="O1" s="2"/>
      <c r="P1" s="8" t="s">
        <v>12</v>
      </c>
      <c r="Q1" s="8"/>
      <c r="R1" s="8"/>
      <c r="S1" s="8"/>
      <c r="T1" s="2"/>
      <c r="U1" s="8" t="s">
        <v>11</v>
      </c>
      <c r="V1" s="8"/>
      <c r="W1" s="8"/>
      <c r="X1" s="8"/>
      <c r="Y1" s="2"/>
      <c r="Z1" s="8" t="s">
        <v>26</v>
      </c>
      <c r="AA1" s="8"/>
      <c r="AB1" s="8"/>
      <c r="AC1" s="8"/>
      <c r="AD1" s="2"/>
      <c r="AE1" s="8" t="s">
        <v>27</v>
      </c>
      <c r="AF1" s="8"/>
      <c r="AG1" s="8"/>
      <c r="AH1" s="8"/>
      <c r="AI1" s="2"/>
      <c r="AJ1" s="8" t="s">
        <v>28</v>
      </c>
      <c r="AK1" s="8"/>
      <c r="AL1" s="8"/>
      <c r="AM1" s="8"/>
      <c r="AN1" s="2"/>
      <c r="AO1" s="8" t="s">
        <v>29</v>
      </c>
      <c r="AP1" s="8"/>
      <c r="AQ1" s="8"/>
      <c r="AR1" s="8"/>
      <c r="AS1" s="2"/>
      <c r="AT1" s="8" t="s">
        <v>30</v>
      </c>
      <c r="AU1" s="8"/>
      <c r="AV1" s="8"/>
      <c r="AW1" s="8"/>
      <c r="AX1" s="2"/>
      <c r="AY1" s="8" t="s">
        <v>31</v>
      </c>
      <c r="AZ1" s="8"/>
      <c r="BA1" s="8"/>
      <c r="BB1" s="8"/>
      <c r="BC1" s="2"/>
      <c r="BD1" s="8" t="s">
        <v>32</v>
      </c>
      <c r="BE1" s="8"/>
      <c r="BF1" s="8"/>
      <c r="BG1" s="8"/>
      <c r="BH1" s="2"/>
    </row>
    <row r="2" spans="1:60">
      <c r="A2">
        <v>601013</v>
      </c>
      <c r="B2" t="s">
        <v>13</v>
      </c>
      <c r="C2" s="4">
        <v>5000</v>
      </c>
      <c r="E2" s="3"/>
      <c r="F2">
        <v>601013</v>
      </c>
      <c r="G2" t="s">
        <v>13</v>
      </c>
      <c r="H2" s="4">
        <v>3000</v>
      </c>
      <c r="I2" s="4"/>
      <c r="J2" s="3"/>
      <c r="K2">
        <v>601013</v>
      </c>
      <c r="L2" t="s">
        <v>13</v>
      </c>
      <c r="M2" s="4">
        <v>4000</v>
      </c>
      <c r="N2" s="4"/>
      <c r="O2" s="3"/>
      <c r="P2">
        <v>601013</v>
      </c>
      <c r="Q2" t="s">
        <v>13</v>
      </c>
      <c r="R2" s="4">
        <v>4500</v>
      </c>
      <c r="S2" s="4"/>
      <c r="T2" s="3"/>
      <c r="U2">
        <v>601013</v>
      </c>
      <c r="V2" t="s">
        <v>13</v>
      </c>
      <c r="W2" s="4">
        <v>3500</v>
      </c>
      <c r="X2" s="4"/>
      <c r="Y2" s="3"/>
    </row>
    <row r="3" spans="1:60">
      <c r="A3">
        <v>601100</v>
      </c>
      <c r="B3" t="s">
        <v>1</v>
      </c>
      <c r="C3" s="4">
        <v>8000</v>
      </c>
      <c r="E3" s="3"/>
      <c r="F3">
        <v>601100</v>
      </c>
      <c r="G3" t="s">
        <v>1</v>
      </c>
      <c r="H3" s="4">
        <v>4000</v>
      </c>
      <c r="I3" s="4"/>
      <c r="J3" s="3"/>
      <c r="K3">
        <v>601100</v>
      </c>
      <c r="L3" t="s">
        <v>1</v>
      </c>
      <c r="M3" s="4">
        <v>5000</v>
      </c>
      <c r="N3" s="4"/>
      <c r="O3" s="3"/>
      <c r="P3">
        <v>601100</v>
      </c>
      <c r="Q3" t="s">
        <v>1</v>
      </c>
      <c r="R3" s="4">
        <v>5500</v>
      </c>
      <c r="S3" s="4"/>
      <c r="T3" s="3"/>
      <c r="U3">
        <v>601100</v>
      </c>
      <c r="V3" t="s">
        <v>1</v>
      </c>
      <c r="W3" s="4">
        <v>4500</v>
      </c>
      <c r="X3" s="4"/>
      <c r="Y3" s="3"/>
    </row>
    <row r="4" spans="1:60">
      <c r="A4">
        <v>606100</v>
      </c>
      <c r="B4" t="s">
        <v>14</v>
      </c>
      <c r="C4" s="4">
        <v>3000</v>
      </c>
      <c r="E4" s="3"/>
      <c r="F4">
        <v>606100</v>
      </c>
      <c r="G4" t="s">
        <v>14</v>
      </c>
      <c r="H4" s="4">
        <v>2000</v>
      </c>
      <c r="I4" s="4"/>
      <c r="J4" s="3"/>
      <c r="K4">
        <v>606100</v>
      </c>
      <c r="L4" t="s">
        <v>14</v>
      </c>
      <c r="M4" s="4">
        <v>3000</v>
      </c>
      <c r="N4" s="4"/>
      <c r="O4" s="3"/>
      <c r="P4">
        <v>606100</v>
      </c>
      <c r="Q4" t="s">
        <v>14</v>
      </c>
      <c r="R4" s="4">
        <v>2000</v>
      </c>
      <c r="S4" s="4"/>
      <c r="T4" s="3"/>
      <c r="U4">
        <v>606100</v>
      </c>
      <c r="V4" t="s">
        <v>14</v>
      </c>
      <c r="W4" s="4">
        <v>2000</v>
      </c>
      <c r="X4" s="4"/>
      <c r="Y4" s="3"/>
    </row>
    <row r="5" spans="1:60">
      <c r="A5">
        <v>606110</v>
      </c>
      <c r="B5" t="s">
        <v>15</v>
      </c>
      <c r="C5" s="4">
        <v>2000</v>
      </c>
      <c r="E5" s="3"/>
      <c r="F5">
        <v>606110</v>
      </c>
      <c r="G5" t="s">
        <v>15</v>
      </c>
      <c r="H5" s="4">
        <v>1000</v>
      </c>
      <c r="I5" s="4"/>
      <c r="J5" s="3"/>
      <c r="K5">
        <v>606110</v>
      </c>
      <c r="L5" t="s">
        <v>15</v>
      </c>
      <c r="M5" s="4">
        <v>1500</v>
      </c>
      <c r="N5" s="4"/>
      <c r="O5" s="3"/>
      <c r="P5">
        <v>606110</v>
      </c>
      <c r="Q5" t="s">
        <v>15</v>
      </c>
      <c r="R5" s="4">
        <v>1000</v>
      </c>
      <c r="S5" s="4"/>
      <c r="T5" s="3"/>
      <c r="U5">
        <v>606110</v>
      </c>
      <c r="V5" t="s">
        <v>15</v>
      </c>
      <c r="W5" s="4">
        <v>1000</v>
      </c>
      <c r="X5" s="4"/>
      <c r="Y5" s="3"/>
    </row>
    <row r="6" spans="1:60">
      <c r="A6">
        <v>606300</v>
      </c>
      <c r="B6" t="s">
        <v>2</v>
      </c>
      <c r="C6" s="4">
        <v>1000</v>
      </c>
      <c r="E6" s="3"/>
      <c r="F6">
        <v>606300</v>
      </c>
      <c r="G6" t="s">
        <v>2</v>
      </c>
      <c r="H6" s="4">
        <v>500</v>
      </c>
      <c r="I6" s="4"/>
      <c r="J6" s="3"/>
      <c r="K6">
        <v>606300</v>
      </c>
      <c r="L6" t="s">
        <v>2</v>
      </c>
      <c r="M6" s="4">
        <v>500</v>
      </c>
      <c r="N6" s="4"/>
      <c r="O6" s="3"/>
      <c r="P6">
        <v>606300</v>
      </c>
      <c r="Q6" t="s">
        <v>2</v>
      </c>
      <c r="R6" s="4">
        <v>600</v>
      </c>
      <c r="S6" s="4"/>
      <c r="T6" s="3"/>
      <c r="U6">
        <v>606300</v>
      </c>
      <c r="V6" t="s">
        <v>2</v>
      </c>
      <c r="W6" s="4">
        <v>1000</v>
      </c>
      <c r="X6" s="4"/>
      <c r="Y6" s="3"/>
    </row>
    <row r="7" spans="1:60">
      <c r="A7">
        <v>606310</v>
      </c>
      <c r="B7" t="s">
        <v>16</v>
      </c>
      <c r="C7" s="4">
        <v>1500</v>
      </c>
      <c r="E7" s="3"/>
      <c r="F7">
        <v>606310</v>
      </c>
      <c r="G7" t="s">
        <v>16</v>
      </c>
      <c r="H7" s="4">
        <v>200</v>
      </c>
      <c r="I7" s="4"/>
      <c r="J7" s="3"/>
      <c r="K7">
        <v>606310</v>
      </c>
      <c r="L7" t="s">
        <v>16</v>
      </c>
      <c r="M7" s="4">
        <v>200</v>
      </c>
      <c r="N7" s="4"/>
      <c r="O7" s="3"/>
      <c r="P7">
        <v>606310</v>
      </c>
      <c r="Q7" t="s">
        <v>16</v>
      </c>
      <c r="R7" s="4">
        <v>300</v>
      </c>
      <c r="S7" s="4"/>
      <c r="T7" s="3"/>
      <c r="U7">
        <v>606310</v>
      </c>
      <c r="V7" t="s">
        <v>16</v>
      </c>
      <c r="W7" s="4">
        <v>1500</v>
      </c>
      <c r="X7" s="4"/>
      <c r="Y7" s="3"/>
    </row>
    <row r="8" spans="1:60">
      <c r="A8">
        <v>606400</v>
      </c>
      <c r="B8" t="s">
        <v>3</v>
      </c>
      <c r="C8" s="4">
        <v>500</v>
      </c>
      <c r="E8" s="3"/>
      <c r="F8">
        <v>606400</v>
      </c>
      <c r="G8" t="s">
        <v>3</v>
      </c>
      <c r="H8" s="4">
        <v>500</v>
      </c>
      <c r="I8" s="4"/>
      <c r="J8" s="3"/>
      <c r="K8">
        <v>606400</v>
      </c>
      <c r="L8" t="s">
        <v>3</v>
      </c>
      <c r="M8" s="4">
        <v>500</v>
      </c>
      <c r="N8" s="4"/>
      <c r="O8" s="3"/>
      <c r="P8">
        <v>606400</v>
      </c>
      <c r="Q8" t="s">
        <v>3</v>
      </c>
      <c r="R8" s="4">
        <v>500</v>
      </c>
      <c r="S8" s="4"/>
      <c r="T8" s="3"/>
      <c r="U8">
        <v>606400</v>
      </c>
      <c r="V8" t="s">
        <v>3</v>
      </c>
      <c r="W8" s="4">
        <v>500</v>
      </c>
      <c r="X8" s="4"/>
      <c r="Y8" s="3"/>
    </row>
    <row r="9" spans="1:60">
      <c r="A9">
        <v>606500</v>
      </c>
      <c r="B9" t="s">
        <v>4</v>
      </c>
      <c r="C9" s="4">
        <v>1000</v>
      </c>
      <c r="E9" s="3"/>
      <c r="F9">
        <v>607300</v>
      </c>
      <c r="G9" t="s">
        <v>4</v>
      </c>
      <c r="H9" s="4">
        <v>800</v>
      </c>
      <c r="I9" s="4"/>
      <c r="J9" s="3"/>
      <c r="K9">
        <v>607300</v>
      </c>
      <c r="L9" t="s">
        <v>4</v>
      </c>
      <c r="M9" s="4">
        <v>900</v>
      </c>
      <c r="N9" s="4"/>
      <c r="O9" s="3"/>
      <c r="P9">
        <v>607300</v>
      </c>
      <c r="Q9" t="s">
        <v>4</v>
      </c>
      <c r="R9" s="4">
        <v>1000</v>
      </c>
      <c r="S9" s="4"/>
      <c r="T9" s="3"/>
      <c r="U9">
        <v>607300</v>
      </c>
      <c r="V9" t="s">
        <v>4</v>
      </c>
      <c r="W9" s="4">
        <v>1000</v>
      </c>
      <c r="X9" s="4"/>
      <c r="Y9" s="3"/>
    </row>
    <row r="10" spans="1:60">
      <c r="A10">
        <v>613200</v>
      </c>
      <c r="B10" t="s">
        <v>5</v>
      </c>
      <c r="C10" s="4">
        <v>10000</v>
      </c>
      <c r="E10" s="3"/>
      <c r="F10">
        <v>613200</v>
      </c>
      <c r="G10" t="s">
        <v>5</v>
      </c>
      <c r="H10" s="4">
        <v>10000</v>
      </c>
      <c r="I10" s="4"/>
      <c r="J10" s="3"/>
      <c r="K10">
        <v>613200</v>
      </c>
      <c r="L10" t="s">
        <v>5</v>
      </c>
      <c r="M10" s="4">
        <v>10000</v>
      </c>
      <c r="N10" s="4"/>
      <c r="O10" s="3"/>
      <c r="P10">
        <v>613200</v>
      </c>
      <c r="Q10" t="s">
        <v>5</v>
      </c>
      <c r="R10" s="4">
        <v>12000</v>
      </c>
      <c r="S10" s="4"/>
      <c r="T10" s="3"/>
      <c r="U10">
        <v>613200</v>
      </c>
      <c r="V10" t="s">
        <v>5</v>
      </c>
      <c r="W10" s="4">
        <v>10000</v>
      </c>
      <c r="X10" s="4"/>
      <c r="Y10" s="3"/>
    </row>
    <row r="11" spans="1:60">
      <c r="A11">
        <v>613510</v>
      </c>
      <c r="B11" t="s">
        <v>6</v>
      </c>
      <c r="C11" s="4">
        <v>2000</v>
      </c>
      <c r="E11" s="3"/>
      <c r="F11">
        <v>613510</v>
      </c>
      <c r="G11" t="s">
        <v>6</v>
      </c>
      <c r="H11" s="4">
        <v>2000</v>
      </c>
      <c r="I11" s="4"/>
      <c r="J11" s="3"/>
      <c r="K11">
        <v>613510</v>
      </c>
      <c r="L11" t="s">
        <v>6</v>
      </c>
      <c r="M11" s="4">
        <v>2000</v>
      </c>
      <c r="N11" s="4"/>
      <c r="O11" s="3"/>
      <c r="P11">
        <v>613510</v>
      </c>
      <c r="Q11" t="s">
        <v>6</v>
      </c>
      <c r="R11" s="4">
        <v>2000</v>
      </c>
      <c r="S11" s="4"/>
      <c r="T11" s="3"/>
      <c r="U11">
        <v>613510</v>
      </c>
      <c r="V11" t="s">
        <v>6</v>
      </c>
      <c r="W11" s="4">
        <v>2000</v>
      </c>
      <c r="X11" s="4"/>
      <c r="Y11" s="3"/>
    </row>
    <row r="12" spans="1:60">
      <c r="A12">
        <v>614000</v>
      </c>
      <c r="B12" t="s">
        <v>19</v>
      </c>
      <c r="C12" s="4">
        <v>1000</v>
      </c>
      <c r="E12" s="3"/>
      <c r="F12">
        <v>614000</v>
      </c>
      <c r="G12" t="s">
        <v>19</v>
      </c>
      <c r="H12" s="4">
        <v>1000</v>
      </c>
      <c r="I12" s="4"/>
      <c r="J12" s="3"/>
      <c r="K12">
        <v>614000</v>
      </c>
      <c r="L12" t="s">
        <v>19</v>
      </c>
      <c r="M12" s="4">
        <v>1000</v>
      </c>
      <c r="N12" s="4"/>
      <c r="O12" s="3"/>
      <c r="P12">
        <v>614000</v>
      </c>
      <c r="Q12" t="s">
        <v>19</v>
      </c>
      <c r="R12" s="4">
        <v>1000</v>
      </c>
      <c r="S12" s="4"/>
      <c r="T12" s="3"/>
      <c r="U12">
        <v>614000</v>
      </c>
      <c r="V12" t="s">
        <v>19</v>
      </c>
      <c r="W12" s="4">
        <v>1000</v>
      </c>
      <c r="X12" s="4"/>
      <c r="Y12" s="3"/>
    </row>
    <row r="13" spans="1:60">
      <c r="A13">
        <v>615600</v>
      </c>
      <c r="B13" t="s">
        <v>7</v>
      </c>
      <c r="C13" s="4">
        <v>300</v>
      </c>
      <c r="E13" s="3"/>
      <c r="F13">
        <v>615600</v>
      </c>
      <c r="G13" t="s">
        <v>7</v>
      </c>
      <c r="H13" s="4">
        <v>400</v>
      </c>
      <c r="I13" s="4"/>
      <c r="J13" s="3"/>
      <c r="K13">
        <v>615600</v>
      </c>
      <c r="L13" t="s">
        <v>7</v>
      </c>
      <c r="M13" s="4">
        <v>0</v>
      </c>
      <c r="N13" s="4"/>
      <c r="O13" s="3"/>
      <c r="P13">
        <v>615600</v>
      </c>
      <c r="Q13" t="s">
        <v>7</v>
      </c>
      <c r="R13" s="4">
        <v>400</v>
      </c>
      <c r="S13" s="4"/>
      <c r="T13" s="3"/>
      <c r="U13">
        <v>615600</v>
      </c>
      <c r="V13" t="s">
        <v>7</v>
      </c>
      <c r="W13" s="4">
        <v>300</v>
      </c>
      <c r="X13" s="4"/>
      <c r="Y13" s="3"/>
    </row>
    <row r="14" spans="1:60">
      <c r="A14">
        <v>641000</v>
      </c>
      <c r="B14" t="s">
        <v>17</v>
      </c>
      <c r="C14" s="4">
        <v>4000</v>
      </c>
      <c r="F14">
        <v>641000</v>
      </c>
      <c r="G14" t="s">
        <v>17</v>
      </c>
      <c r="H14" s="4">
        <v>5000</v>
      </c>
      <c r="I14" s="4"/>
      <c r="K14">
        <v>641000</v>
      </c>
      <c r="L14" t="s">
        <v>17</v>
      </c>
      <c r="M14" s="4">
        <v>5000</v>
      </c>
      <c r="N14" s="4"/>
      <c r="P14">
        <v>641000</v>
      </c>
      <c r="Q14" t="s">
        <v>17</v>
      </c>
      <c r="R14" s="4">
        <v>5000</v>
      </c>
      <c r="S14" s="4"/>
      <c r="U14">
        <v>641000</v>
      </c>
      <c r="V14" t="s">
        <v>17</v>
      </c>
      <c r="W14" s="4">
        <v>5500</v>
      </c>
      <c r="X14" s="4"/>
    </row>
    <row r="15" spans="1:60">
      <c r="A15">
        <v>707000</v>
      </c>
      <c r="B15" t="s">
        <v>18</v>
      </c>
      <c r="D15" s="4">
        <v>40000</v>
      </c>
      <c r="F15">
        <v>707000</v>
      </c>
      <c r="G15" t="s">
        <v>18</v>
      </c>
      <c r="H15" s="4"/>
      <c r="I15" s="4">
        <v>35000</v>
      </c>
      <c r="K15">
        <v>707000</v>
      </c>
      <c r="L15" t="s">
        <v>18</v>
      </c>
      <c r="M15" s="4"/>
      <c r="N15" s="4">
        <v>35000</v>
      </c>
      <c r="P15">
        <v>707000</v>
      </c>
      <c r="Q15" t="s">
        <v>18</v>
      </c>
      <c r="R15" s="4"/>
      <c r="S15" s="4">
        <v>38000</v>
      </c>
      <c r="U15">
        <v>707000</v>
      </c>
      <c r="V15" t="s">
        <v>18</v>
      </c>
      <c r="W15" s="4"/>
      <c r="X15" s="4">
        <v>36000</v>
      </c>
    </row>
    <row r="16" spans="1:60">
      <c r="R16" s="5"/>
    </row>
    <row r="17" spans="2:24">
      <c r="B17" t="s">
        <v>24</v>
      </c>
      <c r="C17" s="4">
        <f>SUM(C2:C16)</f>
        <v>39300</v>
      </c>
      <c r="D17" s="4">
        <f>SUM(D2:D16)</f>
        <v>40000</v>
      </c>
      <c r="H17" s="4">
        <f t="shared" ref="H17:I17" si="0">SUM(H2:H16)</f>
        <v>30400</v>
      </c>
      <c r="I17" s="4">
        <f t="shared" si="0"/>
        <v>35000</v>
      </c>
      <c r="M17" s="4">
        <f t="shared" ref="M17:N17" si="1">SUM(M2:M16)</f>
        <v>33600</v>
      </c>
      <c r="N17" s="4">
        <f t="shared" si="1"/>
        <v>35000</v>
      </c>
      <c r="R17" s="4">
        <f t="shared" ref="R17:S17" si="2">SUM(R2:R16)</f>
        <v>35800</v>
      </c>
      <c r="S17" s="4">
        <f t="shared" si="2"/>
        <v>38000</v>
      </c>
      <c r="W17" s="4">
        <f t="shared" ref="W17:X17" si="3">SUM(W2:W16)</f>
        <v>33800</v>
      </c>
      <c r="X17" s="4">
        <f t="shared" si="3"/>
        <v>36000</v>
      </c>
    </row>
    <row r="18" spans="2:24">
      <c r="B18" t="s">
        <v>25</v>
      </c>
      <c r="D18" s="4">
        <f>+D17-C17</f>
        <v>700</v>
      </c>
      <c r="I18" s="4">
        <f>+I17-H17</f>
        <v>4600</v>
      </c>
      <c r="N18" s="4">
        <f>+N17-M17</f>
        <v>1400</v>
      </c>
      <c r="S18" s="4">
        <f>+S17-R17</f>
        <v>2200</v>
      </c>
      <c r="X18" s="4">
        <f>+X17-W17</f>
        <v>2200</v>
      </c>
    </row>
    <row r="19" spans="2:24">
      <c r="M19" s="5"/>
    </row>
  </sheetData>
  <mergeCells count="12">
    <mergeCell ref="AY1:BB1"/>
    <mergeCell ref="BD1:BG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FRANCIS</cp:lastModifiedBy>
  <dcterms:created xsi:type="dcterms:W3CDTF">2023-01-14T14:27:19Z</dcterms:created>
  <dcterms:modified xsi:type="dcterms:W3CDTF">2023-01-14T17:03:40Z</dcterms:modified>
</cp:coreProperties>
</file>