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1715"/>
  </bookViews>
  <sheets>
    <sheet name="SPL AQ-MANAGER" sheetId="1" r:id="rId1"/>
    <sheet name="Rechange" sheetId="2" r:id="rId2"/>
  </sheets>
  <definedNames>
    <definedName name="_xlnm._FilterDatabase" localSheetId="0" hidden="1">'SPL AQ-MANAGER'!$A$1:$D$82</definedName>
    <definedName name="Tableau1">'SPL AQ-MANAGER'!$K$1:$L$57</definedName>
  </definedNames>
  <calcPr calcId="124519"/>
</workbook>
</file>

<file path=xl/calcChain.xml><?xml version="1.0" encoding="utf-8"?>
<calcChain xmlns="http://schemas.openxmlformats.org/spreadsheetml/2006/main">
  <c r="H10" i="1"/>
  <c r="I2"/>
  <c r="D39"/>
  <c r="D40"/>
  <c r="D2"/>
  <c r="D3"/>
  <c r="D4"/>
  <c r="D5"/>
  <c r="D6"/>
  <c r="D7"/>
  <c r="D8"/>
  <c r="D9"/>
  <c r="D10"/>
  <c r="D11"/>
  <c r="D12"/>
  <c r="D13"/>
  <c r="D14"/>
  <c r="D15"/>
  <c r="D16"/>
  <c r="D17"/>
  <c r="D18"/>
  <c r="H18" s="1"/>
  <c r="D19"/>
  <c r="D20"/>
  <c r="D21"/>
  <c r="D22"/>
  <c r="D23"/>
  <c r="D24"/>
  <c r="D25"/>
  <c r="D26"/>
  <c r="F26" s="1"/>
  <c r="D27"/>
  <c r="D28"/>
  <c r="D29"/>
  <c r="D30"/>
  <c r="D31"/>
  <c r="D32"/>
  <c r="D33"/>
  <c r="D34"/>
  <c r="F34" s="1"/>
  <c r="D35"/>
  <c r="D36"/>
  <c r="D37"/>
  <c r="D38"/>
  <c r="D41"/>
  <c r="D42"/>
  <c r="F42" s="1"/>
  <c r="D43"/>
  <c r="D44"/>
  <c r="D45"/>
  <c r="D46"/>
  <c r="D47"/>
  <c r="D48"/>
  <c r="D49"/>
  <c r="D50"/>
  <c r="F50" s="1"/>
  <c r="D51"/>
  <c r="D52"/>
  <c r="D53"/>
  <c r="D54"/>
  <c r="D55"/>
  <c r="D56"/>
  <c r="D57"/>
  <c r="D58"/>
  <c r="F58" s="1"/>
  <c r="D59"/>
  <c r="D60"/>
  <c r="D61"/>
  <c r="D62"/>
  <c r="D63"/>
  <c r="D64"/>
  <c r="D65"/>
  <c r="D66"/>
  <c r="F66" s="1"/>
  <c r="D67"/>
  <c r="D68"/>
  <c r="D69"/>
  <c r="D70"/>
  <c r="D71"/>
  <c r="D72"/>
  <c r="D73"/>
  <c r="D74"/>
  <c r="F74" s="1"/>
  <c r="D75"/>
  <c r="D76"/>
  <c r="D77"/>
  <c r="D78"/>
  <c r="D79"/>
  <c r="D80"/>
  <c r="D81"/>
  <c r="D82"/>
  <c r="F82" s="1"/>
  <c r="H46" l="1"/>
  <c r="F46"/>
  <c r="H20"/>
  <c r="E20"/>
  <c r="F20"/>
  <c r="H4"/>
  <c r="E4"/>
  <c r="F4"/>
  <c r="H79"/>
  <c r="F79"/>
  <c r="H71"/>
  <c r="F71"/>
  <c r="H63"/>
  <c r="F63"/>
  <c r="H55"/>
  <c r="F55"/>
  <c r="H47"/>
  <c r="F47"/>
  <c r="H37"/>
  <c r="F37"/>
  <c r="H29"/>
  <c r="F29"/>
  <c r="E29" s="1"/>
  <c r="H21"/>
  <c r="E21"/>
  <c r="F21"/>
  <c r="H13"/>
  <c r="E13"/>
  <c r="F13"/>
  <c r="H5"/>
  <c r="E5"/>
  <c r="G3" s="1"/>
  <c r="F5"/>
  <c r="H82"/>
  <c r="H62"/>
  <c r="F62"/>
  <c r="H36"/>
  <c r="F36"/>
  <c r="H80"/>
  <c r="F80"/>
  <c r="H72"/>
  <c r="F72"/>
  <c r="H64"/>
  <c r="F64"/>
  <c r="H56"/>
  <c r="F56"/>
  <c r="H48"/>
  <c r="F48"/>
  <c r="H38"/>
  <c r="F38"/>
  <c r="H30"/>
  <c r="F30"/>
  <c r="H22"/>
  <c r="E22"/>
  <c r="F22"/>
  <c r="H14"/>
  <c r="E14"/>
  <c r="F14"/>
  <c r="H6"/>
  <c r="E6"/>
  <c r="F6"/>
  <c r="H26"/>
  <c r="H70"/>
  <c r="F70"/>
  <c r="H54"/>
  <c r="F54"/>
  <c r="H28"/>
  <c r="F28"/>
  <c r="H12"/>
  <c r="E12"/>
  <c r="F12"/>
  <c r="H81"/>
  <c r="F81"/>
  <c r="H73"/>
  <c r="F73"/>
  <c r="H65"/>
  <c r="F65"/>
  <c r="H57"/>
  <c r="F57"/>
  <c r="H49"/>
  <c r="F49"/>
  <c r="H41"/>
  <c r="F41"/>
  <c r="H31"/>
  <c r="F31"/>
  <c r="H23"/>
  <c r="E23"/>
  <c r="F23"/>
  <c r="H15"/>
  <c r="E15"/>
  <c r="F15"/>
  <c r="H7"/>
  <c r="E7"/>
  <c r="F7"/>
  <c r="H74"/>
  <c r="H34"/>
  <c r="H32"/>
  <c r="F32"/>
  <c r="H24"/>
  <c r="E24"/>
  <c r="F24"/>
  <c r="H16"/>
  <c r="E16"/>
  <c r="F16"/>
  <c r="H8"/>
  <c r="E8"/>
  <c r="F8"/>
  <c r="H39"/>
  <c r="F39"/>
  <c r="H42"/>
  <c r="H78"/>
  <c r="F78"/>
  <c r="H75"/>
  <c r="F75"/>
  <c r="H67"/>
  <c r="F67"/>
  <c r="H59"/>
  <c r="F59"/>
  <c r="H51"/>
  <c r="F51"/>
  <c r="H43"/>
  <c r="F43"/>
  <c r="H33"/>
  <c r="F33"/>
  <c r="H25"/>
  <c r="F25"/>
  <c r="H17"/>
  <c r="E17"/>
  <c r="F17"/>
  <c r="H9"/>
  <c r="E9"/>
  <c r="F9"/>
  <c r="H40"/>
  <c r="F40"/>
  <c r="H50"/>
  <c r="H76"/>
  <c r="F76"/>
  <c r="H68"/>
  <c r="F68"/>
  <c r="H60"/>
  <c r="F60"/>
  <c r="H52"/>
  <c r="F52"/>
  <c r="H44"/>
  <c r="F44"/>
  <c r="E18"/>
  <c r="F18"/>
  <c r="E10"/>
  <c r="F10"/>
  <c r="H2"/>
  <c r="E2"/>
  <c r="F2"/>
  <c r="H58"/>
  <c r="H77"/>
  <c r="F77"/>
  <c r="H69"/>
  <c r="F69"/>
  <c r="H61"/>
  <c r="F61"/>
  <c r="H53"/>
  <c r="F53"/>
  <c r="H45"/>
  <c r="F45"/>
  <c r="H35"/>
  <c r="F35"/>
  <c r="H27"/>
  <c r="F27"/>
  <c r="H19"/>
  <c r="E19"/>
  <c r="F19"/>
  <c r="H11"/>
  <c r="E11"/>
  <c r="F11"/>
  <c r="H3"/>
  <c r="E3"/>
  <c r="F3"/>
  <c r="H66"/>
  <c r="G2"/>
</calcChain>
</file>

<file path=xl/sharedStrings.xml><?xml version="1.0" encoding="utf-8"?>
<sst xmlns="http://schemas.openxmlformats.org/spreadsheetml/2006/main" count="290" uniqueCount="184">
  <si>
    <t>Nom de l'article</t>
  </si>
  <si>
    <t>Stock</t>
  </si>
  <si>
    <t>Référence de l'article</t>
  </si>
  <si>
    <t>Liste recherche V</t>
  </si>
  <si>
    <t>Rechange</t>
  </si>
  <si>
    <t>Qté</t>
  </si>
  <si>
    <t>6ES79720AA020XA0</t>
  </si>
  <si>
    <t>EK1100</t>
  </si>
  <si>
    <t>EL1904</t>
  </si>
  <si>
    <t>EL1018</t>
  </si>
  <si>
    <t>EL5151</t>
  </si>
  <si>
    <t>EL9100</t>
  </si>
  <si>
    <t>EL2904</t>
  </si>
  <si>
    <t>EL6900</t>
  </si>
  <si>
    <t>EL9410</t>
  </si>
  <si>
    <t>EL3068</t>
  </si>
  <si>
    <t>EL1088</t>
  </si>
  <si>
    <t>EL2624</t>
  </si>
  <si>
    <t>EL3204</t>
  </si>
  <si>
    <t>EL1004</t>
  </si>
  <si>
    <t>EL1008</t>
  </si>
  <si>
    <t>EL1012</t>
  </si>
  <si>
    <t>EL2008</t>
  </si>
  <si>
    <t>EL9010</t>
  </si>
  <si>
    <t>6ES71934CB100AA0</t>
  </si>
  <si>
    <t>6ES71934CA500AA0</t>
  </si>
  <si>
    <t>6ES71384CA500AB0</t>
  </si>
  <si>
    <t>Répéteur RS 485</t>
  </si>
  <si>
    <t>6ES71384CA010AA0</t>
  </si>
  <si>
    <t>6ES71324BF000AA0</t>
  </si>
  <si>
    <t>6ES71314BF000AA0</t>
  </si>
  <si>
    <t>6ES71384FB030AB0</t>
  </si>
  <si>
    <t>6ES71384FA040AB0</t>
  </si>
  <si>
    <t>Coupleur  EtherCAT</t>
  </si>
  <si>
    <t>6ES71934CF500AA0</t>
  </si>
  <si>
    <t>carte EL1904</t>
  </si>
  <si>
    <t>VIPA9720DP10</t>
  </si>
  <si>
    <t>carte EL1018</t>
  </si>
  <si>
    <t>GXMMWA203P3211032548</t>
  </si>
  <si>
    <t>Carte EL5151</t>
  </si>
  <si>
    <t>6ES71934CB300AA0</t>
  </si>
  <si>
    <t>Carte EL9100</t>
  </si>
  <si>
    <t>6ES71934CD300AA0</t>
  </si>
  <si>
    <t>Carte EL2904</t>
  </si>
  <si>
    <t>6ES71934CG300AA0</t>
  </si>
  <si>
    <t>Carte EL6900</t>
  </si>
  <si>
    <t>6ES71314BD010AA0</t>
  </si>
  <si>
    <t>Carte EL9410</t>
  </si>
  <si>
    <t>6ES71511AA050AB0</t>
  </si>
  <si>
    <t>Carte EL3068</t>
  </si>
  <si>
    <t>6ES71511BA020AB0</t>
  </si>
  <si>
    <t>Carte EL1088</t>
  </si>
  <si>
    <t>6ES71324BD020AA0</t>
  </si>
  <si>
    <t>Carte EL2624</t>
  </si>
  <si>
    <t>6ES71324HB010AB0</t>
  </si>
  <si>
    <t>Carte EL3204</t>
  </si>
  <si>
    <t>Carte EL1004</t>
  </si>
  <si>
    <t>VIPA2211BH30</t>
  </si>
  <si>
    <t>Carte EL1008</t>
  </si>
  <si>
    <t>VIPA2211BF30</t>
  </si>
  <si>
    <t>Carte EL1012</t>
  </si>
  <si>
    <t>VIPA2221BF10</t>
  </si>
  <si>
    <t>Carte EL2008</t>
  </si>
  <si>
    <t>GXMMWB203P3211032583</t>
  </si>
  <si>
    <t>Carte EL2032</t>
  </si>
  <si>
    <t>EL2032</t>
  </si>
  <si>
    <t>ILBBTADIOMUX2702875</t>
  </si>
  <si>
    <t>Carte EL9010</t>
  </si>
  <si>
    <t>GXMMWA203EA211039969</t>
  </si>
  <si>
    <t>Embase TME15C2301</t>
  </si>
  <si>
    <t>GXMMWE49</t>
  </si>
  <si>
    <t>Embase universelle TME15C26A1</t>
  </si>
  <si>
    <t>AMS348I120</t>
  </si>
  <si>
    <t>CPE08M8CL538788</t>
  </si>
  <si>
    <t>ML3008600RT25103115</t>
  </si>
  <si>
    <t>EL9110</t>
  </si>
  <si>
    <t>EL3201</t>
  </si>
  <si>
    <t>EL1819</t>
  </si>
  <si>
    <t>EL2809</t>
  </si>
  <si>
    <t>PNOZX2</t>
  </si>
  <si>
    <t>6ES71384FA050AB0</t>
  </si>
  <si>
    <t>6ES71314BD000AA0</t>
  </si>
  <si>
    <t>6ES71326BF000BA0</t>
  </si>
  <si>
    <t>Module d'alimentation PME</t>
  </si>
  <si>
    <t>Module  8S TOR 24 VDC</t>
  </si>
  <si>
    <t>Module  8E TOR 24 VDC</t>
  </si>
  <si>
    <t>Module de sécurité 4 S TORF PROFISAFE 24 V DC</t>
  </si>
  <si>
    <t>Module de sécurité 4/8 FDI PROFISAFE 24 V DC</t>
  </si>
  <si>
    <t>Embase  TME30C46A1</t>
  </si>
  <si>
    <t xml:space="preserve">Codeur incrémental </t>
  </si>
  <si>
    <t>GXMMWA203P32</t>
  </si>
  <si>
    <t>Embase TME15C2401</t>
  </si>
  <si>
    <t>Embase TMP15C23A0</t>
  </si>
  <si>
    <t>Embase TME30C4401</t>
  </si>
  <si>
    <t>Module 4E TOR 24 VDC</t>
  </si>
  <si>
    <t>COUPLEUR IM1511</t>
  </si>
  <si>
    <t>Module  4S TOR 24 VDC</t>
  </si>
  <si>
    <t>Module  2S TOR 24 VDC</t>
  </si>
  <si>
    <t>COUPLEUR DE SORTIE</t>
  </si>
  <si>
    <t>3TX70141BF00</t>
  </si>
  <si>
    <t>3TX70141BB00</t>
  </si>
  <si>
    <t xml:space="preserve">Codeur Absolu </t>
  </si>
  <si>
    <t>limiteur de surtention</t>
  </si>
  <si>
    <t>3RT29161BB00</t>
  </si>
  <si>
    <t>Diode d'antiparasitage</t>
  </si>
  <si>
    <t>3RT19161EH00</t>
  </si>
  <si>
    <t>Circuit RC</t>
  </si>
  <si>
    <t>3RT19161CE00</t>
  </si>
  <si>
    <t>3RT19261TR00</t>
  </si>
  <si>
    <t>Régulateur de chauffe</t>
  </si>
  <si>
    <t>NC0093</t>
  </si>
  <si>
    <t>Télémètre Laser</t>
  </si>
  <si>
    <t>AMS348i120</t>
  </si>
  <si>
    <t xml:space="preserve">Barrière lumineuse </t>
  </si>
  <si>
    <t>LS46CM12</t>
  </si>
  <si>
    <t>LE46C4PM12</t>
  </si>
  <si>
    <t>Barre sensible de sécurité</t>
  </si>
  <si>
    <t>6ES71326BF610AA0</t>
  </si>
  <si>
    <t xml:space="preserve">Module de sorties TOR DQ 4x24VDC/2A ST </t>
  </si>
  <si>
    <t>6ES71326BD200BA0</t>
  </si>
  <si>
    <t>Module d'interface IM 1556 PN ST</t>
  </si>
  <si>
    <t>6ES71556AU010BN0</t>
  </si>
  <si>
    <t>MODULE DE SORTIE TOR, DQ 8X24VCC/0,5A STANDARD</t>
  </si>
  <si>
    <t xml:space="preserve">Module de sorties TOR FDQ 4x24 V CC/2A PM HF </t>
  </si>
  <si>
    <t>6ES71366DB000CA0</t>
  </si>
  <si>
    <t>Module d'entrées TOR FDI 8x24 V CC HF</t>
  </si>
  <si>
    <t>6ES71366BA010CA0</t>
  </si>
  <si>
    <t>BASE UNIT BU15P16+A10+2B (Type BU A0)</t>
  </si>
  <si>
    <t>6ES71936BP200BA0</t>
  </si>
  <si>
    <t>Embase de raccordement pour Et 200SP</t>
  </si>
  <si>
    <t>6ES71936BP200DA0</t>
  </si>
  <si>
    <t>Module d'entrées TOR DI 8x24VDC ST</t>
  </si>
  <si>
    <t>6ES71316BF010BA0</t>
  </si>
  <si>
    <t>BUSADAPTER BA 2XRJ45</t>
  </si>
  <si>
    <t>6ES71936AR000AA0</t>
  </si>
  <si>
    <t>Carte Electronique 12 Sorties</t>
  </si>
  <si>
    <t>JAYE26310C</t>
  </si>
  <si>
    <t>Codeur lenord +bauer secouage U1</t>
  </si>
  <si>
    <t>GEL293Y064</t>
  </si>
  <si>
    <t>Coupleur  EK1122</t>
  </si>
  <si>
    <t>EK1122</t>
  </si>
  <si>
    <t>carte EL1819</t>
  </si>
  <si>
    <t>carte EL2809</t>
  </si>
  <si>
    <t>carte EL3064</t>
  </si>
  <si>
    <t>EL3064</t>
  </si>
  <si>
    <t>carte EL3201</t>
  </si>
  <si>
    <t>carte EL4032</t>
  </si>
  <si>
    <t>EL4032</t>
  </si>
  <si>
    <t>carte EL9011</t>
  </si>
  <si>
    <t>EL9011</t>
  </si>
  <si>
    <t>carte EL9110</t>
  </si>
  <si>
    <t>carte EL9512</t>
  </si>
  <si>
    <t>EL9512</t>
  </si>
  <si>
    <t>Interface Bus de terrain Profinet</t>
  </si>
  <si>
    <t>MFE52BZ21D</t>
  </si>
  <si>
    <t>carte EL1809</t>
  </si>
  <si>
    <t>EL1809</t>
  </si>
  <si>
    <t>Module d'interface Siemens pour PROFINET</t>
  </si>
  <si>
    <t>6ES71544AB100AB0</t>
  </si>
  <si>
    <t>EM 8DI DC24V diagnostic au niveau module</t>
  </si>
  <si>
    <t>6ES71414BF000AA0</t>
  </si>
  <si>
    <t>Module E/S pour automate Siemens MicroLogix 1500</t>
  </si>
  <si>
    <t>6ES71416BH000AB0</t>
  </si>
  <si>
    <t>FCM ASI SAFETY ST ET 200SP</t>
  </si>
  <si>
    <t>3RK71366SC000BC1</t>
  </si>
  <si>
    <t>EM 4DO DC24V 2,0A diagnostic au niveau module,</t>
  </si>
  <si>
    <t>6ES71424BD000AA0</t>
  </si>
  <si>
    <t xml:space="preserve">Module E/S pour automate Siemens MicroLogix </t>
  </si>
  <si>
    <t>6ES71476BG000AB0</t>
  </si>
  <si>
    <t>6ES71556AA010BN0</t>
  </si>
  <si>
    <t>Convertisseur électropneumatique</t>
  </si>
  <si>
    <t>ITV305033F4BN3</t>
  </si>
  <si>
    <t>GXMMWB203P32</t>
  </si>
  <si>
    <t>MICO4109000410340401000</t>
  </si>
  <si>
    <t>Codeur GXMMWA203EA2</t>
  </si>
  <si>
    <t>GXMMWA203EA2</t>
  </si>
  <si>
    <t>HSC6501750</t>
  </si>
  <si>
    <t xml:space="preserve">Module de sorties TOR DQ 8x24VDC/05A SNK BA </t>
  </si>
  <si>
    <t>x</t>
  </si>
  <si>
    <t>num ligne</t>
  </si>
  <si>
    <t>num colonne</t>
  </si>
  <si>
    <t>Resultat</t>
  </si>
  <si>
    <t>Valeur du resultat</t>
  </si>
  <si>
    <t>tableau test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</si>
</sst>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18" fillId="0" borderId="0" xfId="42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33" borderId="0" xfId="0" applyFill="1"/>
    <xf numFmtId="0" fontId="18" fillId="33" borderId="0" xfId="42" applyFill="1"/>
    <xf numFmtId="0" fontId="0" fillId="34" borderId="0" xfId="0" applyFill="1"/>
    <xf numFmtId="0" fontId="0" fillId="34" borderId="0" xfId="0" applyFill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2">
    <dxf>
      <fill>
        <patternFill>
          <bgColor rgb="FFC0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5"/>
  <sheetViews>
    <sheetView tabSelected="1" workbookViewId="0">
      <selection activeCell="B2" sqref="B2"/>
    </sheetView>
  </sheetViews>
  <sheetFormatPr baseColWidth="10" defaultRowHeight="15"/>
  <cols>
    <col min="1" max="1" width="58.42578125" bestFit="1" customWidth="1"/>
    <col min="2" max="2" width="8" bestFit="1" customWidth="1"/>
    <col min="3" max="3" width="26.42578125" customWidth="1"/>
    <col min="4" max="4" width="41.7109375" customWidth="1"/>
    <col min="5" max="5" width="17.85546875" style="1" customWidth="1"/>
    <col min="7" max="8" width="11.42578125" style="9"/>
    <col min="9" max="9" width="12.5703125" style="9" bestFit="1" customWidth="1"/>
    <col min="11" max="11" width="25.7109375" bestFit="1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s="1" t="s">
        <v>182</v>
      </c>
      <c r="F1" t="s">
        <v>181</v>
      </c>
      <c r="G1" s="9" t="s">
        <v>183</v>
      </c>
      <c r="H1" s="9" t="s">
        <v>179</v>
      </c>
      <c r="I1" s="9" t="s">
        <v>180</v>
      </c>
      <c r="K1" s="3" t="s">
        <v>4</v>
      </c>
      <c r="L1" s="4" t="s">
        <v>5</v>
      </c>
    </row>
    <row r="2" spans="1:12">
      <c r="A2" t="s">
        <v>27</v>
      </c>
      <c r="B2" s="11">
        <v>1</v>
      </c>
      <c r="C2" t="s">
        <v>6</v>
      </c>
      <c r="D2" s="1" t="str">
        <f>IF(ISNA(VLOOKUP(C2:$C$98,Rechange!$A$2:$A$57,1,0)),"Manquant",C2)</f>
        <v>6ES79720AA020XA0</v>
      </c>
      <c r="E2" s="12">
        <f>IF($C2=$D2,VLOOKUP($C2,$K:$L,2,0),"")</f>
        <v>1</v>
      </c>
      <c r="F2" s="2" t="str">
        <f>HYPERLINK("#"&amp;ADDRESS(MATCH('SPL AQ-MANAGER'!D2,Rechange!$A:$A,0),MATCH(Rechange!$B$1,'SPL AQ-MANAGER'!$1:$1,0)))</f>
        <v>#$L$2</v>
      </c>
      <c r="G2" s="9" t="str">
        <f>ADDRESS(MATCH('SPL AQ-MANAGER'!D2,Rechange!$A:$A,0),MATCH(Rechange!$B$1,'SPL AQ-MANAGER'!$1:$1,0))</f>
        <v>$L$2</v>
      </c>
      <c r="H2" s="9">
        <f>MATCH('SPL AQ-MANAGER'!$D2,K:K,0)</f>
        <v>2</v>
      </c>
      <c r="I2" s="9">
        <f>MATCH(Rechange!$B$1,'SPL AQ-MANAGER'!$1:$1,0)</f>
        <v>12</v>
      </c>
      <c r="K2" s="5" t="s">
        <v>6</v>
      </c>
      <c r="L2" s="6">
        <v>1</v>
      </c>
    </row>
    <row r="3" spans="1:12">
      <c r="A3" t="s">
        <v>33</v>
      </c>
      <c r="B3" s="11">
        <v>2</v>
      </c>
      <c r="C3" t="s">
        <v>7</v>
      </c>
      <c r="D3" s="1" t="str">
        <f>IF(ISNA(VLOOKUP(C3:$C$98,Rechange!$A$2:$A$57,1,0)),"Manquant",C3)</f>
        <v>EK1100</v>
      </c>
      <c r="E3" s="12">
        <f t="shared" ref="E3:E24" si="0">IF($C3=$D3,VLOOKUP($C3,$K:$L,2,0),"")</f>
        <v>2</v>
      </c>
      <c r="F3" s="2" t="str">
        <f>HYPERLINK("#"&amp;ADDRESS(MATCH('SPL AQ-MANAGER'!D3,Rechange!$A:$A,0),MATCH(Rechange!$B$1,'SPL AQ-MANAGER'!$1:$1,0)))</f>
        <v>#$L$3</v>
      </c>
      <c r="G3" s="10" t="str">
        <f>HYPERLINK("#"&amp;E5,"Qté")</f>
        <v>Qté</v>
      </c>
      <c r="H3" s="9">
        <f>MATCH('SPL AQ-MANAGER'!$D3,K:K,0)</f>
        <v>3</v>
      </c>
      <c r="K3" s="5" t="s">
        <v>7</v>
      </c>
      <c r="L3" s="6">
        <v>2</v>
      </c>
    </row>
    <row r="4" spans="1:12">
      <c r="A4" t="s">
        <v>35</v>
      </c>
      <c r="B4" s="11">
        <v>1</v>
      </c>
      <c r="C4" t="s">
        <v>8</v>
      </c>
      <c r="D4" s="1" t="str">
        <f>IF(ISNA(VLOOKUP(C4:$C$98,Rechange!$A$2:$A$57,1,0)),"Manquant",C4)</f>
        <v>EL1904</v>
      </c>
      <c r="E4" s="12">
        <f t="shared" si="0"/>
        <v>4</v>
      </c>
      <c r="F4" s="2" t="str">
        <f>HYPERLINK("#"&amp;ADDRESS(MATCH('SPL AQ-MANAGER'!D4,Rechange!$A:$A,0),MATCH(Rechange!$B$1,'SPL AQ-MANAGER'!$1:$1,0)))</f>
        <v>#$L$4</v>
      </c>
      <c r="H4" s="9">
        <f>MATCH('SPL AQ-MANAGER'!$D4,K:K,0)</f>
        <v>4</v>
      </c>
      <c r="K4" s="5" t="s">
        <v>8</v>
      </c>
      <c r="L4" s="6">
        <v>4</v>
      </c>
    </row>
    <row r="5" spans="1:12">
      <c r="A5" t="s">
        <v>37</v>
      </c>
      <c r="B5" s="11">
        <v>4</v>
      </c>
      <c r="C5" t="s">
        <v>9</v>
      </c>
      <c r="D5" s="1" t="str">
        <f>IF(ISNA(VLOOKUP(C5:$C$98,Rechange!$A$2:$A$57,1,0)),"Manquant",C5)</f>
        <v>EL1018</v>
      </c>
      <c r="E5" s="12">
        <f t="shared" si="0"/>
        <v>4</v>
      </c>
      <c r="F5" s="2" t="str">
        <f>HYPERLINK("#"&amp;ADDRESS(MATCH('SPL AQ-MANAGER'!D5,Rechange!$A:$A,0),MATCH(Rechange!$B$1,'SPL AQ-MANAGER'!$1:$1,0)))</f>
        <v>#$L$5</v>
      </c>
      <c r="H5" s="9">
        <f>MATCH('SPL AQ-MANAGER'!$D5,K:K,0)</f>
        <v>5</v>
      </c>
      <c r="K5" s="5" t="s">
        <v>9</v>
      </c>
      <c r="L5" s="6">
        <v>4</v>
      </c>
    </row>
    <row r="6" spans="1:12">
      <c r="A6" t="s">
        <v>39</v>
      </c>
      <c r="B6" s="11">
        <v>2</v>
      </c>
      <c r="C6" t="s">
        <v>10</v>
      </c>
      <c r="D6" s="1" t="str">
        <f>IF(ISNA(VLOOKUP(C6:$C$98,Rechange!$A$2:$A$57,1,0)),"Manquant",C6)</f>
        <v>EL5151</v>
      </c>
      <c r="E6" s="12">
        <f t="shared" si="0"/>
        <v>2</v>
      </c>
      <c r="F6" s="2" t="str">
        <f>HYPERLINK("#"&amp;ADDRESS(MATCH('SPL AQ-MANAGER'!D6,Rechange!$A:$A,0),MATCH(Rechange!$B$1,'SPL AQ-MANAGER'!$1:$1,0)))</f>
        <v>#$L$6</v>
      </c>
      <c r="H6" s="9">
        <f>MATCH('SPL AQ-MANAGER'!$D6,K:K,0)</f>
        <v>6</v>
      </c>
      <c r="K6" s="5" t="s">
        <v>10</v>
      </c>
      <c r="L6" s="6">
        <v>2</v>
      </c>
    </row>
    <row r="7" spans="1:12">
      <c r="A7" t="s">
        <v>41</v>
      </c>
      <c r="B7" s="11">
        <v>2</v>
      </c>
      <c r="C7" t="s">
        <v>11</v>
      </c>
      <c r="D7" s="1" t="str">
        <f>IF(ISNA(VLOOKUP(C7:$C$98,Rechange!$A$2:$A$57,1,0)),"Manquant",C7)</f>
        <v>EL9100</v>
      </c>
      <c r="E7" s="12">
        <f t="shared" si="0"/>
        <v>3</v>
      </c>
      <c r="F7" s="2" t="str">
        <f>HYPERLINK("#"&amp;ADDRESS(MATCH('SPL AQ-MANAGER'!D7,Rechange!$A:$A,0),MATCH(Rechange!$B$1,'SPL AQ-MANAGER'!$1:$1,0)))</f>
        <v>#$L$7</v>
      </c>
      <c r="H7" s="9">
        <f>MATCH('SPL AQ-MANAGER'!$D7,K:K,0)</f>
        <v>7</v>
      </c>
      <c r="K7" s="5" t="s">
        <v>11</v>
      </c>
      <c r="L7" s="6">
        <v>3</v>
      </c>
    </row>
    <row r="8" spans="1:12">
      <c r="A8" t="s">
        <v>43</v>
      </c>
      <c r="B8" s="11">
        <v>2</v>
      </c>
      <c r="C8" t="s">
        <v>12</v>
      </c>
      <c r="D8" s="1" t="str">
        <f>IF(ISNA(VLOOKUP(C8:$C$98,Rechange!$A$2:$A$57,1,0)),"Manquant",C8)</f>
        <v>EL2904</v>
      </c>
      <c r="E8" s="12">
        <f t="shared" si="0"/>
        <v>3</v>
      </c>
      <c r="F8" s="2" t="str">
        <f>HYPERLINK("#"&amp;ADDRESS(MATCH('SPL AQ-MANAGER'!D8,Rechange!$A:$A,0),MATCH(Rechange!$B$1,'SPL AQ-MANAGER'!$1:$1,0)))</f>
        <v>#$L$8</v>
      </c>
      <c r="H8" s="9">
        <f>MATCH('SPL AQ-MANAGER'!$D8,K:K,0)</f>
        <v>8</v>
      </c>
      <c r="K8" s="5" t="s">
        <v>12</v>
      </c>
      <c r="L8" s="6">
        <v>3</v>
      </c>
    </row>
    <row r="9" spans="1:12">
      <c r="A9" t="s">
        <v>45</v>
      </c>
      <c r="B9" s="11">
        <v>2</v>
      </c>
      <c r="C9" t="s">
        <v>13</v>
      </c>
      <c r="D9" s="1" t="str">
        <f>IF(ISNA(VLOOKUP(C9:$C$98,Rechange!$A$2:$A$57,1,0)),"Manquant",C9)</f>
        <v>EL6900</v>
      </c>
      <c r="E9" s="12">
        <f t="shared" si="0"/>
        <v>2</v>
      </c>
      <c r="F9" s="2" t="str">
        <f>HYPERLINK("#"&amp;ADDRESS(MATCH('SPL AQ-MANAGER'!D9,Rechange!$A:$A,0),MATCH(Rechange!$B$1,'SPL AQ-MANAGER'!$1:$1,0)))</f>
        <v>#$L$9</v>
      </c>
      <c r="H9" s="9">
        <f>MATCH('SPL AQ-MANAGER'!$D9,K:K,0)</f>
        <v>9</v>
      </c>
      <c r="K9" s="5" t="s">
        <v>13</v>
      </c>
      <c r="L9" s="6">
        <v>2</v>
      </c>
    </row>
    <row r="10" spans="1:12">
      <c r="A10" t="s">
        <v>47</v>
      </c>
      <c r="B10" s="11">
        <v>2</v>
      </c>
      <c r="C10" t="s">
        <v>14</v>
      </c>
      <c r="D10" s="1" t="str">
        <f>IF(ISNA(VLOOKUP(C10:$C$98,Rechange!$A$2:$A$57,1,0)),"Manquant",C10)</f>
        <v>EL9410</v>
      </c>
      <c r="E10" s="12">
        <f t="shared" si="0"/>
        <v>2</v>
      </c>
      <c r="F10" s="2" t="str">
        <f>HYPERLINK("#"&amp;ADDRESS(MATCH('SPL AQ-MANAGER'!D10,Rechange!$A:$A,0),MATCH(Rechange!$B$1,'SPL AQ-MANAGER'!$1:$1,0)))</f>
        <v>#$L$10</v>
      </c>
      <c r="H10" s="9">
        <f>MATCH('SPL AQ-MANAGER'!$D10,K:K,0)</f>
        <v>10</v>
      </c>
      <c r="K10" s="5" t="s">
        <v>14</v>
      </c>
      <c r="L10" s="6">
        <v>2</v>
      </c>
    </row>
    <row r="11" spans="1:12">
      <c r="A11" t="s">
        <v>49</v>
      </c>
      <c r="B11" s="11">
        <v>2</v>
      </c>
      <c r="C11" t="s">
        <v>15</v>
      </c>
      <c r="D11" s="1" t="str">
        <f>IF(ISNA(VLOOKUP(C11:$C$98,Rechange!$A$2:$A$57,1,0)),"Manquant",C11)</f>
        <v>EL3068</v>
      </c>
      <c r="E11" s="12">
        <f t="shared" si="0"/>
        <v>2</v>
      </c>
      <c r="F11" s="2" t="str">
        <f>HYPERLINK("#"&amp;ADDRESS(MATCH('SPL AQ-MANAGER'!D11,Rechange!$A:$A,0),MATCH(Rechange!$B$1,'SPL AQ-MANAGER'!$1:$1,0)))</f>
        <v>#$L$11</v>
      </c>
      <c r="H11" s="9">
        <f>MATCH('SPL AQ-MANAGER'!$D11,K:K,0)</f>
        <v>11</v>
      </c>
      <c r="K11" s="5" t="s">
        <v>15</v>
      </c>
      <c r="L11" s="6">
        <v>2</v>
      </c>
    </row>
    <row r="12" spans="1:12">
      <c r="A12" t="s">
        <v>51</v>
      </c>
      <c r="B12" s="11">
        <v>2</v>
      </c>
      <c r="C12" t="s">
        <v>16</v>
      </c>
      <c r="D12" s="1" t="str">
        <f>IF(ISNA(VLOOKUP(C12:$C$98,Rechange!$A$2:$A$57,1,0)),"Manquant",C12)</f>
        <v>EL1088</v>
      </c>
      <c r="E12" s="12">
        <f t="shared" si="0"/>
        <v>2</v>
      </c>
      <c r="F12" s="2" t="str">
        <f>HYPERLINK("#"&amp;ADDRESS(MATCH('SPL AQ-MANAGER'!D12,Rechange!$A:$A,0),MATCH(Rechange!$B$1,'SPL AQ-MANAGER'!$1:$1,0)))</f>
        <v>#$L$12</v>
      </c>
      <c r="H12" s="9">
        <f>MATCH('SPL AQ-MANAGER'!$D12,K:K,0)</f>
        <v>12</v>
      </c>
      <c r="K12" s="5" t="s">
        <v>16</v>
      </c>
      <c r="L12" s="6">
        <v>2</v>
      </c>
    </row>
    <row r="13" spans="1:12">
      <c r="A13" t="s">
        <v>53</v>
      </c>
      <c r="B13" s="11">
        <v>2</v>
      </c>
      <c r="C13" t="s">
        <v>17</v>
      </c>
      <c r="D13" s="1" t="str">
        <f>IF(ISNA(VLOOKUP(C13:$C$98,Rechange!$A$2:$A$57,1,0)),"Manquant",C13)</f>
        <v>EL2624</v>
      </c>
      <c r="E13" s="12">
        <f t="shared" si="0"/>
        <v>2</v>
      </c>
      <c r="F13" s="2" t="str">
        <f>HYPERLINK("#"&amp;ADDRESS(MATCH('SPL AQ-MANAGER'!D13,Rechange!$A:$A,0),MATCH(Rechange!$B$1,'SPL AQ-MANAGER'!$1:$1,0)))</f>
        <v>#$L$13</v>
      </c>
      <c r="H13" s="9">
        <f>MATCH('SPL AQ-MANAGER'!$D13,K:K,0)</f>
        <v>13</v>
      </c>
      <c r="K13" s="5" t="s">
        <v>17</v>
      </c>
      <c r="L13" s="6">
        <v>2</v>
      </c>
    </row>
    <row r="14" spans="1:12">
      <c r="A14" t="s">
        <v>55</v>
      </c>
      <c r="B14" s="11">
        <v>2</v>
      </c>
      <c r="C14" t="s">
        <v>18</v>
      </c>
      <c r="D14" s="1" t="str">
        <f>IF(ISNA(VLOOKUP(C14:$C$98,Rechange!$A$2:$A$57,1,0)),"Manquant",C14)</f>
        <v>EL3204</v>
      </c>
      <c r="E14" s="12">
        <f t="shared" si="0"/>
        <v>2</v>
      </c>
      <c r="F14" s="2" t="str">
        <f>HYPERLINK("#"&amp;ADDRESS(MATCH('SPL AQ-MANAGER'!D14,Rechange!$A:$A,0),MATCH(Rechange!$B$1,'SPL AQ-MANAGER'!$1:$1,0)))</f>
        <v>#$L$14</v>
      </c>
      <c r="H14" s="9">
        <f>MATCH('SPL AQ-MANAGER'!$D14,K:K,0)</f>
        <v>14</v>
      </c>
      <c r="K14" s="5" t="s">
        <v>18</v>
      </c>
      <c r="L14" s="6">
        <v>2</v>
      </c>
    </row>
    <row r="15" spans="1:12">
      <c r="A15" t="s">
        <v>56</v>
      </c>
      <c r="B15" s="11">
        <v>1</v>
      </c>
      <c r="C15" t="s">
        <v>19</v>
      </c>
      <c r="D15" s="1" t="str">
        <f>IF(ISNA(VLOOKUP(C15:$C$98,Rechange!$A$2:$A$57,1,0)),"Manquant",C15)</f>
        <v>EL1004</v>
      </c>
      <c r="E15" s="12">
        <f t="shared" si="0"/>
        <v>1</v>
      </c>
      <c r="F15" s="2" t="str">
        <f>HYPERLINK("#"&amp;ADDRESS(MATCH('SPL AQ-MANAGER'!D15,Rechange!$A:$A,0),MATCH(Rechange!$B$1,'SPL AQ-MANAGER'!$1:$1,0)))</f>
        <v>#$L$15</v>
      </c>
      <c r="H15" s="9">
        <f>MATCH('SPL AQ-MANAGER'!$D15,K:K,0)</f>
        <v>15</v>
      </c>
      <c r="K15" s="5" t="s">
        <v>19</v>
      </c>
      <c r="L15" s="6">
        <v>1</v>
      </c>
    </row>
    <row r="16" spans="1:12">
      <c r="A16" t="s">
        <v>58</v>
      </c>
      <c r="B16" s="11">
        <v>3</v>
      </c>
      <c r="C16" t="s">
        <v>20</v>
      </c>
      <c r="D16" s="1" t="str">
        <f>IF(ISNA(VLOOKUP(C16:$C$98,Rechange!$A$2:$A$57,1,0)),"Manquant",C16)</f>
        <v>EL1008</v>
      </c>
      <c r="E16" s="12">
        <f t="shared" si="0"/>
        <v>2</v>
      </c>
      <c r="F16" s="2" t="str">
        <f>HYPERLINK("#"&amp;ADDRESS(MATCH('SPL AQ-MANAGER'!D16,Rechange!$A:$A,0),MATCH(Rechange!$B$1,'SPL AQ-MANAGER'!$1:$1,0)))</f>
        <v>#$L$16</v>
      </c>
      <c r="H16" s="9">
        <f>MATCH('SPL AQ-MANAGER'!$D16,K:K,0)</f>
        <v>16</v>
      </c>
      <c r="K16" s="5" t="s">
        <v>20</v>
      </c>
      <c r="L16" s="6">
        <v>2</v>
      </c>
    </row>
    <row r="17" spans="1:12">
      <c r="A17" t="s">
        <v>60</v>
      </c>
      <c r="B17" s="11">
        <v>1</v>
      </c>
      <c r="C17" t="s">
        <v>21</v>
      </c>
      <c r="D17" s="1" t="str">
        <f>IF(ISNA(VLOOKUP(C17:$C$98,Rechange!$A$2:$A$57,1,0)),"Manquant",C17)</f>
        <v>EL1012</v>
      </c>
      <c r="E17" s="12">
        <f t="shared" si="0"/>
        <v>1</v>
      </c>
      <c r="F17" s="2" t="str">
        <f>HYPERLINK("#"&amp;ADDRESS(MATCH('SPL AQ-MANAGER'!D17,Rechange!$A:$A,0),MATCH(Rechange!$B$1,'SPL AQ-MANAGER'!$1:$1,0)))</f>
        <v>#$L$17</v>
      </c>
      <c r="H17" s="9">
        <f>MATCH('SPL AQ-MANAGER'!$D17,K:K,0)</f>
        <v>17</v>
      </c>
      <c r="K17" s="5" t="s">
        <v>21</v>
      </c>
      <c r="L17" s="6">
        <v>1</v>
      </c>
    </row>
    <row r="18" spans="1:12">
      <c r="A18" t="s">
        <v>62</v>
      </c>
      <c r="B18" s="11">
        <v>5</v>
      </c>
      <c r="C18" t="s">
        <v>22</v>
      </c>
      <c r="D18" s="1" t="str">
        <f>IF(ISNA(VLOOKUP(C18:$C$98,Rechange!$A$2:$A$57,1,0)),"Manquant",C18)</f>
        <v>EL2008</v>
      </c>
      <c r="E18" s="12">
        <f t="shared" si="0"/>
        <v>5</v>
      </c>
      <c r="F18" s="2" t="str">
        <f>HYPERLINK("#"&amp;ADDRESS(MATCH('SPL AQ-MANAGER'!D18,Rechange!$A:$A,0),MATCH(Rechange!$B$1,'SPL AQ-MANAGER'!$1:$1,0)))</f>
        <v>#$L$18</v>
      </c>
      <c r="H18" s="9">
        <f>MATCH('SPL AQ-MANAGER'!$D18,K:K,0)</f>
        <v>18</v>
      </c>
      <c r="K18" s="5" t="s">
        <v>22</v>
      </c>
      <c r="L18" s="6">
        <v>5</v>
      </c>
    </row>
    <row r="19" spans="1:12">
      <c r="A19" t="s">
        <v>64</v>
      </c>
      <c r="B19" s="11">
        <v>1</v>
      </c>
      <c r="C19" t="s">
        <v>65</v>
      </c>
      <c r="D19" s="1" t="str">
        <f>IF(ISNA(VLOOKUP(C19:$C$98,Rechange!$A$2:$A$57,1,0)),"Manquant",C19)</f>
        <v>Manquant</v>
      </c>
      <c r="E19" s="12" t="str">
        <f t="shared" si="0"/>
        <v/>
      </c>
      <c r="F19" s="2" t="e">
        <f>HYPERLINK("#"&amp;ADDRESS(MATCH('SPL AQ-MANAGER'!D19,Rechange!$A:$A,0),MATCH(Rechange!$B$1,'SPL AQ-MANAGER'!$1:$1,0)))</f>
        <v>#N/A</v>
      </c>
      <c r="H19" s="9" t="e">
        <f>MATCH('SPL AQ-MANAGER'!$D19,K:K,0)</f>
        <v>#N/A</v>
      </c>
      <c r="K19" s="5" t="s">
        <v>23</v>
      </c>
      <c r="L19" s="6">
        <v>1</v>
      </c>
    </row>
    <row r="20" spans="1:12">
      <c r="A20" t="s">
        <v>67</v>
      </c>
      <c r="B20" s="11">
        <v>1</v>
      </c>
      <c r="C20" t="s">
        <v>23</v>
      </c>
      <c r="D20" s="1" t="str">
        <f>IF(ISNA(VLOOKUP(C20:$C$98,Rechange!$A$2:$A$57,1,0)),"Manquant",C20)</f>
        <v>EL9010</v>
      </c>
      <c r="E20" s="12">
        <f t="shared" si="0"/>
        <v>1</v>
      </c>
      <c r="F20" s="2" t="str">
        <f>HYPERLINK("#"&amp;ADDRESS(MATCH('SPL AQ-MANAGER'!D20,Rechange!$A:$A,0),MATCH(Rechange!$B$1,'SPL AQ-MANAGER'!$1:$1,0)))</f>
        <v>#$L$19</v>
      </c>
      <c r="H20" s="9">
        <f>MATCH('SPL AQ-MANAGER'!$D20,K:K,0)</f>
        <v>19</v>
      </c>
      <c r="K20" s="5" t="s">
        <v>24</v>
      </c>
      <c r="L20" s="6">
        <v>1</v>
      </c>
    </row>
    <row r="21" spans="1:12">
      <c r="A21" t="s">
        <v>69</v>
      </c>
      <c r="B21" s="11">
        <v>1</v>
      </c>
      <c r="C21" t="s">
        <v>24</v>
      </c>
      <c r="D21" s="1" t="str">
        <f>IF(ISNA(VLOOKUP(C21:$C$98,Rechange!$A$2:$A$57,1,0)),"Manquant",C21)</f>
        <v>6ES71934CB100AA0</v>
      </c>
      <c r="E21" s="12">
        <f t="shared" si="0"/>
        <v>1</v>
      </c>
      <c r="F21" s="2" t="str">
        <f>HYPERLINK("#"&amp;ADDRESS(MATCH('SPL AQ-MANAGER'!D21,Rechange!$A:$A,0),MATCH(Rechange!$B$1,'SPL AQ-MANAGER'!$1:$1,0)))</f>
        <v>#$L$20</v>
      </c>
      <c r="H21" s="9">
        <f>MATCH('SPL AQ-MANAGER'!$D21,K:K,0)</f>
        <v>20</v>
      </c>
      <c r="K21" s="5" t="s">
        <v>25</v>
      </c>
      <c r="L21" s="6">
        <v>1</v>
      </c>
    </row>
    <row r="22" spans="1:12">
      <c r="A22" t="s">
        <v>71</v>
      </c>
      <c r="B22" s="11">
        <v>1</v>
      </c>
      <c r="C22" t="s">
        <v>25</v>
      </c>
      <c r="D22" s="1" t="str">
        <f>IF(ISNA(VLOOKUP(C22:$C$98,Rechange!$A$2:$A$57,1,0)),"Manquant",C22)</f>
        <v>6ES71934CA500AA0</v>
      </c>
      <c r="E22" s="12">
        <f t="shared" si="0"/>
        <v>1</v>
      </c>
      <c r="F22" s="2" t="str">
        <f>HYPERLINK("#"&amp;ADDRESS(MATCH('SPL AQ-MANAGER'!D22,Rechange!$A:$A,0),MATCH(Rechange!$B$1,'SPL AQ-MANAGER'!$1:$1,0)))</f>
        <v>#$L$21</v>
      </c>
      <c r="H22" s="9">
        <f>MATCH('SPL AQ-MANAGER'!$D22,K:K,0)</f>
        <v>21</v>
      </c>
      <c r="K22" s="5" t="s">
        <v>26</v>
      </c>
      <c r="L22" s="6">
        <v>1</v>
      </c>
    </row>
    <row r="23" spans="1:12">
      <c r="A23" t="s">
        <v>83</v>
      </c>
      <c r="B23" s="11">
        <v>1</v>
      </c>
      <c r="C23" t="s">
        <v>26</v>
      </c>
      <c r="D23" s="1" t="str">
        <f>IF(ISNA(VLOOKUP(C23:$C$98,Rechange!$A$2:$A$57,1,0)),"Manquant",C23)</f>
        <v>6ES71384CA500AB0</v>
      </c>
      <c r="E23" s="12">
        <f t="shared" si="0"/>
        <v>1</v>
      </c>
      <c r="F23" s="2" t="str">
        <f>HYPERLINK("#"&amp;ADDRESS(MATCH('SPL AQ-MANAGER'!D23,Rechange!$A:$A,0),MATCH(Rechange!$B$1,'SPL AQ-MANAGER'!$1:$1,0)))</f>
        <v>#$L$22</v>
      </c>
      <c r="H23" s="9">
        <f>MATCH('SPL AQ-MANAGER'!$D23,K:K,0)</f>
        <v>22</v>
      </c>
      <c r="K23" s="5" t="s">
        <v>28</v>
      </c>
      <c r="L23" s="6">
        <v>1</v>
      </c>
    </row>
    <row r="24" spans="1:12">
      <c r="A24" t="s">
        <v>83</v>
      </c>
      <c r="B24" s="11">
        <v>1</v>
      </c>
      <c r="C24" t="s">
        <v>28</v>
      </c>
      <c r="D24" s="1" t="str">
        <f>IF(ISNA(VLOOKUP(C24:$C$98,Rechange!$A$2:$A$57,1,0)),"Manquant",C24)</f>
        <v>6ES71384CA010AA0</v>
      </c>
      <c r="E24" s="12">
        <f t="shared" si="0"/>
        <v>1</v>
      </c>
      <c r="F24" s="2" t="str">
        <f>HYPERLINK("#"&amp;ADDRESS(MATCH('SPL AQ-MANAGER'!D24,Rechange!$A:$A,0),MATCH(Rechange!$B$1,'SPL AQ-MANAGER'!$1:$1,0)))</f>
        <v>#$L$23</v>
      </c>
      <c r="H24" s="9">
        <f>MATCH('SPL AQ-MANAGER'!$D24,K:K,0)</f>
        <v>23</v>
      </c>
      <c r="K24" s="5" t="s">
        <v>29</v>
      </c>
      <c r="L24" s="6">
        <v>1</v>
      </c>
    </row>
    <row r="25" spans="1:12">
      <c r="A25" t="s">
        <v>84</v>
      </c>
      <c r="B25" s="11">
        <v>1</v>
      </c>
      <c r="C25" t="s">
        <v>29</v>
      </c>
      <c r="D25" s="1" t="str">
        <f>IF(ISNA(VLOOKUP(C25:$C$98,Rechange!$A$2:$A$57,1,0)),"Manquant",C25)</f>
        <v>6ES71324BF000AA0</v>
      </c>
      <c r="E25" s="12"/>
      <c r="F25" s="2" t="str">
        <f>HYPERLINK("#"&amp;ADDRESS(MATCH('SPL AQ-MANAGER'!D25,Rechange!$A:$A,0),MATCH(Rechange!$B$1,'SPL AQ-MANAGER'!$1:$1,0)))</f>
        <v>#$L$24</v>
      </c>
      <c r="H25" s="9">
        <f>MATCH('SPL AQ-MANAGER'!$D25,K:K,0)</f>
        <v>24</v>
      </c>
      <c r="K25" s="5" t="s">
        <v>30</v>
      </c>
      <c r="L25" s="6">
        <v>1</v>
      </c>
    </row>
    <row r="26" spans="1:12">
      <c r="A26" t="s">
        <v>85</v>
      </c>
      <c r="B26" s="11">
        <v>1</v>
      </c>
      <c r="C26" t="s">
        <v>30</v>
      </c>
      <c r="D26" s="1" t="str">
        <f>IF(ISNA(VLOOKUP(C26:$C$98,Rechange!$A$2:$A$57,1,0)),"Manquant",C26)</f>
        <v>6ES71314BF000AA0</v>
      </c>
      <c r="E26" s="12"/>
      <c r="F26" s="2" t="str">
        <f>HYPERLINK("#"&amp;ADDRESS(MATCH('SPL AQ-MANAGER'!D26,Rechange!$A:$A,0),MATCH(Rechange!$B$1,'SPL AQ-MANAGER'!$1:$1,0)))</f>
        <v>#$L$25</v>
      </c>
      <c r="H26" s="9">
        <f>MATCH('SPL AQ-MANAGER'!$D26,K:K,0)</f>
        <v>25</v>
      </c>
      <c r="K26" s="5" t="s">
        <v>31</v>
      </c>
      <c r="L26" s="6">
        <v>1</v>
      </c>
    </row>
    <row r="27" spans="1:12">
      <c r="A27" t="s">
        <v>86</v>
      </c>
      <c r="B27" s="11">
        <v>1</v>
      </c>
      <c r="C27" t="s">
        <v>31</v>
      </c>
      <c r="D27" s="1" t="str">
        <f>IF(ISNA(VLOOKUP(C27:$C$98,Rechange!$A$2:$A$57,1,0)),"Manquant",C27)</f>
        <v>6ES71384FB030AB0</v>
      </c>
      <c r="E27" s="12"/>
      <c r="F27" s="2" t="str">
        <f>HYPERLINK("#"&amp;ADDRESS(MATCH('SPL AQ-MANAGER'!D27,Rechange!$A:$A,0),MATCH(Rechange!$B$1,'SPL AQ-MANAGER'!$1:$1,0)))</f>
        <v>#$L$26</v>
      </c>
      <c r="H27" s="9">
        <f>MATCH('SPL AQ-MANAGER'!$D27,K:K,0)</f>
        <v>26</v>
      </c>
      <c r="K27" s="5" t="s">
        <v>32</v>
      </c>
      <c r="L27" s="6">
        <v>1</v>
      </c>
    </row>
    <row r="28" spans="1:12">
      <c r="A28" t="s">
        <v>87</v>
      </c>
      <c r="B28" s="11">
        <v>1</v>
      </c>
      <c r="C28" t="s">
        <v>32</v>
      </c>
      <c r="D28" s="1" t="str">
        <f>IF(ISNA(VLOOKUP(C28:$C$98,Rechange!$A$2:$A$57,1,0)),"Manquant",C28)</f>
        <v>6ES71384FA040AB0</v>
      </c>
      <c r="E28" s="12"/>
      <c r="F28" s="2" t="str">
        <f>HYPERLINK("#"&amp;ADDRESS(MATCH('SPL AQ-MANAGER'!D28,Rechange!$A:$A,0),MATCH(Rechange!$B$1,'SPL AQ-MANAGER'!$1:$1,0)))</f>
        <v>#$L$27</v>
      </c>
      <c r="H28" s="9">
        <f>MATCH('SPL AQ-MANAGER'!$D28,K:K,0)</f>
        <v>27</v>
      </c>
      <c r="K28" s="5" t="s">
        <v>34</v>
      </c>
      <c r="L28" s="6">
        <v>1</v>
      </c>
    </row>
    <row r="29" spans="1:12">
      <c r="A29" t="s">
        <v>88</v>
      </c>
      <c r="B29" s="11">
        <v>1</v>
      </c>
      <c r="C29" t="s">
        <v>34</v>
      </c>
      <c r="D29" s="1" t="str">
        <f>IF(ISNA(VLOOKUP(C29:$C$98,Rechange!$A$2:$A$57,1,0)),"Manquant",C29)</f>
        <v>6ES71934CF500AA0</v>
      </c>
      <c r="E29" s="12" t="str">
        <f>F29</f>
        <v>#$L$28</v>
      </c>
      <c r="F29" s="2" t="str">
        <f>HYPERLINK("#"&amp;ADDRESS(MATCH('SPL AQ-MANAGER'!D29,Rechange!$A:$A,0),MATCH(Rechange!$B$1,'SPL AQ-MANAGER'!$1:$1,0)))</f>
        <v>#$L$28</v>
      </c>
      <c r="H29" s="9">
        <f>MATCH('SPL AQ-MANAGER'!$D29,K:K,0)</f>
        <v>28</v>
      </c>
      <c r="K29" s="5" t="s">
        <v>36</v>
      </c>
      <c r="L29" s="6">
        <v>1</v>
      </c>
    </row>
    <row r="30" spans="1:12">
      <c r="A30" t="s">
        <v>89</v>
      </c>
      <c r="B30" s="11">
        <v>1</v>
      </c>
      <c r="C30" t="s">
        <v>90</v>
      </c>
      <c r="D30" s="1" t="str">
        <f>IF(ISNA(VLOOKUP(C30:$C$98,Rechange!$A$2:$A$57,1,0)),"Manquant",C30)</f>
        <v>Manquant</v>
      </c>
      <c r="E30" s="12"/>
      <c r="F30" s="2" t="e">
        <f>HYPERLINK("#"&amp;ADDRESS(MATCH('SPL AQ-MANAGER'!D30,Rechange!$A:$A,0),MATCH(Rechange!$B$1,'SPL AQ-MANAGER'!$1:$1,0)))</f>
        <v>#N/A</v>
      </c>
      <c r="H30" s="9" t="e">
        <f>MATCH('SPL AQ-MANAGER'!$D30,K:K,0)</f>
        <v>#N/A</v>
      </c>
      <c r="K30" s="5" t="s">
        <v>38</v>
      </c>
      <c r="L30" s="6">
        <v>1</v>
      </c>
    </row>
    <row r="31" spans="1:12">
      <c r="A31" t="s">
        <v>91</v>
      </c>
      <c r="B31" s="11">
        <v>1</v>
      </c>
      <c r="C31" t="s">
        <v>40</v>
      </c>
      <c r="D31" s="1" t="str">
        <f>IF(ISNA(VLOOKUP(C31:$C$98,Rechange!$A$2:$A$57,1,0)),"Manquant",C31)</f>
        <v>6ES71934CB300AA0</v>
      </c>
      <c r="E31" s="12"/>
      <c r="F31" s="2" t="str">
        <f>HYPERLINK("#"&amp;ADDRESS(MATCH('SPL AQ-MANAGER'!D31,Rechange!$A:$A,0),MATCH(Rechange!$B$1,'SPL AQ-MANAGER'!$1:$1,0)))</f>
        <v>#$L$31</v>
      </c>
      <c r="H31" s="9">
        <f>MATCH('SPL AQ-MANAGER'!$D31,K:K,0)</f>
        <v>31</v>
      </c>
      <c r="K31" s="5" t="s">
        <v>40</v>
      </c>
      <c r="L31" s="6">
        <v>1</v>
      </c>
    </row>
    <row r="32" spans="1:12">
      <c r="A32" t="s">
        <v>92</v>
      </c>
      <c r="B32" s="11">
        <v>1</v>
      </c>
      <c r="C32" t="s">
        <v>42</v>
      </c>
      <c r="D32" s="1" t="str">
        <f>IF(ISNA(VLOOKUP(C32:$C$98,Rechange!$A$2:$A$57,1,0)),"Manquant",C32)</f>
        <v>6ES71934CD300AA0</v>
      </c>
      <c r="E32" s="12"/>
      <c r="F32" s="2" t="str">
        <f>HYPERLINK("#"&amp;ADDRESS(MATCH('SPL AQ-MANAGER'!D32,Rechange!$A:$A,0),MATCH(Rechange!$B$1,'SPL AQ-MANAGER'!$1:$1,0)))</f>
        <v>#$L$32</v>
      </c>
      <c r="H32" s="9">
        <f>MATCH('SPL AQ-MANAGER'!$D32,K:K,0)</f>
        <v>32</v>
      </c>
      <c r="K32" s="5" t="s">
        <v>42</v>
      </c>
      <c r="L32" s="6">
        <v>1</v>
      </c>
    </row>
    <row r="33" spans="1:12">
      <c r="A33" t="s">
        <v>93</v>
      </c>
      <c r="B33" s="11">
        <v>1</v>
      </c>
      <c r="C33" t="s">
        <v>44</v>
      </c>
      <c r="D33" s="1" t="str">
        <f>IF(ISNA(VLOOKUP(C33:$C$98,Rechange!$A$2:$A$57,1,0)),"Manquant",C33)</f>
        <v>6ES71934CG300AA0</v>
      </c>
      <c r="E33" s="12"/>
      <c r="F33" s="2" t="str">
        <f>HYPERLINK("#"&amp;ADDRESS(MATCH('SPL AQ-MANAGER'!D33,Rechange!$A:$A,0),MATCH(Rechange!$B$1,'SPL AQ-MANAGER'!$1:$1,0)))</f>
        <v>#$L$33</v>
      </c>
      <c r="H33" s="9">
        <f>MATCH('SPL AQ-MANAGER'!$D33,K:K,0)</f>
        <v>33</v>
      </c>
      <c r="K33" s="5" t="s">
        <v>44</v>
      </c>
      <c r="L33" s="6">
        <v>1</v>
      </c>
    </row>
    <row r="34" spans="1:12">
      <c r="A34" t="s">
        <v>94</v>
      </c>
      <c r="B34" s="11">
        <v>1</v>
      </c>
      <c r="C34" t="s">
        <v>46</v>
      </c>
      <c r="D34" s="1" t="str">
        <f>IF(ISNA(VLOOKUP(C34:$C$98,Rechange!$A$2:$A$57,1,0)),"Manquant",C34)</f>
        <v>6ES71314BD010AA0</v>
      </c>
      <c r="E34" s="12"/>
      <c r="F34" s="2" t="str">
        <f>HYPERLINK("#"&amp;ADDRESS(MATCH('SPL AQ-MANAGER'!D34,Rechange!$A:$A,0),MATCH(Rechange!$B$1,'SPL AQ-MANAGER'!$1:$1,0)))</f>
        <v>#$L$34</v>
      </c>
      <c r="H34" s="9">
        <f>MATCH('SPL AQ-MANAGER'!$D34,K:K,0)</f>
        <v>34</v>
      </c>
      <c r="K34" s="5" t="s">
        <v>46</v>
      </c>
      <c r="L34" s="6">
        <v>1</v>
      </c>
    </row>
    <row r="35" spans="1:12">
      <c r="A35" t="s">
        <v>95</v>
      </c>
      <c r="B35" s="11">
        <v>1</v>
      </c>
      <c r="C35" t="s">
        <v>48</v>
      </c>
      <c r="D35" s="1" t="str">
        <f>IF(ISNA(VLOOKUP(C35:$C$98,Rechange!$A$2:$A$57,1,0)),"Manquant",C35)</f>
        <v>6ES71511AA050AB0</v>
      </c>
      <c r="E35" s="12"/>
      <c r="F35" s="2" t="str">
        <f>HYPERLINK("#"&amp;ADDRESS(MATCH('SPL AQ-MANAGER'!D35,Rechange!$A:$A,0),MATCH(Rechange!$B$1,'SPL AQ-MANAGER'!$1:$1,0)))</f>
        <v>#$L$35</v>
      </c>
      <c r="H35" s="9">
        <f>MATCH('SPL AQ-MANAGER'!$D35,K:K,0)</f>
        <v>35</v>
      </c>
      <c r="K35" s="5" t="s">
        <v>48</v>
      </c>
      <c r="L35" s="6">
        <v>1</v>
      </c>
    </row>
    <row r="36" spans="1:12">
      <c r="A36" t="s">
        <v>95</v>
      </c>
      <c r="B36" s="11">
        <v>1</v>
      </c>
      <c r="C36" t="s">
        <v>50</v>
      </c>
      <c r="D36" s="1" t="str">
        <f>IF(ISNA(VLOOKUP(C36:$C$98,Rechange!$A$2:$A$57,1,0)),"Manquant",C36)</f>
        <v>6ES71511BA020AB0</v>
      </c>
      <c r="E36" s="12"/>
      <c r="F36" s="2" t="str">
        <f>HYPERLINK("#"&amp;ADDRESS(MATCH('SPL AQ-MANAGER'!D36,Rechange!$A:$A,0),MATCH(Rechange!$B$1,'SPL AQ-MANAGER'!$1:$1,0)))</f>
        <v>#$L$36</v>
      </c>
      <c r="H36" s="9">
        <f>MATCH('SPL AQ-MANAGER'!$D36,K:K,0)</f>
        <v>36</v>
      </c>
      <c r="K36" s="5" t="s">
        <v>50</v>
      </c>
      <c r="L36" s="6">
        <v>1</v>
      </c>
    </row>
    <row r="37" spans="1:12">
      <c r="A37" t="s">
        <v>96</v>
      </c>
      <c r="B37" s="11">
        <v>1</v>
      </c>
      <c r="C37" t="s">
        <v>52</v>
      </c>
      <c r="D37" s="1" t="str">
        <f>IF(ISNA(VLOOKUP(C37:$C$98,Rechange!$A$2:$A$57,1,0)),"Manquant",C37)</f>
        <v>6ES71324BD020AA0</v>
      </c>
      <c r="E37" s="12"/>
      <c r="F37" s="2" t="str">
        <f>HYPERLINK("#"&amp;ADDRESS(MATCH('SPL AQ-MANAGER'!D37,Rechange!$A:$A,0),MATCH(Rechange!$B$1,'SPL AQ-MANAGER'!$1:$1,0)))</f>
        <v>#$L$37</v>
      </c>
      <c r="H37" s="9">
        <f>MATCH('SPL AQ-MANAGER'!$D37,K:K,0)</f>
        <v>37</v>
      </c>
      <c r="K37" s="5" t="s">
        <v>52</v>
      </c>
      <c r="L37" s="6">
        <v>1</v>
      </c>
    </row>
    <row r="38" spans="1:12">
      <c r="A38" t="s">
        <v>97</v>
      </c>
      <c r="B38" s="11">
        <v>1</v>
      </c>
      <c r="C38" t="s">
        <v>54</v>
      </c>
      <c r="D38" s="1" t="str">
        <f>IF(ISNA(VLOOKUP(C38:$C$98,Rechange!$A$2:$A$57,1,0)),"Manquant",C38)</f>
        <v>6ES71324HB010AB0</v>
      </c>
      <c r="E38" s="12"/>
      <c r="F38" s="2" t="str">
        <f>HYPERLINK("#"&amp;ADDRESS(MATCH('SPL AQ-MANAGER'!D38,Rechange!$A:$A,0),MATCH(Rechange!$B$1,'SPL AQ-MANAGER'!$1:$1,0)))</f>
        <v>#$L$38</v>
      </c>
      <c r="H38" s="9">
        <f>MATCH('SPL AQ-MANAGER'!$D38,K:K,0)</f>
        <v>38</v>
      </c>
      <c r="K38" s="5" t="s">
        <v>54</v>
      </c>
      <c r="L38" s="6">
        <v>1</v>
      </c>
    </row>
    <row r="39" spans="1:12">
      <c r="A39" t="s">
        <v>98</v>
      </c>
      <c r="B39" s="11">
        <v>0</v>
      </c>
      <c r="C39" t="s">
        <v>99</v>
      </c>
      <c r="D39" s="1" t="str">
        <f>IF(ISNA(VLOOKUP(C39:$C$98,Rechange!$A$2:$A$57,1,0)),"Manquant",C39)</f>
        <v>Manquant</v>
      </c>
      <c r="E39" s="12"/>
      <c r="F39" s="2" t="e">
        <f>HYPERLINK("#"&amp;ADDRESS(MATCH('SPL AQ-MANAGER'!D39,Rechange!$A:$A,0),MATCH(Rechange!$B$1,'SPL AQ-MANAGER'!$1:$1,0)))</f>
        <v>#N/A</v>
      </c>
      <c r="H39" s="9" t="e">
        <f>MATCH('SPL AQ-MANAGER'!$D39,K:K,0)</f>
        <v>#N/A</v>
      </c>
      <c r="K39" s="5" t="s">
        <v>173</v>
      </c>
      <c r="L39" s="6">
        <v>1</v>
      </c>
    </row>
    <row r="40" spans="1:12">
      <c r="A40" t="s">
        <v>98</v>
      </c>
      <c r="B40" s="11">
        <v>0</v>
      </c>
      <c r="C40" t="s">
        <v>100</v>
      </c>
      <c r="D40" s="1" t="str">
        <f>IF(ISNA(VLOOKUP(C40:$C$98,Rechange!$A$2:$A$57,1,0)),"Manquant",C40)</f>
        <v>Manquant</v>
      </c>
      <c r="E40" s="12"/>
      <c r="F40" s="2" t="e">
        <f>HYPERLINK("#"&amp;ADDRESS(MATCH('SPL AQ-MANAGER'!D40,Rechange!$A:$A,0),MATCH(Rechange!$B$1,'SPL AQ-MANAGER'!$1:$1,0)))</f>
        <v>#N/A</v>
      </c>
      <c r="H40" s="9" t="e">
        <f>MATCH('SPL AQ-MANAGER'!$D40,K:K,0)</f>
        <v>#N/A</v>
      </c>
      <c r="K40" s="5" t="s">
        <v>57</v>
      </c>
      <c r="L40" s="6">
        <v>1</v>
      </c>
    </row>
    <row r="41" spans="1:12">
      <c r="A41" t="s">
        <v>101</v>
      </c>
      <c r="B41" s="11">
        <v>1</v>
      </c>
      <c r="C41" t="s">
        <v>172</v>
      </c>
      <c r="D41" s="1" t="str">
        <f>IF(ISNA(VLOOKUP(C41:$C$98,Rechange!$A$2:$A$57,1,0)),"Manquant",C41)</f>
        <v>Manquant</v>
      </c>
      <c r="E41" s="12"/>
      <c r="F41" s="2" t="e">
        <f>HYPERLINK("#"&amp;ADDRESS(MATCH('SPL AQ-MANAGER'!D41,Rechange!$A:$A,0),MATCH(Rechange!$B$1,'SPL AQ-MANAGER'!$1:$1,0)))</f>
        <v>#N/A</v>
      </c>
      <c r="H41" s="9" t="e">
        <f>MATCH('SPL AQ-MANAGER'!$D41,K:K,0)</f>
        <v>#N/A</v>
      </c>
      <c r="K41" s="5" t="s">
        <v>59</v>
      </c>
      <c r="L41" s="6">
        <v>1</v>
      </c>
    </row>
    <row r="42" spans="1:12">
      <c r="A42" t="s">
        <v>102</v>
      </c>
      <c r="B42" s="11">
        <v>1</v>
      </c>
      <c r="C42" t="s">
        <v>103</v>
      </c>
      <c r="D42" s="1" t="str">
        <f>IF(ISNA(VLOOKUP(C42:$C$98,Rechange!$A$2:$A$57,1,0)),"Manquant",C42)</f>
        <v>Manquant</v>
      </c>
      <c r="E42" s="12"/>
      <c r="F42" s="2" t="e">
        <f>HYPERLINK("#"&amp;ADDRESS(MATCH('SPL AQ-MANAGER'!D42,Rechange!$A:$A,0),MATCH(Rechange!$B$1,'SPL AQ-MANAGER'!$1:$1,0)))</f>
        <v>#N/A</v>
      </c>
      <c r="H42" s="9" t="e">
        <f>MATCH('SPL AQ-MANAGER'!$D42,K:K,0)</f>
        <v>#N/A</v>
      </c>
      <c r="K42" s="5" t="s">
        <v>61</v>
      </c>
      <c r="L42" s="6">
        <v>1</v>
      </c>
    </row>
    <row r="43" spans="1:12">
      <c r="A43" t="s">
        <v>104</v>
      </c>
      <c r="B43" s="11">
        <v>1</v>
      </c>
      <c r="C43" t="s">
        <v>105</v>
      </c>
      <c r="D43" s="1" t="str">
        <f>IF(ISNA(VLOOKUP(C43:$C$98,Rechange!$A$2:$A$57,1,0)),"Manquant",C43)</f>
        <v>Manquant</v>
      </c>
      <c r="E43" s="12"/>
      <c r="F43" s="2" t="e">
        <f>HYPERLINK("#"&amp;ADDRESS(MATCH('SPL AQ-MANAGER'!D43,Rechange!$A:$A,0),MATCH(Rechange!$B$1,'SPL AQ-MANAGER'!$1:$1,0)))</f>
        <v>#N/A</v>
      </c>
      <c r="H43" s="9" t="e">
        <f>MATCH('SPL AQ-MANAGER'!$D43,K:K,0)</f>
        <v>#N/A</v>
      </c>
      <c r="K43" s="5" t="s">
        <v>63</v>
      </c>
      <c r="L43" s="6">
        <v>1</v>
      </c>
    </row>
    <row r="44" spans="1:12">
      <c r="A44" t="s">
        <v>106</v>
      </c>
      <c r="B44" s="11">
        <v>1</v>
      </c>
      <c r="C44" t="s">
        <v>107</v>
      </c>
      <c r="D44" s="1" t="str">
        <f>IF(ISNA(VLOOKUP(C44:$C$98,Rechange!$A$2:$A$57,1,0)),"Manquant",C44)</f>
        <v>Manquant</v>
      </c>
      <c r="E44" s="12"/>
      <c r="F44" s="2" t="e">
        <f>HYPERLINK("#"&amp;ADDRESS(MATCH('SPL AQ-MANAGER'!D44,Rechange!$A:$A,0),MATCH(Rechange!$B$1,'SPL AQ-MANAGER'!$1:$1,0)))</f>
        <v>#N/A</v>
      </c>
      <c r="H44" s="9" t="e">
        <f>MATCH('SPL AQ-MANAGER'!$D44,K:K,0)</f>
        <v>#N/A</v>
      </c>
      <c r="K44" s="5" t="s">
        <v>66</v>
      </c>
      <c r="L44" s="6">
        <v>1</v>
      </c>
    </row>
    <row r="45" spans="1:12">
      <c r="A45" t="s">
        <v>106</v>
      </c>
      <c r="B45" s="11">
        <v>1</v>
      </c>
      <c r="C45" t="s">
        <v>108</v>
      </c>
      <c r="D45" s="1" t="str">
        <f>IF(ISNA(VLOOKUP(C45:$C$98,Rechange!$A$2:$A$57,1,0)),"Manquant",C45)</f>
        <v>Manquant</v>
      </c>
      <c r="E45" s="12"/>
      <c r="F45" s="2" t="e">
        <f>HYPERLINK("#"&amp;ADDRESS(MATCH('SPL AQ-MANAGER'!D45,Rechange!$A:$A,0),MATCH(Rechange!$B$1,'SPL AQ-MANAGER'!$1:$1,0)))</f>
        <v>#N/A</v>
      </c>
      <c r="H45" s="9" t="e">
        <f>MATCH('SPL AQ-MANAGER'!$D45,K:K,0)</f>
        <v>#N/A</v>
      </c>
      <c r="K45" s="5" t="s">
        <v>68</v>
      </c>
      <c r="L45" s="6">
        <v>4</v>
      </c>
    </row>
    <row r="46" spans="1:12">
      <c r="A46" t="s">
        <v>109</v>
      </c>
      <c r="B46" s="11">
        <v>2</v>
      </c>
      <c r="C46" t="s">
        <v>110</v>
      </c>
      <c r="D46" s="1" t="str">
        <f>IF(ISNA(VLOOKUP(C46:$C$98,Rechange!$A$2:$A$57,1,0)),"Manquant",C46)</f>
        <v>Manquant</v>
      </c>
      <c r="E46" s="12" t="s">
        <v>178</v>
      </c>
      <c r="F46" s="2" t="e">
        <f>HYPERLINK("#"&amp;ADDRESS(MATCH('SPL AQ-MANAGER'!D46,Rechange!$A:$A,0),MATCH(Rechange!$B$1,'SPL AQ-MANAGER'!$1:$1,0)))</f>
        <v>#N/A</v>
      </c>
      <c r="H46" s="9" t="e">
        <f>MATCH('SPL AQ-MANAGER'!$D46,K:K,0)</f>
        <v>#N/A</v>
      </c>
      <c r="K46" s="5" t="s">
        <v>70</v>
      </c>
      <c r="L46" s="6">
        <v>2</v>
      </c>
    </row>
    <row r="47" spans="1:12">
      <c r="A47" t="s">
        <v>174</v>
      </c>
      <c r="B47" s="11">
        <v>4</v>
      </c>
      <c r="C47" t="s">
        <v>175</v>
      </c>
      <c r="D47" s="1" t="str">
        <f>IF(ISNA(VLOOKUP(C47:$C$98,Rechange!$A$2:$A$57,1,0)),"Manquant",C47)</f>
        <v>Manquant</v>
      </c>
      <c r="E47" s="12"/>
      <c r="F47" s="2" t="e">
        <f>HYPERLINK("#"&amp;ADDRESS(MATCH('SPL AQ-MANAGER'!D47,Rechange!$A:$A,0),MATCH(Rechange!$B$1,'SPL AQ-MANAGER'!$1:$1,0)))</f>
        <v>#N/A</v>
      </c>
      <c r="H47" s="9" t="e">
        <f>MATCH('SPL AQ-MANAGER'!$D47,K:K,0)</f>
        <v>#N/A</v>
      </c>
      <c r="K47" s="5" t="s">
        <v>72</v>
      </c>
      <c r="L47" s="6">
        <v>1</v>
      </c>
    </row>
    <row r="48" spans="1:12">
      <c r="A48" t="s">
        <v>111</v>
      </c>
      <c r="B48" s="11">
        <v>1</v>
      </c>
      <c r="C48" t="s">
        <v>112</v>
      </c>
      <c r="D48" s="1" t="str">
        <f>IF(ISNA(VLOOKUP(C48:$C$98,Rechange!$A$2:$A$57,1,0)),"Manquant",C48)</f>
        <v>AMS348i120</v>
      </c>
      <c r="E48" s="12"/>
      <c r="F48" s="2" t="str">
        <f>HYPERLINK("#"&amp;ADDRESS(MATCH('SPL AQ-MANAGER'!D48,Rechange!$A:$A,0),MATCH(Rechange!$B$1,'SPL AQ-MANAGER'!$1:$1,0)))</f>
        <v>#$L$47</v>
      </c>
      <c r="H48" s="9">
        <f>MATCH('SPL AQ-MANAGER'!$D48,K:K,0)</f>
        <v>47</v>
      </c>
      <c r="K48" s="5" t="s">
        <v>73</v>
      </c>
      <c r="L48" s="6">
        <v>1</v>
      </c>
    </row>
    <row r="49" spans="1:12">
      <c r="A49" t="s">
        <v>113</v>
      </c>
      <c r="B49" s="11">
        <v>1</v>
      </c>
      <c r="C49" t="s">
        <v>114</v>
      </c>
      <c r="D49" s="1" t="str">
        <f>IF(ISNA(VLOOKUP(C49:$C$98,Rechange!$A$2:$A$57,1,0)),"Manquant",C49)</f>
        <v>Manquant</v>
      </c>
      <c r="E49" s="12"/>
      <c r="F49" s="2" t="e">
        <f>HYPERLINK("#"&amp;ADDRESS(MATCH('SPL AQ-MANAGER'!D49,Rechange!$A:$A,0),MATCH(Rechange!$B$1,'SPL AQ-MANAGER'!$1:$1,0)))</f>
        <v>#N/A</v>
      </c>
      <c r="H49" s="9" t="e">
        <f>MATCH('SPL AQ-MANAGER'!$D49,K:K,0)</f>
        <v>#N/A</v>
      </c>
      <c r="K49" s="5" t="s">
        <v>74</v>
      </c>
      <c r="L49" s="6">
        <v>1</v>
      </c>
    </row>
    <row r="50" spans="1:12">
      <c r="A50" t="s">
        <v>113</v>
      </c>
      <c r="B50" s="11">
        <v>1</v>
      </c>
      <c r="C50" t="s">
        <v>115</v>
      </c>
      <c r="D50" s="1" t="str">
        <f>IF(ISNA(VLOOKUP(C50:$C$98,Rechange!$A$2:$A$57,1,0)),"Manquant",C50)</f>
        <v>Manquant</v>
      </c>
      <c r="E50" s="12"/>
      <c r="F50" s="2" t="e">
        <f>HYPERLINK("#"&amp;ADDRESS(MATCH('SPL AQ-MANAGER'!D50,Rechange!$A:$A,0),MATCH(Rechange!$B$1,'SPL AQ-MANAGER'!$1:$1,0)))</f>
        <v>#N/A</v>
      </c>
      <c r="H50" s="9" t="e">
        <f>MATCH('SPL AQ-MANAGER'!$D50,K:K,0)</f>
        <v>#N/A</v>
      </c>
      <c r="K50" s="5" t="s">
        <v>75</v>
      </c>
      <c r="L50" s="6">
        <v>3</v>
      </c>
    </row>
    <row r="51" spans="1:12">
      <c r="A51" t="s">
        <v>116</v>
      </c>
      <c r="B51" s="11">
        <v>4</v>
      </c>
      <c r="C51" t="s">
        <v>176</v>
      </c>
      <c r="D51" s="1" t="str">
        <f>IF(ISNA(VLOOKUP(C51:$C$98,Rechange!$A$2:$A$57,1,0)),"Manquant",C51)</f>
        <v>Manquant</v>
      </c>
      <c r="E51" s="12"/>
      <c r="F51" s="2" t="e">
        <f>HYPERLINK("#"&amp;ADDRESS(MATCH('SPL AQ-MANAGER'!D51,Rechange!$A:$A,0),MATCH(Rechange!$B$1,'SPL AQ-MANAGER'!$1:$1,0)))</f>
        <v>#N/A</v>
      </c>
      <c r="H51" s="9" t="e">
        <f>MATCH('SPL AQ-MANAGER'!$D51,K:K,0)</f>
        <v>#N/A</v>
      </c>
      <c r="K51" s="5" t="s">
        <v>76</v>
      </c>
      <c r="L51" s="6">
        <v>1</v>
      </c>
    </row>
    <row r="52" spans="1:12">
      <c r="A52" t="s">
        <v>177</v>
      </c>
      <c r="B52" s="11">
        <v>1</v>
      </c>
      <c r="C52" t="s">
        <v>117</v>
      </c>
      <c r="D52" s="1" t="str">
        <f>IF(ISNA(VLOOKUP(C52:$C$98,Rechange!$A$2:$A$57,1,0)),"Manquant",C52)</f>
        <v>Manquant</v>
      </c>
      <c r="E52" s="12"/>
      <c r="F52" s="2" t="e">
        <f>HYPERLINK("#"&amp;ADDRESS(MATCH('SPL AQ-MANAGER'!D52,Rechange!$A:$A,0),MATCH(Rechange!$B$1,'SPL AQ-MANAGER'!$1:$1,0)))</f>
        <v>#N/A</v>
      </c>
      <c r="H52" s="9" t="e">
        <f>MATCH('SPL AQ-MANAGER'!$D52,K:K,0)</f>
        <v>#N/A</v>
      </c>
      <c r="K52" s="5" t="s">
        <v>77</v>
      </c>
      <c r="L52" s="6">
        <v>1</v>
      </c>
    </row>
    <row r="53" spans="1:12">
      <c r="A53" t="s">
        <v>118</v>
      </c>
      <c r="B53" s="11">
        <v>1</v>
      </c>
      <c r="C53" t="s">
        <v>119</v>
      </c>
      <c r="D53" s="1" t="str">
        <f>IF(ISNA(VLOOKUP(C53:$C$98,Rechange!$A$2:$A$57,1,0)),"Manquant",C53)</f>
        <v>Manquant</v>
      </c>
      <c r="E53" s="12"/>
      <c r="F53" s="2" t="e">
        <f>HYPERLINK("#"&amp;ADDRESS(MATCH('SPL AQ-MANAGER'!D53,Rechange!$A:$A,0),MATCH(Rechange!$B$1,'SPL AQ-MANAGER'!$1:$1,0)))</f>
        <v>#N/A</v>
      </c>
      <c r="H53" s="9" t="e">
        <f>MATCH('SPL AQ-MANAGER'!$D53,K:K,0)</f>
        <v>#N/A</v>
      </c>
      <c r="K53" s="5" t="s">
        <v>78</v>
      </c>
      <c r="L53" s="6">
        <v>1</v>
      </c>
    </row>
    <row r="54" spans="1:12">
      <c r="A54" t="s">
        <v>120</v>
      </c>
      <c r="B54" s="11">
        <v>0</v>
      </c>
      <c r="C54" t="s">
        <v>121</v>
      </c>
      <c r="D54" s="1" t="str">
        <f>IF(ISNA(VLOOKUP(C54:$C$98,Rechange!$A$2:$A$57,1,0)),"Manquant",C54)</f>
        <v>Manquant</v>
      </c>
      <c r="E54" s="12"/>
      <c r="F54" s="2" t="e">
        <f>HYPERLINK("#"&amp;ADDRESS(MATCH('SPL AQ-MANAGER'!D54,Rechange!$A:$A,0),MATCH(Rechange!$B$1,'SPL AQ-MANAGER'!$1:$1,0)))</f>
        <v>#N/A</v>
      </c>
      <c r="H54" s="9" t="e">
        <f>MATCH('SPL AQ-MANAGER'!$D54,K:K,0)</f>
        <v>#N/A</v>
      </c>
      <c r="K54" s="5" t="s">
        <v>79</v>
      </c>
      <c r="L54" s="6">
        <v>1</v>
      </c>
    </row>
    <row r="55" spans="1:12">
      <c r="A55" t="s">
        <v>122</v>
      </c>
      <c r="B55" s="11">
        <v>0</v>
      </c>
      <c r="C55" t="s">
        <v>82</v>
      </c>
      <c r="D55" s="1" t="str">
        <f>IF(ISNA(VLOOKUP(C55:$C$98,Rechange!$A$2:$A$57,1,0)),"Manquant",C55)</f>
        <v>6ES71326BF000BA0</v>
      </c>
      <c r="E55" s="12"/>
      <c r="F55" s="2" t="str">
        <f>HYPERLINK("#"&amp;ADDRESS(MATCH('SPL AQ-MANAGER'!D55,Rechange!$A:$A,0),MATCH(Rechange!$B$1,'SPL AQ-MANAGER'!$1:$1,0)))</f>
        <v>#$L$57</v>
      </c>
      <c r="H55" s="9">
        <f>MATCH('SPL AQ-MANAGER'!$D55,K:K,0)</f>
        <v>57</v>
      </c>
      <c r="K55" s="5" t="s">
        <v>80</v>
      </c>
      <c r="L55" s="6">
        <v>1</v>
      </c>
    </row>
    <row r="56" spans="1:12">
      <c r="A56" t="s">
        <v>123</v>
      </c>
      <c r="B56" s="11">
        <v>0</v>
      </c>
      <c r="C56" t="s">
        <v>124</v>
      </c>
      <c r="D56" s="1" t="str">
        <f>IF(ISNA(VLOOKUP(C56:$C$98,Rechange!$A$2:$A$57,1,0)),"Manquant",C56)</f>
        <v>Manquant</v>
      </c>
      <c r="E56" s="12"/>
      <c r="F56" s="2" t="e">
        <f>HYPERLINK("#"&amp;ADDRESS(MATCH('SPL AQ-MANAGER'!D56,Rechange!$A:$A,0),MATCH(Rechange!$B$1,'SPL AQ-MANAGER'!$1:$1,0)))</f>
        <v>#N/A</v>
      </c>
      <c r="H56" s="9" t="e">
        <f>MATCH('SPL AQ-MANAGER'!$D56,K:K,0)</f>
        <v>#N/A</v>
      </c>
      <c r="K56" s="5" t="s">
        <v>81</v>
      </c>
      <c r="L56" s="6">
        <v>1</v>
      </c>
    </row>
    <row r="57" spans="1:12">
      <c r="A57" t="s">
        <v>125</v>
      </c>
      <c r="B57" s="11">
        <v>0</v>
      </c>
      <c r="C57" t="s">
        <v>126</v>
      </c>
      <c r="D57" s="1" t="str">
        <f>IF(ISNA(VLOOKUP(C57:$C$98,Rechange!$A$2:$A$57,1,0)),"Manquant",C57)</f>
        <v>Manquant</v>
      </c>
      <c r="E57" s="12"/>
      <c r="F57" s="2" t="e">
        <f>HYPERLINK("#"&amp;ADDRESS(MATCH('SPL AQ-MANAGER'!D57,Rechange!$A:$A,0),MATCH(Rechange!$B$1,'SPL AQ-MANAGER'!$1:$1,0)))</f>
        <v>#N/A</v>
      </c>
      <c r="H57" s="9" t="e">
        <f>MATCH('SPL AQ-MANAGER'!$D57,K:K,0)</f>
        <v>#N/A</v>
      </c>
      <c r="K57" s="7" t="s">
        <v>82</v>
      </c>
      <c r="L57" s="8">
        <v>1</v>
      </c>
    </row>
    <row r="58" spans="1:12">
      <c r="A58" t="s">
        <v>127</v>
      </c>
      <c r="B58" s="11">
        <v>0</v>
      </c>
      <c r="C58" t="s">
        <v>128</v>
      </c>
      <c r="D58" s="1" t="str">
        <f>IF(ISNA(VLOOKUP(C58:$C$98,Rechange!$A$2:$A$57,1,0)),"Manquant",C58)</f>
        <v>Manquant</v>
      </c>
      <c r="E58" s="12"/>
      <c r="F58" s="2" t="e">
        <f>HYPERLINK("#"&amp;ADDRESS(MATCH('SPL AQ-MANAGER'!D58,Rechange!$A:$A,0),MATCH(Rechange!$B$1,'SPL AQ-MANAGER'!$1:$1,0)))</f>
        <v>#N/A</v>
      </c>
      <c r="H58" s="9" t="e">
        <f>MATCH('SPL AQ-MANAGER'!$D58,K:K,0)</f>
        <v>#N/A</v>
      </c>
    </row>
    <row r="59" spans="1:12">
      <c r="A59" t="s">
        <v>129</v>
      </c>
      <c r="B59" s="11">
        <v>1</v>
      </c>
      <c r="C59" t="s">
        <v>130</v>
      </c>
      <c r="D59" s="1" t="str">
        <f>IF(ISNA(VLOOKUP(C59:$C$98,Rechange!$A$2:$A$57,1,0)),"Manquant",C59)</f>
        <v>Manquant</v>
      </c>
      <c r="E59" s="12"/>
      <c r="F59" s="2" t="e">
        <f>HYPERLINK("#"&amp;ADDRESS(MATCH('SPL AQ-MANAGER'!D59,Rechange!$A:$A,0),MATCH(Rechange!$B$1,'SPL AQ-MANAGER'!$1:$1,0)))</f>
        <v>#N/A</v>
      </c>
      <c r="H59" s="9" t="e">
        <f>MATCH('SPL AQ-MANAGER'!$D59,K:K,0)</f>
        <v>#N/A</v>
      </c>
    </row>
    <row r="60" spans="1:12">
      <c r="A60" t="s">
        <v>131</v>
      </c>
      <c r="B60" s="11">
        <v>1</v>
      </c>
      <c r="C60" t="s">
        <v>132</v>
      </c>
      <c r="D60" s="1" t="str">
        <f>IF(ISNA(VLOOKUP(C60:$C$98,Rechange!$A$2:$A$57,1,0)),"Manquant",C60)</f>
        <v>Manquant</v>
      </c>
      <c r="E60" s="12"/>
      <c r="F60" s="2" t="e">
        <f>HYPERLINK("#"&amp;ADDRESS(MATCH('SPL AQ-MANAGER'!D60,Rechange!$A:$A,0),MATCH(Rechange!$B$1,'SPL AQ-MANAGER'!$1:$1,0)))</f>
        <v>#N/A</v>
      </c>
      <c r="H60" s="9" t="e">
        <f>MATCH('SPL AQ-MANAGER'!$D60,K:K,0)</f>
        <v>#N/A</v>
      </c>
    </row>
    <row r="61" spans="1:12">
      <c r="A61" t="s">
        <v>133</v>
      </c>
      <c r="B61" s="11">
        <v>1</v>
      </c>
      <c r="C61" t="s">
        <v>134</v>
      </c>
      <c r="D61" s="1" t="str">
        <f>IF(ISNA(VLOOKUP(C61:$C$98,Rechange!$A$2:$A$57,1,0)),"Manquant",C61)</f>
        <v>Manquant</v>
      </c>
      <c r="E61" s="12"/>
      <c r="F61" s="2" t="e">
        <f>HYPERLINK("#"&amp;ADDRESS(MATCH('SPL AQ-MANAGER'!D61,Rechange!$A:$A,0),MATCH(Rechange!$B$1,'SPL AQ-MANAGER'!$1:$1,0)))</f>
        <v>#N/A</v>
      </c>
      <c r="H61" s="9" t="e">
        <f>MATCH('SPL AQ-MANAGER'!$D61,K:K,0)</f>
        <v>#N/A</v>
      </c>
    </row>
    <row r="62" spans="1:12">
      <c r="A62" t="s">
        <v>135</v>
      </c>
      <c r="B62" s="11">
        <v>1</v>
      </c>
      <c r="C62" t="s">
        <v>136</v>
      </c>
      <c r="D62" s="1" t="str">
        <f>IF(ISNA(VLOOKUP(C62:$C$98,Rechange!$A$2:$A$57,1,0)),"Manquant",C62)</f>
        <v>Manquant</v>
      </c>
      <c r="E62" s="12" t="s">
        <v>178</v>
      </c>
      <c r="F62" s="2" t="e">
        <f>HYPERLINK("#"&amp;ADDRESS(MATCH('SPL AQ-MANAGER'!D62,Rechange!$A:$A,0),MATCH(Rechange!$B$1,'SPL AQ-MANAGER'!$1:$1,0)))</f>
        <v>#N/A</v>
      </c>
      <c r="H62" s="9" t="e">
        <f>MATCH('SPL AQ-MANAGER'!$D62,K:K,0)</f>
        <v>#N/A</v>
      </c>
    </row>
    <row r="63" spans="1:12">
      <c r="A63" t="s">
        <v>137</v>
      </c>
      <c r="B63" s="11">
        <v>1</v>
      </c>
      <c r="C63" t="s">
        <v>138</v>
      </c>
      <c r="D63" s="1" t="str">
        <f>IF(ISNA(VLOOKUP(C63:$C$98,Rechange!$A$2:$A$57,1,0)),"Manquant",C63)</f>
        <v>Manquant</v>
      </c>
      <c r="E63" s="12" t="s">
        <v>178</v>
      </c>
      <c r="F63" s="2" t="e">
        <f>HYPERLINK("#"&amp;ADDRESS(MATCH('SPL AQ-MANAGER'!D63,Rechange!$A:$A,0),MATCH(Rechange!$B$1,'SPL AQ-MANAGER'!$1:$1,0)))</f>
        <v>#N/A</v>
      </c>
      <c r="H63" s="9" t="e">
        <f>MATCH('SPL AQ-MANAGER'!$D63,K:K,0)</f>
        <v>#N/A</v>
      </c>
    </row>
    <row r="64" spans="1:12">
      <c r="A64" t="s">
        <v>139</v>
      </c>
      <c r="B64" s="11">
        <v>0</v>
      </c>
      <c r="C64" t="s">
        <v>140</v>
      </c>
      <c r="D64" s="1" t="str">
        <f>IF(ISNA(VLOOKUP(C64:$C$98,Rechange!$A$2:$A$57,1,0)),"Manquant",C64)</f>
        <v>Manquant</v>
      </c>
      <c r="E64" s="12"/>
      <c r="F64" s="2" t="e">
        <f>HYPERLINK("#"&amp;ADDRESS(MATCH('SPL AQ-MANAGER'!D64,Rechange!$A:$A,0),MATCH(Rechange!$B$1,'SPL AQ-MANAGER'!$1:$1,0)))</f>
        <v>#N/A</v>
      </c>
      <c r="H64" s="9" t="e">
        <f>MATCH('SPL AQ-MANAGER'!$D64,K:K,0)</f>
        <v>#N/A</v>
      </c>
    </row>
    <row r="65" spans="1:8">
      <c r="A65" t="s">
        <v>141</v>
      </c>
      <c r="B65" s="11">
        <v>2</v>
      </c>
      <c r="C65" t="s">
        <v>77</v>
      </c>
      <c r="D65" s="1" t="str">
        <f>IF(ISNA(VLOOKUP(C65:$C$98,Rechange!$A$2:$A$57,1,0)),"Manquant",C65)</f>
        <v>EL1819</v>
      </c>
      <c r="E65" s="12"/>
      <c r="F65" s="2" t="str">
        <f>HYPERLINK("#"&amp;ADDRESS(MATCH('SPL AQ-MANAGER'!D65,Rechange!$A:$A,0),MATCH(Rechange!$B$1,'SPL AQ-MANAGER'!$1:$1,0)))</f>
        <v>#$L$52</v>
      </c>
      <c r="H65" s="9">
        <f>MATCH('SPL AQ-MANAGER'!$D65,K:K,0)</f>
        <v>52</v>
      </c>
    </row>
    <row r="66" spans="1:8">
      <c r="A66" t="s">
        <v>142</v>
      </c>
      <c r="B66" s="11">
        <v>2</v>
      </c>
      <c r="C66" t="s">
        <v>78</v>
      </c>
      <c r="D66" s="1" t="str">
        <f>IF(ISNA(VLOOKUP(C66:$C$98,Rechange!$A$2:$A$57,1,0)),"Manquant",C66)</f>
        <v>EL2809</v>
      </c>
      <c r="E66" s="12"/>
      <c r="F66" s="2" t="str">
        <f>HYPERLINK("#"&amp;ADDRESS(MATCH('SPL AQ-MANAGER'!D66,Rechange!$A:$A,0),MATCH(Rechange!$B$1,'SPL AQ-MANAGER'!$1:$1,0)))</f>
        <v>#$L$53</v>
      </c>
      <c r="H66" s="9">
        <f>MATCH('SPL AQ-MANAGER'!$D66,K:K,0)</f>
        <v>53</v>
      </c>
    </row>
    <row r="67" spans="1:8">
      <c r="A67" t="s">
        <v>143</v>
      </c>
      <c r="B67" s="11">
        <v>1</v>
      </c>
      <c r="C67" t="s">
        <v>144</v>
      </c>
      <c r="D67" s="1" t="str">
        <f>IF(ISNA(VLOOKUP(C67:$C$98,Rechange!$A$2:$A$57,1,0)),"Manquant",C67)</f>
        <v>Manquant</v>
      </c>
      <c r="E67" s="12"/>
      <c r="F67" s="2" t="e">
        <f>HYPERLINK("#"&amp;ADDRESS(MATCH('SPL AQ-MANAGER'!D67,Rechange!$A:$A,0),MATCH(Rechange!$B$1,'SPL AQ-MANAGER'!$1:$1,0)))</f>
        <v>#N/A</v>
      </c>
      <c r="H67" s="9" t="e">
        <f>MATCH('SPL AQ-MANAGER'!$D67,K:K,0)</f>
        <v>#N/A</v>
      </c>
    </row>
    <row r="68" spans="1:8">
      <c r="A68" t="s">
        <v>145</v>
      </c>
      <c r="B68" s="11">
        <v>1</v>
      </c>
      <c r="C68" t="s">
        <v>76</v>
      </c>
      <c r="D68" s="1" t="str">
        <f>IF(ISNA(VLOOKUP(C68:$C$98,Rechange!$A$2:$A$57,1,0)),"Manquant",C68)</f>
        <v>EL3201</v>
      </c>
      <c r="E68" s="12"/>
      <c r="F68" s="2" t="str">
        <f>HYPERLINK("#"&amp;ADDRESS(MATCH('SPL AQ-MANAGER'!D68,Rechange!$A:$A,0),MATCH(Rechange!$B$1,'SPL AQ-MANAGER'!$1:$1,0)))</f>
        <v>#$L$51</v>
      </c>
      <c r="H68" s="9">
        <f>MATCH('SPL AQ-MANAGER'!$D68,K:K,0)</f>
        <v>51</v>
      </c>
    </row>
    <row r="69" spans="1:8">
      <c r="A69" t="s">
        <v>146</v>
      </c>
      <c r="B69" s="11">
        <v>1</v>
      </c>
      <c r="C69" t="s">
        <v>147</v>
      </c>
      <c r="D69" s="1" t="str">
        <f>IF(ISNA(VLOOKUP(C69:$C$98,Rechange!$A$2:$A$57,1,0)),"Manquant",C69)</f>
        <v>Manquant</v>
      </c>
      <c r="E69" s="12"/>
      <c r="F69" s="2" t="e">
        <f>HYPERLINK("#"&amp;ADDRESS(MATCH('SPL AQ-MANAGER'!D69,Rechange!$A:$A,0),MATCH(Rechange!$B$1,'SPL AQ-MANAGER'!$1:$1,0)))</f>
        <v>#N/A</v>
      </c>
      <c r="H69" s="9" t="e">
        <f>MATCH('SPL AQ-MANAGER'!$D69,K:K,0)</f>
        <v>#N/A</v>
      </c>
    </row>
    <row r="70" spans="1:8">
      <c r="A70" t="s">
        <v>148</v>
      </c>
      <c r="B70" s="11">
        <v>0</v>
      </c>
      <c r="C70" t="s">
        <v>149</v>
      </c>
      <c r="D70" s="1" t="str">
        <f>IF(ISNA(VLOOKUP(C70:$C$98,Rechange!$A$2:$A$57,1,0)),"Manquant",C70)</f>
        <v>Manquant</v>
      </c>
      <c r="E70" s="12"/>
      <c r="F70" s="2" t="e">
        <f>HYPERLINK("#"&amp;ADDRESS(MATCH('SPL AQ-MANAGER'!D70,Rechange!$A:$A,0),MATCH(Rechange!$B$1,'SPL AQ-MANAGER'!$1:$1,0)))</f>
        <v>#N/A</v>
      </c>
      <c r="H70" s="9" t="e">
        <f>MATCH('SPL AQ-MANAGER'!$D70,K:K,0)</f>
        <v>#N/A</v>
      </c>
    </row>
    <row r="71" spans="1:8">
      <c r="A71" t="s">
        <v>150</v>
      </c>
      <c r="B71" s="11">
        <v>2</v>
      </c>
      <c r="C71" t="s">
        <v>75</v>
      </c>
      <c r="D71" s="1" t="str">
        <f>IF(ISNA(VLOOKUP(C71:$C$98,Rechange!$A$2:$A$57,1,0)),"Manquant",C71)</f>
        <v>EL9110</v>
      </c>
      <c r="E71" s="12"/>
      <c r="F71" s="2" t="str">
        <f>HYPERLINK("#"&amp;ADDRESS(MATCH('SPL AQ-MANAGER'!D71,Rechange!$A:$A,0),MATCH(Rechange!$B$1,'SPL AQ-MANAGER'!$1:$1,0)))</f>
        <v>#$L$50</v>
      </c>
      <c r="H71" s="9">
        <f>MATCH('SPL AQ-MANAGER'!$D71,K:K,0)</f>
        <v>50</v>
      </c>
    </row>
    <row r="72" spans="1:8">
      <c r="A72" t="s">
        <v>151</v>
      </c>
      <c r="B72" s="11">
        <v>1</v>
      </c>
      <c r="C72" t="s">
        <v>152</v>
      </c>
      <c r="D72" s="1" t="str">
        <f>IF(ISNA(VLOOKUP(C72:$C$98,Rechange!$A$2:$A$57,1,0)),"Manquant",C72)</f>
        <v>Manquant</v>
      </c>
      <c r="E72" s="12"/>
      <c r="F72" s="2" t="e">
        <f>HYPERLINK("#"&amp;ADDRESS(MATCH('SPL AQ-MANAGER'!D72,Rechange!$A:$A,0),MATCH(Rechange!$B$1,'SPL AQ-MANAGER'!$1:$1,0)))</f>
        <v>#N/A</v>
      </c>
      <c r="H72" s="9" t="e">
        <f>MATCH('SPL AQ-MANAGER'!$D72,K:K,0)</f>
        <v>#N/A</v>
      </c>
    </row>
    <row r="73" spans="1:8">
      <c r="A73" t="s">
        <v>153</v>
      </c>
      <c r="B73" s="11">
        <v>0</v>
      </c>
      <c r="C73" t="s">
        <v>154</v>
      </c>
      <c r="D73" s="1" t="str">
        <f>IF(ISNA(VLOOKUP(C73:$C$98,Rechange!$A$2:$A$57,1,0)),"Manquant",C73)</f>
        <v>Manquant</v>
      </c>
      <c r="E73" s="12"/>
      <c r="F73" s="2" t="e">
        <f>HYPERLINK("#"&amp;ADDRESS(MATCH('SPL AQ-MANAGER'!D73,Rechange!$A:$A,0),MATCH(Rechange!$B$1,'SPL AQ-MANAGER'!$1:$1,0)))</f>
        <v>#N/A</v>
      </c>
      <c r="H73" s="9" t="e">
        <f>MATCH('SPL AQ-MANAGER'!$D73,K:K,0)</f>
        <v>#N/A</v>
      </c>
    </row>
    <row r="74" spans="1:8">
      <c r="A74" t="s">
        <v>155</v>
      </c>
      <c r="B74" s="11">
        <v>2</v>
      </c>
      <c r="C74" t="s">
        <v>156</v>
      </c>
      <c r="D74" s="1" t="str">
        <f>IF(ISNA(VLOOKUP(C74:$C$98,Rechange!$A$2:$A$57,1,0)),"Manquant",C74)</f>
        <v>Manquant</v>
      </c>
      <c r="E74" s="12"/>
      <c r="F74" s="2" t="e">
        <f>HYPERLINK("#"&amp;ADDRESS(MATCH('SPL AQ-MANAGER'!D74,Rechange!$A:$A,0),MATCH(Rechange!$B$1,'SPL AQ-MANAGER'!$1:$1,0)))</f>
        <v>#N/A</v>
      </c>
      <c r="H74" s="9" t="e">
        <f>MATCH('SPL AQ-MANAGER'!$D74,K:K,0)</f>
        <v>#N/A</v>
      </c>
    </row>
    <row r="75" spans="1:8">
      <c r="A75" t="s">
        <v>157</v>
      </c>
      <c r="B75" s="11">
        <v>1</v>
      </c>
      <c r="C75" t="s">
        <v>158</v>
      </c>
      <c r="D75" s="1" t="str">
        <f>IF(ISNA(VLOOKUP(C75:$C$98,Rechange!$A$2:$A$57,1,0)),"Manquant",C75)</f>
        <v>Manquant</v>
      </c>
      <c r="E75" s="12"/>
      <c r="F75" s="2" t="e">
        <f>HYPERLINK("#"&amp;ADDRESS(MATCH('SPL AQ-MANAGER'!D75,Rechange!$A:$A,0),MATCH(Rechange!$B$1,'SPL AQ-MANAGER'!$1:$1,0)))</f>
        <v>#N/A</v>
      </c>
      <c r="H75" s="9" t="e">
        <f>MATCH('SPL AQ-MANAGER'!$D75,K:K,0)</f>
        <v>#N/A</v>
      </c>
    </row>
    <row r="76" spans="1:8">
      <c r="A76" t="s">
        <v>159</v>
      </c>
      <c r="B76" s="11">
        <v>1</v>
      </c>
      <c r="C76" t="s">
        <v>160</v>
      </c>
      <c r="D76" s="1" t="str">
        <f>IF(ISNA(VLOOKUP(C76:$C$98,Rechange!$A$2:$A$57,1,0)),"Manquant",C76)</f>
        <v>Manquant</v>
      </c>
      <c r="E76" s="12"/>
      <c r="F76" s="2" t="e">
        <f>HYPERLINK("#"&amp;ADDRESS(MATCH('SPL AQ-MANAGER'!D76,Rechange!$A:$A,0),MATCH(Rechange!$B$1,'SPL AQ-MANAGER'!$1:$1,0)))</f>
        <v>#N/A</v>
      </c>
      <c r="H76" s="9" t="e">
        <f>MATCH('SPL AQ-MANAGER'!$D76,K:K,0)</f>
        <v>#N/A</v>
      </c>
    </row>
    <row r="77" spans="1:8">
      <c r="A77" t="s">
        <v>161</v>
      </c>
      <c r="B77" s="11">
        <v>1</v>
      </c>
      <c r="C77" t="s">
        <v>162</v>
      </c>
      <c r="D77" s="1" t="str">
        <f>IF(ISNA(VLOOKUP(C77:$C$98,Rechange!$A$2:$A$57,1,0)),"Manquant",C77)</f>
        <v>Manquant</v>
      </c>
      <c r="E77" s="12"/>
      <c r="F77" s="2" t="e">
        <f>HYPERLINK("#"&amp;ADDRESS(MATCH('SPL AQ-MANAGER'!D77,Rechange!$A:$A,0),MATCH(Rechange!$B$1,'SPL AQ-MANAGER'!$1:$1,0)))</f>
        <v>#N/A</v>
      </c>
      <c r="H77" s="9" t="e">
        <f>MATCH('SPL AQ-MANAGER'!$D77,K:K,0)</f>
        <v>#N/A</v>
      </c>
    </row>
    <row r="78" spans="1:8">
      <c r="A78" t="s">
        <v>163</v>
      </c>
      <c r="B78" s="11">
        <v>1</v>
      </c>
      <c r="C78" t="s">
        <v>164</v>
      </c>
      <c r="D78" s="1" t="str">
        <f>IF(ISNA(VLOOKUP(C78:$C$98,Rechange!$A$2:$A$57,1,0)),"Manquant",C78)</f>
        <v>Manquant</v>
      </c>
      <c r="E78" s="12"/>
      <c r="F78" s="2" t="e">
        <f>HYPERLINK("#"&amp;ADDRESS(MATCH('SPL AQ-MANAGER'!D78,Rechange!$A:$A,0),MATCH(Rechange!$B$1,'SPL AQ-MANAGER'!$1:$1,0)))</f>
        <v>#N/A</v>
      </c>
      <c r="H78" s="9" t="e">
        <f>MATCH('SPL AQ-MANAGER'!$D78,K:K,0)</f>
        <v>#N/A</v>
      </c>
    </row>
    <row r="79" spans="1:8">
      <c r="A79" t="s">
        <v>165</v>
      </c>
      <c r="B79" s="11">
        <v>1</v>
      </c>
      <c r="C79" t="s">
        <v>166</v>
      </c>
      <c r="D79" s="1" t="str">
        <f>IF(ISNA(VLOOKUP(C79:$C$98,Rechange!$A$2:$A$57,1,0)),"Manquant",C79)</f>
        <v>Manquant</v>
      </c>
      <c r="E79" s="12"/>
      <c r="F79" s="2" t="e">
        <f>HYPERLINK("#"&amp;ADDRESS(MATCH('SPL AQ-MANAGER'!D79,Rechange!$A:$A,0),MATCH(Rechange!$B$1,'SPL AQ-MANAGER'!$1:$1,0)))</f>
        <v>#N/A</v>
      </c>
      <c r="H79" s="9" t="e">
        <f>MATCH('SPL AQ-MANAGER'!$D79,K:K,0)</f>
        <v>#N/A</v>
      </c>
    </row>
    <row r="80" spans="1:8">
      <c r="A80" t="s">
        <v>167</v>
      </c>
      <c r="B80" s="11">
        <v>1</v>
      </c>
      <c r="C80" t="s">
        <v>168</v>
      </c>
      <c r="D80" s="1" t="str">
        <f>IF(ISNA(VLOOKUP(C80:$C$98,Rechange!$A$2:$A$57,1,0)),"Manquant",C80)</f>
        <v>Manquant</v>
      </c>
      <c r="E80" s="12"/>
      <c r="F80" s="2" t="e">
        <f>HYPERLINK("#"&amp;ADDRESS(MATCH('SPL AQ-MANAGER'!D80,Rechange!$A:$A,0),MATCH(Rechange!$B$1,'SPL AQ-MANAGER'!$1:$1,0)))</f>
        <v>#N/A</v>
      </c>
      <c r="H80" s="9" t="e">
        <f>MATCH('SPL AQ-MANAGER'!$D80,K:K,0)</f>
        <v>#N/A</v>
      </c>
    </row>
    <row r="81" spans="1:8">
      <c r="A81" t="s">
        <v>120</v>
      </c>
      <c r="B81" s="11">
        <v>1</v>
      </c>
      <c r="C81" t="s">
        <v>169</v>
      </c>
      <c r="D81" s="1" t="str">
        <f>IF(ISNA(VLOOKUP(C81:$C$98,Rechange!$A$2:$A$57,1,0)),"Manquant",C81)</f>
        <v>Manquant</v>
      </c>
      <c r="E81" s="12"/>
      <c r="F81" s="2" t="e">
        <f>HYPERLINK("#"&amp;ADDRESS(MATCH('SPL AQ-MANAGER'!D81,Rechange!$A:$A,0),MATCH(Rechange!$B$1,'SPL AQ-MANAGER'!$1:$1,0)))</f>
        <v>#N/A</v>
      </c>
      <c r="H81" s="9" t="e">
        <f>MATCH('SPL AQ-MANAGER'!$D81,K:K,0)</f>
        <v>#N/A</v>
      </c>
    </row>
    <row r="82" spans="1:8">
      <c r="A82" t="s">
        <v>170</v>
      </c>
      <c r="B82" s="11">
        <v>1</v>
      </c>
      <c r="C82" t="s">
        <v>171</v>
      </c>
      <c r="D82" s="1" t="str">
        <f>IF(ISNA(VLOOKUP(C82:$C$98,Rechange!$A$2:$A$57,1,0)),"Manquant",C82)</f>
        <v>Manquant</v>
      </c>
      <c r="E82" s="12"/>
      <c r="F82" s="2" t="e">
        <f>HYPERLINK("#"&amp;ADDRESS(MATCH('SPL AQ-MANAGER'!D82,Rechange!$A:$A,0),MATCH(Rechange!$B$1,'SPL AQ-MANAGER'!$1:$1,0)))</f>
        <v>#N/A</v>
      </c>
      <c r="H82" s="9" t="e">
        <f>MATCH('SPL AQ-MANAGER'!$D82,K:K,0)</f>
        <v>#N/A</v>
      </c>
    </row>
    <row r="83" spans="1:8">
      <c r="B83" s="11"/>
      <c r="E83" s="12"/>
    </row>
    <row r="84" spans="1:8">
      <c r="B84" s="11"/>
      <c r="E84" s="12"/>
    </row>
    <row r="85" spans="1:8">
      <c r="B85" s="11"/>
      <c r="E85" s="12"/>
    </row>
    <row r="86" spans="1:8">
      <c r="B86" s="11"/>
      <c r="E86" s="12"/>
    </row>
    <row r="87" spans="1:8">
      <c r="B87" s="11"/>
      <c r="E87" s="12"/>
    </row>
    <row r="88" spans="1:8">
      <c r="B88" s="11"/>
      <c r="E88" s="12"/>
    </row>
    <row r="89" spans="1:8">
      <c r="B89" s="11"/>
      <c r="E89" s="12"/>
    </row>
    <row r="90" spans="1:8">
      <c r="B90" s="11"/>
      <c r="E90" s="12"/>
    </row>
    <row r="91" spans="1:8">
      <c r="B91" s="11"/>
      <c r="E91" s="12"/>
    </row>
    <row r="92" spans="1:8">
      <c r="B92" s="11"/>
      <c r="E92" s="12"/>
    </row>
    <row r="93" spans="1:8">
      <c r="B93" s="11"/>
      <c r="E93" s="12"/>
    </row>
    <row r="94" spans="1:8">
      <c r="B94" s="11"/>
      <c r="E94" s="12"/>
    </row>
    <row r="95" spans="1:8">
      <c r="B95" s="11"/>
      <c r="E95" s="12"/>
    </row>
    <row r="96" spans="1:8">
      <c r="B96" s="11"/>
      <c r="E96" s="12"/>
    </row>
    <row r="97" spans="2:5">
      <c r="B97" s="11"/>
      <c r="E97" s="12"/>
    </row>
    <row r="98" spans="2:5">
      <c r="B98" s="11"/>
      <c r="E98" s="12"/>
    </row>
    <row r="99" spans="2:5">
      <c r="B99" s="11"/>
      <c r="E99" s="12"/>
    </row>
    <row r="100" spans="2:5">
      <c r="B100" s="11"/>
      <c r="E100" s="12"/>
    </row>
    <row r="101" spans="2:5">
      <c r="B101" s="11"/>
      <c r="E101" s="12"/>
    </row>
    <row r="102" spans="2:5">
      <c r="B102" s="11"/>
      <c r="E102" s="12"/>
    </row>
    <row r="103" spans="2:5">
      <c r="B103" s="11"/>
      <c r="E103" s="12"/>
    </row>
    <row r="104" spans="2:5">
      <c r="B104" s="11"/>
      <c r="E104" s="12"/>
    </row>
    <row r="105" spans="2:5">
      <c r="B105" s="11"/>
      <c r="E105" s="12"/>
    </row>
    <row r="106" spans="2:5">
      <c r="B106" s="11"/>
      <c r="E106" s="12"/>
    </row>
    <row r="107" spans="2:5">
      <c r="B107" s="11"/>
      <c r="E107" s="12"/>
    </row>
    <row r="108" spans="2:5">
      <c r="B108" s="11"/>
      <c r="E108" s="12"/>
    </row>
    <row r="109" spans="2:5">
      <c r="B109" s="11"/>
      <c r="E109" s="12"/>
    </row>
    <row r="110" spans="2:5">
      <c r="B110" s="11"/>
      <c r="E110" s="12"/>
    </row>
    <row r="111" spans="2:5">
      <c r="B111" s="11"/>
      <c r="E111" s="12"/>
    </row>
    <row r="112" spans="2:5">
      <c r="B112" s="11"/>
      <c r="E112" s="12"/>
    </row>
    <row r="113" spans="2:5">
      <c r="B113" s="11"/>
      <c r="E113" s="12"/>
    </row>
    <row r="114" spans="2:5">
      <c r="B114" s="11"/>
      <c r="E114" s="12"/>
    </row>
    <row r="115" spans="2:5">
      <c r="B115" s="11"/>
      <c r="E115" s="12"/>
    </row>
    <row r="116" spans="2:5">
      <c r="B116" s="11"/>
      <c r="E116" s="12"/>
    </row>
    <row r="117" spans="2:5">
      <c r="B117" s="11"/>
      <c r="E117" s="12"/>
    </row>
    <row r="118" spans="2:5">
      <c r="B118" s="11"/>
      <c r="E118" s="12"/>
    </row>
    <row r="119" spans="2:5">
      <c r="B119" s="11"/>
      <c r="E119" s="12"/>
    </row>
    <row r="120" spans="2:5">
      <c r="B120" s="11"/>
      <c r="E120" s="12"/>
    </row>
    <row r="121" spans="2:5">
      <c r="B121" s="11"/>
      <c r="E121" s="12"/>
    </row>
    <row r="122" spans="2:5">
      <c r="B122" s="11"/>
      <c r="E122" s="12"/>
    </row>
    <row r="123" spans="2:5">
      <c r="B123" s="11"/>
      <c r="E123" s="12"/>
    </row>
    <row r="124" spans="2:5">
      <c r="B124" s="11"/>
      <c r="E124" s="12"/>
    </row>
    <row r="125" spans="2:5">
      <c r="B125" s="11"/>
      <c r="E125" s="12"/>
    </row>
    <row r="126" spans="2:5">
      <c r="B126" s="11"/>
      <c r="E126" s="12"/>
    </row>
    <row r="127" spans="2:5">
      <c r="B127" s="11"/>
      <c r="E127" s="12"/>
    </row>
    <row r="128" spans="2:5">
      <c r="B128" s="11"/>
      <c r="E128" s="12"/>
    </row>
    <row r="129" spans="2:5">
      <c r="B129" s="11"/>
      <c r="E129" s="12"/>
    </row>
    <row r="130" spans="2:5">
      <c r="B130" s="11"/>
      <c r="E130" s="12"/>
    </row>
    <row r="131" spans="2:5">
      <c r="B131" s="11"/>
      <c r="E131" s="12"/>
    </row>
    <row r="132" spans="2:5">
      <c r="B132" s="11"/>
      <c r="E132" s="12"/>
    </row>
    <row r="133" spans="2:5">
      <c r="B133" s="11"/>
      <c r="E133" s="12"/>
    </row>
    <row r="134" spans="2:5">
      <c r="B134" s="11"/>
      <c r="E134" s="12"/>
    </row>
    <row r="135" spans="2:5">
      <c r="B135" s="11"/>
      <c r="E135" s="12"/>
    </row>
    <row r="136" spans="2:5">
      <c r="B136" s="11"/>
      <c r="E136" s="12"/>
    </row>
    <row r="137" spans="2:5">
      <c r="B137" s="11"/>
      <c r="E137" s="12"/>
    </row>
    <row r="138" spans="2:5">
      <c r="B138" s="11"/>
      <c r="E138" s="12"/>
    </row>
    <row r="139" spans="2:5">
      <c r="B139" s="11"/>
      <c r="E139" s="12"/>
    </row>
    <row r="140" spans="2:5">
      <c r="B140" s="11"/>
      <c r="E140" s="12"/>
    </row>
    <row r="141" spans="2:5">
      <c r="B141" s="11"/>
      <c r="E141" s="12"/>
    </row>
    <row r="142" spans="2:5">
      <c r="B142" s="11"/>
      <c r="E142" s="12"/>
    </row>
    <row r="143" spans="2:5">
      <c r="B143" s="11"/>
      <c r="E143" s="12"/>
    </row>
    <row r="144" spans="2:5">
      <c r="B144" s="11"/>
      <c r="E144" s="12"/>
    </row>
    <row r="145" spans="2:5">
      <c r="B145" s="11"/>
      <c r="E145" s="12"/>
    </row>
    <row r="146" spans="2:5">
      <c r="B146" s="11"/>
      <c r="E146" s="12"/>
    </row>
    <row r="147" spans="2:5">
      <c r="B147" s="11"/>
      <c r="E147" s="12"/>
    </row>
    <row r="148" spans="2:5">
      <c r="B148" s="11"/>
      <c r="E148" s="12"/>
    </row>
    <row r="149" spans="2:5">
      <c r="B149" s="11"/>
      <c r="E149" s="12"/>
    </row>
    <row r="150" spans="2:5">
      <c r="B150" s="11"/>
      <c r="E150" s="12"/>
    </row>
    <row r="151" spans="2:5">
      <c r="B151" s="11"/>
      <c r="E151" s="12"/>
    </row>
    <row r="152" spans="2:5">
      <c r="B152" s="11"/>
      <c r="E152" s="12"/>
    </row>
    <row r="153" spans="2:5">
      <c r="B153" s="11"/>
      <c r="E153" s="12"/>
    </row>
    <row r="154" spans="2:5">
      <c r="B154" s="11"/>
      <c r="E154" s="12"/>
    </row>
    <row r="155" spans="2:5">
      <c r="B155" s="11"/>
      <c r="E155" s="12"/>
    </row>
    <row r="156" spans="2:5">
      <c r="B156" s="11"/>
      <c r="E156" s="12"/>
    </row>
    <row r="157" spans="2:5">
      <c r="B157" s="11"/>
      <c r="E157" s="12"/>
    </row>
    <row r="158" spans="2:5">
      <c r="B158" s="11"/>
      <c r="E158" s="12"/>
    </row>
    <row r="159" spans="2:5">
      <c r="B159" s="11"/>
      <c r="E159" s="12"/>
    </row>
    <row r="160" spans="2:5">
      <c r="B160" s="11"/>
      <c r="E160" s="12"/>
    </row>
    <row r="161" spans="2:5">
      <c r="B161" s="11"/>
      <c r="E161" s="12"/>
    </row>
    <row r="162" spans="2:5">
      <c r="B162" s="11"/>
      <c r="E162" s="12"/>
    </row>
    <row r="163" spans="2:5">
      <c r="B163" s="11"/>
      <c r="E163" s="12"/>
    </row>
    <row r="164" spans="2:5">
      <c r="B164" s="11"/>
      <c r="E164" s="12"/>
    </row>
    <row r="165" spans="2:5">
      <c r="B165" s="11"/>
      <c r="E165" s="12"/>
    </row>
    <row r="166" spans="2:5">
      <c r="B166" s="11"/>
      <c r="E166" s="12"/>
    </row>
    <row r="167" spans="2:5">
      <c r="B167" s="11"/>
      <c r="E167" s="12"/>
    </row>
    <row r="168" spans="2:5">
      <c r="B168" s="11"/>
      <c r="E168" s="12"/>
    </row>
    <row r="169" spans="2:5">
      <c r="B169" s="11"/>
      <c r="E169" s="12"/>
    </row>
    <row r="170" spans="2:5">
      <c r="B170" s="11"/>
      <c r="E170" s="12"/>
    </row>
    <row r="171" spans="2:5">
      <c r="B171" s="11"/>
      <c r="E171" s="12"/>
    </row>
    <row r="172" spans="2:5">
      <c r="B172" s="11"/>
      <c r="E172" s="12"/>
    </row>
    <row r="173" spans="2:5">
      <c r="B173" s="11"/>
      <c r="E173" s="12"/>
    </row>
    <row r="174" spans="2:5">
      <c r="B174" s="11"/>
      <c r="E174" s="12"/>
    </row>
    <row r="175" spans="2:5">
      <c r="B175" s="11"/>
      <c r="E175" s="12"/>
    </row>
    <row r="176" spans="2:5">
      <c r="B176" s="11"/>
      <c r="E176" s="12"/>
    </row>
    <row r="177" spans="2:5">
      <c r="B177" s="11"/>
      <c r="E177" s="12"/>
    </row>
    <row r="178" spans="2:5">
      <c r="B178" s="11"/>
      <c r="E178" s="12"/>
    </row>
    <row r="179" spans="2:5">
      <c r="B179" s="11"/>
      <c r="E179" s="12"/>
    </row>
    <row r="180" spans="2:5">
      <c r="B180" s="11"/>
      <c r="E180" s="12"/>
    </row>
    <row r="181" spans="2:5">
      <c r="B181" s="11"/>
      <c r="E181" s="12"/>
    </row>
    <row r="182" spans="2:5">
      <c r="B182" s="11"/>
      <c r="E182" s="12"/>
    </row>
    <row r="183" spans="2:5">
      <c r="B183" s="11"/>
      <c r="E183" s="12"/>
    </row>
    <row r="184" spans="2:5">
      <c r="B184" s="11"/>
      <c r="E184" s="12"/>
    </row>
    <row r="185" spans="2:5">
      <c r="B185" s="11"/>
      <c r="E185" s="12"/>
    </row>
    <row r="186" spans="2:5">
      <c r="B186" s="11"/>
      <c r="E186" s="12"/>
    </row>
    <row r="187" spans="2:5">
      <c r="B187" s="11"/>
      <c r="E187" s="12"/>
    </row>
    <row r="188" spans="2:5">
      <c r="B188" s="11"/>
      <c r="E188" s="12"/>
    </row>
    <row r="189" spans="2:5">
      <c r="B189" s="11"/>
      <c r="E189" s="12"/>
    </row>
    <row r="190" spans="2:5">
      <c r="B190" s="11"/>
      <c r="E190" s="12"/>
    </row>
    <row r="191" spans="2:5">
      <c r="B191" s="11"/>
      <c r="E191" s="12"/>
    </row>
    <row r="192" spans="2:5">
      <c r="B192" s="11"/>
      <c r="E192" s="12"/>
    </row>
    <row r="193" spans="2:5">
      <c r="B193" s="11"/>
      <c r="E193" s="12"/>
    </row>
    <row r="194" spans="2:5">
      <c r="B194" s="11"/>
      <c r="E194" s="12"/>
    </row>
    <row r="195" spans="2:5">
      <c r="B195" s="11"/>
      <c r="E195" s="12"/>
    </row>
    <row r="196" spans="2:5">
      <c r="B196" s="11"/>
      <c r="E196" s="12"/>
    </row>
    <row r="197" spans="2:5">
      <c r="B197" s="11"/>
      <c r="E197" s="12"/>
    </row>
    <row r="198" spans="2:5">
      <c r="B198" s="11"/>
      <c r="E198" s="12"/>
    </row>
    <row r="199" spans="2:5">
      <c r="B199" s="11"/>
      <c r="E199" s="12"/>
    </row>
    <row r="200" spans="2:5">
      <c r="B200" s="11"/>
      <c r="E200" s="12"/>
    </row>
    <row r="201" spans="2:5">
      <c r="B201" s="11"/>
      <c r="E201" s="12"/>
    </row>
    <row r="202" spans="2:5">
      <c r="B202" s="11"/>
      <c r="E202" s="12"/>
    </row>
    <row r="203" spans="2:5">
      <c r="B203" s="11"/>
      <c r="E203" s="12"/>
    </row>
    <row r="204" spans="2:5">
      <c r="B204" s="11"/>
      <c r="E204" s="12"/>
    </row>
    <row r="205" spans="2:5">
      <c r="B205" s="11"/>
      <c r="E205" s="12"/>
    </row>
    <row r="206" spans="2:5">
      <c r="B206" s="11"/>
      <c r="E206" s="12"/>
    </row>
    <row r="207" spans="2:5">
      <c r="B207" s="11"/>
      <c r="E207" s="12"/>
    </row>
    <row r="208" spans="2:5">
      <c r="B208" s="11"/>
      <c r="E208" s="12"/>
    </row>
    <row r="209" spans="2:5">
      <c r="B209" s="11"/>
      <c r="E209" s="12"/>
    </row>
    <row r="210" spans="2:5">
      <c r="B210" s="11"/>
      <c r="E210" s="12"/>
    </row>
    <row r="211" spans="2:5">
      <c r="B211" s="11"/>
      <c r="E211" s="12"/>
    </row>
    <row r="212" spans="2:5">
      <c r="B212" s="11"/>
      <c r="E212" s="12"/>
    </row>
    <row r="213" spans="2:5">
      <c r="B213" s="11"/>
      <c r="E213" s="12"/>
    </row>
    <row r="214" spans="2:5">
      <c r="B214" s="11"/>
      <c r="E214" s="12"/>
    </row>
    <row r="215" spans="2:5">
      <c r="B215" s="11"/>
      <c r="E215" s="12"/>
    </row>
    <row r="216" spans="2:5">
      <c r="B216" s="11"/>
      <c r="E216" s="12"/>
    </row>
    <row r="217" spans="2:5">
      <c r="B217" s="11"/>
      <c r="E217" s="12"/>
    </row>
    <row r="218" spans="2:5">
      <c r="B218" s="11"/>
      <c r="E218" s="12"/>
    </row>
    <row r="219" spans="2:5">
      <c r="B219" s="11"/>
      <c r="E219" s="12"/>
    </row>
    <row r="220" spans="2:5">
      <c r="B220" s="11"/>
      <c r="E220" s="12"/>
    </row>
    <row r="221" spans="2:5">
      <c r="B221" s="11"/>
      <c r="E221" s="12"/>
    </row>
    <row r="222" spans="2:5">
      <c r="B222" s="11"/>
      <c r="E222" s="12"/>
    </row>
    <row r="223" spans="2:5">
      <c r="B223" s="11"/>
      <c r="E223" s="12"/>
    </row>
    <row r="224" spans="2:5">
      <c r="B224" s="11"/>
      <c r="E224" s="12"/>
    </row>
    <row r="225" spans="2:5">
      <c r="B225" s="11"/>
      <c r="E225" s="12"/>
    </row>
    <row r="226" spans="2:5">
      <c r="B226" s="11"/>
      <c r="E226" s="12"/>
    </row>
    <row r="227" spans="2:5">
      <c r="B227" s="11"/>
      <c r="E227" s="12"/>
    </row>
    <row r="228" spans="2:5">
      <c r="B228" s="11"/>
      <c r="E228" s="12"/>
    </row>
    <row r="229" spans="2:5">
      <c r="B229" s="11"/>
      <c r="E229" s="12"/>
    </row>
    <row r="230" spans="2:5">
      <c r="B230" s="11"/>
      <c r="E230" s="12"/>
    </row>
    <row r="231" spans="2:5">
      <c r="B231" s="11"/>
      <c r="E231" s="12"/>
    </row>
    <row r="232" spans="2:5">
      <c r="B232" s="11"/>
      <c r="E232" s="12"/>
    </row>
    <row r="233" spans="2:5">
      <c r="B233" s="11"/>
      <c r="E233" s="12"/>
    </row>
    <row r="234" spans="2:5">
      <c r="B234" s="11"/>
      <c r="E234" s="12"/>
    </row>
    <row r="235" spans="2:5">
      <c r="B235" s="11"/>
      <c r="E235" s="12"/>
    </row>
  </sheetData>
  <conditionalFormatting sqref="D2:D82">
    <cfRule type="notContainsText" dxfId="6" priority="3" operator="notContains" text="Manquant">
      <formula>ISERROR(SEARCH("Manquant",D2))</formula>
    </cfRule>
    <cfRule type="containsText" dxfId="5" priority="4" operator="containsText" text="Manquant">
      <formula>NOT(ISERROR(SEARCH("Manquant",D2)))</formula>
    </cfRule>
  </conditionalFormatting>
  <conditionalFormatting sqref="E2:E235">
    <cfRule type="expression" dxfId="4" priority="2">
      <formula>$B2&lt;&gt;$E2</formula>
    </cfRule>
  </conditionalFormatting>
  <conditionalFormatting sqref="B2:B235">
    <cfRule type="expression" dxfId="3" priority="1">
      <formula>$B2&lt;&gt;$E2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57"/>
  <sheetViews>
    <sheetView workbookViewId="0">
      <selection sqref="A1:B1048576"/>
    </sheetView>
  </sheetViews>
  <sheetFormatPr baseColWidth="10" defaultRowHeight="15"/>
  <cols>
    <col min="1" max="1" width="25.7109375" bestFit="1" customWidth="1"/>
  </cols>
  <sheetData>
    <row r="1" spans="1:2">
      <c r="A1" t="s">
        <v>4</v>
      </c>
      <c r="B1" t="s">
        <v>5</v>
      </c>
    </row>
    <row r="2" spans="1:2">
      <c r="A2" t="s">
        <v>6</v>
      </c>
      <c r="B2">
        <v>1</v>
      </c>
    </row>
    <row r="3" spans="1:2">
      <c r="A3" t="s">
        <v>7</v>
      </c>
      <c r="B3">
        <v>2</v>
      </c>
    </row>
    <row r="4" spans="1:2">
      <c r="A4" t="s">
        <v>8</v>
      </c>
      <c r="B4">
        <v>4</v>
      </c>
    </row>
    <row r="5" spans="1:2">
      <c r="A5" t="s">
        <v>9</v>
      </c>
      <c r="B5">
        <v>4</v>
      </c>
    </row>
    <row r="6" spans="1:2">
      <c r="A6" t="s">
        <v>10</v>
      </c>
      <c r="B6">
        <v>2</v>
      </c>
    </row>
    <row r="7" spans="1:2">
      <c r="A7" t="s">
        <v>11</v>
      </c>
      <c r="B7">
        <v>3</v>
      </c>
    </row>
    <row r="8" spans="1:2">
      <c r="A8" t="s">
        <v>12</v>
      </c>
      <c r="B8">
        <v>3</v>
      </c>
    </row>
    <row r="9" spans="1:2">
      <c r="A9" t="s">
        <v>13</v>
      </c>
      <c r="B9">
        <v>2</v>
      </c>
    </row>
    <row r="10" spans="1:2">
      <c r="A10" t="s">
        <v>14</v>
      </c>
      <c r="B10">
        <v>2</v>
      </c>
    </row>
    <row r="11" spans="1:2">
      <c r="A11" t="s">
        <v>15</v>
      </c>
      <c r="B11">
        <v>2</v>
      </c>
    </row>
    <row r="12" spans="1:2">
      <c r="A12" t="s">
        <v>16</v>
      </c>
      <c r="B12">
        <v>2</v>
      </c>
    </row>
    <row r="13" spans="1:2">
      <c r="A13" t="s">
        <v>17</v>
      </c>
      <c r="B13">
        <v>2</v>
      </c>
    </row>
    <row r="14" spans="1:2">
      <c r="A14" t="s">
        <v>18</v>
      </c>
      <c r="B14">
        <v>2</v>
      </c>
    </row>
    <row r="15" spans="1:2">
      <c r="A15" t="s">
        <v>19</v>
      </c>
      <c r="B15">
        <v>1</v>
      </c>
    </row>
    <row r="16" spans="1:2">
      <c r="A16" t="s">
        <v>20</v>
      </c>
      <c r="B16">
        <v>2</v>
      </c>
    </row>
    <row r="17" spans="1:2">
      <c r="A17" t="s">
        <v>21</v>
      </c>
      <c r="B17">
        <v>1</v>
      </c>
    </row>
    <row r="18" spans="1:2">
      <c r="A18" t="s">
        <v>22</v>
      </c>
      <c r="B18">
        <v>5</v>
      </c>
    </row>
    <row r="19" spans="1:2">
      <c r="A19" t="s">
        <v>23</v>
      </c>
      <c r="B19">
        <v>1</v>
      </c>
    </row>
    <row r="20" spans="1:2">
      <c r="A20" t="s">
        <v>24</v>
      </c>
      <c r="B20">
        <v>1</v>
      </c>
    </row>
    <row r="21" spans="1:2">
      <c r="A21" t="s">
        <v>25</v>
      </c>
      <c r="B21">
        <v>1</v>
      </c>
    </row>
    <row r="22" spans="1:2">
      <c r="A22" t="s">
        <v>26</v>
      </c>
      <c r="B22">
        <v>1</v>
      </c>
    </row>
    <row r="23" spans="1:2">
      <c r="A23" t="s">
        <v>28</v>
      </c>
      <c r="B23">
        <v>1</v>
      </c>
    </row>
    <row r="24" spans="1:2">
      <c r="A24" t="s">
        <v>29</v>
      </c>
      <c r="B24">
        <v>1</v>
      </c>
    </row>
    <row r="25" spans="1:2">
      <c r="A25" t="s">
        <v>30</v>
      </c>
      <c r="B25">
        <v>1</v>
      </c>
    </row>
    <row r="26" spans="1:2">
      <c r="A26" t="s">
        <v>31</v>
      </c>
      <c r="B26">
        <v>1</v>
      </c>
    </row>
    <row r="27" spans="1:2">
      <c r="A27" t="s">
        <v>32</v>
      </c>
      <c r="B27">
        <v>1</v>
      </c>
    </row>
    <row r="28" spans="1:2">
      <c r="A28" t="s">
        <v>34</v>
      </c>
      <c r="B28">
        <v>1</v>
      </c>
    </row>
    <row r="29" spans="1:2">
      <c r="A29" t="s">
        <v>36</v>
      </c>
      <c r="B29">
        <v>1</v>
      </c>
    </row>
    <row r="30" spans="1:2">
      <c r="A30" t="s">
        <v>38</v>
      </c>
      <c r="B30">
        <v>1</v>
      </c>
    </row>
    <row r="31" spans="1:2">
      <c r="A31" t="s">
        <v>40</v>
      </c>
      <c r="B31">
        <v>1</v>
      </c>
    </row>
    <row r="32" spans="1:2">
      <c r="A32" t="s">
        <v>42</v>
      </c>
      <c r="B32">
        <v>1</v>
      </c>
    </row>
    <row r="33" spans="1:2">
      <c r="A33" t="s">
        <v>44</v>
      </c>
      <c r="B33">
        <v>1</v>
      </c>
    </row>
    <row r="34" spans="1:2">
      <c r="A34" t="s">
        <v>46</v>
      </c>
      <c r="B34">
        <v>1</v>
      </c>
    </row>
    <row r="35" spans="1:2">
      <c r="A35" t="s">
        <v>48</v>
      </c>
      <c r="B35">
        <v>1</v>
      </c>
    </row>
    <row r="36" spans="1:2">
      <c r="A36" t="s">
        <v>50</v>
      </c>
      <c r="B36">
        <v>1</v>
      </c>
    </row>
    <row r="37" spans="1:2">
      <c r="A37" t="s">
        <v>52</v>
      </c>
      <c r="B37">
        <v>1</v>
      </c>
    </row>
    <row r="38" spans="1:2">
      <c r="A38" t="s">
        <v>54</v>
      </c>
      <c r="B38">
        <v>1</v>
      </c>
    </row>
    <row r="39" spans="1:2">
      <c r="A39" t="s">
        <v>173</v>
      </c>
      <c r="B39">
        <v>1</v>
      </c>
    </row>
    <row r="40" spans="1:2">
      <c r="A40" t="s">
        <v>57</v>
      </c>
      <c r="B40">
        <v>1</v>
      </c>
    </row>
    <row r="41" spans="1:2">
      <c r="A41" t="s">
        <v>59</v>
      </c>
      <c r="B41">
        <v>1</v>
      </c>
    </row>
    <row r="42" spans="1:2">
      <c r="A42" t="s">
        <v>61</v>
      </c>
      <c r="B42">
        <v>1</v>
      </c>
    </row>
    <row r="43" spans="1:2">
      <c r="A43" t="s">
        <v>63</v>
      </c>
      <c r="B43">
        <v>1</v>
      </c>
    </row>
    <row r="44" spans="1:2">
      <c r="A44" t="s">
        <v>66</v>
      </c>
      <c r="B44">
        <v>1</v>
      </c>
    </row>
    <row r="45" spans="1:2">
      <c r="A45" t="s">
        <v>68</v>
      </c>
      <c r="B45">
        <v>4</v>
      </c>
    </row>
    <row r="46" spans="1:2">
      <c r="A46" t="s">
        <v>70</v>
      </c>
      <c r="B46">
        <v>2</v>
      </c>
    </row>
    <row r="47" spans="1:2">
      <c r="A47" t="s">
        <v>72</v>
      </c>
      <c r="B47">
        <v>1</v>
      </c>
    </row>
    <row r="48" spans="1:2">
      <c r="A48" t="s">
        <v>73</v>
      </c>
      <c r="B48">
        <v>1</v>
      </c>
    </row>
    <row r="49" spans="1:2">
      <c r="A49" t="s">
        <v>74</v>
      </c>
      <c r="B49">
        <v>1</v>
      </c>
    </row>
    <row r="50" spans="1:2">
      <c r="A50" t="s">
        <v>75</v>
      </c>
      <c r="B50">
        <v>3</v>
      </c>
    </row>
    <row r="51" spans="1:2">
      <c r="A51" t="s">
        <v>76</v>
      </c>
      <c r="B51">
        <v>1</v>
      </c>
    </row>
    <row r="52" spans="1:2">
      <c r="A52" t="s">
        <v>77</v>
      </c>
      <c r="B52">
        <v>1</v>
      </c>
    </row>
    <row r="53" spans="1:2">
      <c r="A53" t="s">
        <v>78</v>
      </c>
      <c r="B53">
        <v>1</v>
      </c>
    </row>
    <row r="54" spans="1:2">
      <c r="A54" t="s">
        <v>79</v>
      </c>
      <c r="B54">
        <v>1</v>
      </c>
    </row>
    <row r="55" spans="1:2">
      <c r="A55" t="s">
        <v>80</v>
      </c>
      <c r="B55">
        <v>1</v>
      </c>
    </row>
    <row r="56" spans="1:2">
      <c r="A56" t="s">
        <v>81</v>
      </c>
      <c r="B56">
        <v>1</v>
      </c>
    </row>
    <row r="57" spans="1:2">
      <c r="A57" t="s">
        <v>82</v>
      </c>
      <c r="B5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SPL AQ-MANAGER</vt:lpstr>
      <vt:lpstr>Rechange</vt:lpstr>
      <vt:lpstr>Tableau1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Colin</dc:creator>
  <cp:lastModifiedBy>FRANCIS</cp:lastModifiedBy>
  <dcterms:created xsi:type="dcterms:W3CDTF">2022-12-05T10:30:54Z</dcterms:created>
  <dcterms:modified xsi:type="dcterms:W3CDTF">2022-12-13T17:03:23Z</dcterms:modified>
</cp:coreProperties>
</file>