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9040" windowHeight="15840"/>
  </bookViews>
  <sheets>
    <sheet name="Tableau" sheetId="1" r:id="rId1"/>
    <sheet name="Heures en Euro" sheetId="3" r:id="rId2"/>
    <sheet name="Ressources" sheetId="2" r:id="rId3"/>
  </sheets>
  <functionGroups/>
  <definedNames>
    <definedName name="ANNEES">Ressources!$D$3:$D$14</definedName>
    <definedName name="FERIES">Ressources!$L$3:$L$15</definedName>
    <definedName name="MOIS">Ressources!$B$3:$B$14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9" i="1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G11"/>
  <c r="B10" s="1"/>
  <c r="B11"/>
  <c r="B12"/>
  <c r="B13"/>
  <c r="B19"/>
  <c r="B20"/>
  <c r="B21"/>
  <c r="B27"/>
  <c r="B28"/>
  <c r="B29"/>
  <c r="B35"/>
  <c r="B36"/>
  <c r="H7" i="2"/>
  <c r="B14" i="1" l="1"/>
  <c r="B38"/>
  <c r="B30"/>
  <c r="B22"/>
  <c r="B37"/>
  <c r="B31"/>
  <c r="B23"/>
  <c r="B15"/>
  <c r="B32"/>
  <c r="B24"/>
  <c r="B16"/>
  <c r="B39"/>
  <c r="B33"/>
  <c r="B25"/>
  <c r="B17"/>
  <c r="B9"/>
  <c r="B34"/>
  <c r="B26"/>
  <c r="B18"/>
  <c r="F3" i="2"/>
  <c r="D4" l="1"/>
  <c r="D3" l="1"/>
  <c r="D5"/>
  <c r="D6" s="1"/>
  <c r="D7" s="1"/>
  <c r="D8" s="1"/>
  <c r="D9" s="1"/>
  <c r="D10" s="1"/>
  <c r="D11" s="1"/>
  <c r="D12" s="1"/>
  <c r="D13" s="1"/>
  <c r="D14" s="1"/>
  <c r="A9" i="1" l="1"/>
  <c r="I7" i="2"/>
  <c r="A41" i="1" s="1"/>
  <c r="A40"/>
  <c r="L1" i="2"/>
  <c r="L3" l="1"/>
  <c r="L13"/>
  <c r="L6"/>
  <c r="L7"/>
  <c r="L11"/>
  <c r="L15"/>
  <c r="L14"/>
  <c r="L12"/>
  <c r="L4"/>
  <c r="A10" i="1"/>
  <c r="A11" l="1"/>
  <c r="L5" i="2"/>
  <c r="L9"/>
  <c r="L10" s="1"/>
  <c r="L8"/>
  <c r="A12" i="1" l="1"/>
  <c r="A13" l="1"/>
  <c r="A14" l="1"/>
  <c r="A15" l="1"/>
  <c r="A16" l="1"/>
  <c r="A17" l="1"/>
  <c r="A18" l="1"/>
  <c r="A19" l="1"/>
  <c r="A20" l="1"/>
  <c r="A21" l="1"/>
  <c r="A22" l="1"/>
  <c r="A23" l="1"/>
  <c r="A24" l="1"/>
  <c r="A25" l="1"/>
  <c r="A26" l="1"/>
  <c r="A27" l="1"/>
  <c r="A28" l="1"/>
  <c r="A29" l="1"/>
  <c r="A30" l="1"/>
  <c r="A31" l="1"/>
  <c r="A32" l="1"/>
  <c r="A33" l="1"/>
  <c r="A34" l="1"/>
  <c r="A35" l="1"/>
  <c r="A36" l="1"/>
  <c r="A37" l="1"/>
  <c r="A38" l="1"/>
  <c r="A39" l="1"/>
  <c r="E41"/>
  <c r="E40"/>
</calcChain>
</file>

<file path=xl/sharedStrings.xml><?xml version="1.0" encoding="utf-8"?>
<sst xmlns="http://schemas.openxmlformats.org/spreadsheetml/2006/main" count="40" uniqueCount="39">
  <si>
    <t>Date</t>
  </si>
  <si>
    <t>Matin</t>
  </si>
  <si>
    <t>Après-midi</t>
  </si>
  <si>
    <t>Fiche mensuelle de suivi du temps de travail</t>
  </si>
  <si>
    <t>Nbre d'heures totales travaillées par jour</t>
  </si>
  <si>
    <t>Employé :</t>
  </si>
  <si>
    <t xml:space="preserve">Mois </t>
  </si>
  <si>
    <t>Année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</si>
  <si>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</si>
  <si>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</si>
  <si>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</si>
  <si>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</si>
  <si>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</si>
  <si>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</si>
  <si>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</si>
  <si>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</si>
  <si>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</si>
  <si>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</si>
  <si>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</si>
  <si>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fixe</t>
  </si>
  <si>
    <t>Année auto</t>
  </si>
  <si>
    <t>Février</t>
  </si>
  <si>
    <t>Aujourd'hui</t>
  </si>
  <si>
    <t>Début / Fin de mois</t>
  </si>
  <si>
    <t>Jour Férié</t>
  </si>
  <si>
    <t>Jour de l'an</t>
  </si>
  <si>
    <t>Pâque</t>
  </si>
  <si>
    <t>Lundi de Pâques</t>
  </si>
  <si>
    <t>Fête du travail</t>
  </si>
  <si>
    <t>Armistice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</si>
  <si>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</si>
  <si>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</si>
  <si>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</si>
  <si>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</si>
  <si>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</si>
  <si>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</si>
  <si>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</si>
  <si>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</si>
  <si>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Utilisateur</t>
  </si>
</sst>
</file>

<file path=xl/styles.xml><?xml version="1.0" encoding="utf-8"?>
<styleSheet xmlns="http://schemas.openxmlformats.org/spreadsheetml/2006/main">
  <numFmts count="2">
    <numFmt numFmtId="164" formatCode="dd"/>
    <numFmt numFmtId="165" formatCode="mmmm"/>
  </numFmts>
  <fonts count="2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indexed="8"/>
      <name val="Calibri"/>
      <family val="2"/>
    </font>
    <font>
      <b/>
      <sz val="14"/>
      <color indexed="8"/>
      <name val="Calibri"/>
      <family val="2"/>
    </font>
    <font>
      <b/>
      <sz val="10"/>
      <color indexed="8"/>
      <name val="Calibri"/>
      <family val="2"/>
    </font>
    <font>
      <b/>
      <sz val="8"/>
      <color indexed="8"/>
      <name val="Calibri"/>
      <family val="2"/>
    </font>
    <font>
      <sz val="14"/>
      <color indexed="8"/>
      <name val="Calibri"/>
      <family val="2"/>
    </font>
    <font>
      <sz val="10"/>
      <color indexed="8"/>
      <name val="Calibri"/>
      <family val="2"/>
    </font>
    <font>
      <sz val="8"/>
      <color indexed="8"/>
      <name val="Calibri"/>
      <family val="2"/>
    </font>
    <font>
      <sz val="7"/>
      <color indexed="8"/>
      <name val="Calibri"/>
      <family val="2"/>
    </font>
    <font>
      <b/>
      <u/>
      <sz val="12"/>
      <color indexed="8"/>
      <name val="Calibri"/>
      <family val="2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</font>
    <font>
      <sz val="11"/>
      <color rgb="FF1A1A1A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</font>
    <font>
      <b/>
      <sz val="11"/>
      <color theme="1"/>
      <name val="Calibri"/>
      <family val="2"/>
      <scheme val="minor"/>
    </font>
    <font>
      <sz val="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3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1" fillId="0" borderId="0" xfId="1" applyFill="1" applyAlignment="1">
      <alignment horizontal="left" vertical="center" wrapText="1"/>
    </xf>
    <xf numFmtId="0" fontId="8" fillId="0" borderId="0" xfId="1" applyFont="1" applyFill="1" applyBorder="1" applyAlignment="1">
      <alignment horizontal="center" vertical="center" wrapText="1"/>
    </xf>
    <xf numFmtId="0" fontId="11" fillId="0" borderId="0" xfId="1" applyFont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0" fillId="0" borderId="7" xfId="0" applyBorder="1"/>
    <xf numFmtId="0" fontId="0" fillId="0" borderId="1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13" fillId="0" borderId="17" xfId="1" applyNumberFormat="1" applyFont="1" applyBorder="1" applyAlignment="1">
      <alignment vertical="center" wrapText="1"/>
    </xf>
    <xf numFmtId="0" fontId="0" fillId="0" borderId="18" xfId="0" applyBorder="1" applyAlignment="1">
      <alignment vertical="center"/>
    </xf>
    <xf numFmtId="14" fontId="13" fillId="0" borderId="14" xfId="1" applyNumberFormat="1" applyFont="1" applyBorder="1" applyAlignment="1">
      <alignment horizontal="center" vertical="center" wrapText="1"/>
    </xf>
    <xf numFmtId="14" fontId="0" fillId="0" borderId="8" xfId="0" applyNumberFormat="1" applyBorder="1" applyAlignment="1">
      <alignment horizontal="center"/>
    </xf>
    <xf numFmtId="0" fontId="0" fillId="0" borderId="14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7" xfId="0" applyBorder="1"/>
    <xf numFmtId="0" fontId="0" fillId="0" borderId="18" xfId="0" applyBorder="1"/>
    <xf numFmtId="0" fontId="0" fillId="0" borderId="15" xfId="0" applyBorder="1"/>
    <xf numFmtId="14" fontId="1" fillId="0" borderId="9" xfId="1" applyNumberFormat="1" applyBorder="1" applyAlignment="1">
      <alignment horizontal="center" vertical="center"/>
    </xf>
    <xf numFmtId="164" fontId="7" fillId="2" borderId="13" xfId="1" applyNumberFormat="1" applyFont="1" applyFill="1" applyBorder="1" applyAlignment="1">
      <alignment horizontal="center" vertical="center" wrapText="1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164" fontId="7" fillId="2" borderId="23" xfId="1" applyNumberFormat="1" applyFont="1" applyFill="1" applyBorder="1" applyAlignment="1">
      <alignment horizontal="center" vertical="center" wrapText="1"/>
    </xf>
    <xf numFmtId="0" fontId="0" fillId="0" borderId="17" xfId="0" applyBorder="1" applyAlignment="1">
      <alignment vertical="center"/>
    </xf>
    <xf numFmtId="0" fontId="0" fillId="0" borderId="18" xfId="0" applyBorder="1" applyAlignment="1">
      <alignment horizontal="right" vertical="center" wrapText="1"/>
    </xf>
    <xf numFmtId="14" fontId="0" fillId="0" borderId="18" xfId="0" applyNumberFormat="1" applyBorder="1" applyAlignment="1">
      <alignment horizontal="right" vertical="center" wrapText="1"/>
    </xf>
    <xf numFmtId="14" fontId="14" fillId="0" borderId="18" xfId="0" applyNumberFormat="1" applyFont="1" applyBorder="1" applyAlignment="1">
      <alignment horizontal="right"/>
    </xf>
    <xf numFmtId="0" fontId="15" fillId="0" borderId="24" xfId="0" applyFont="1" applyBorder="1" applyAlignment="1">
      <alignment horizontal="left" vertical="center"/>
    </xf>
    <xf numFmtId="14" fontId="14" fillId="0" borderId="25" xfId="0" applyNumberFormat="1" applyFont="1" applyBorder="1" applyAlignment="1">
      <alignment horizontal="right"/>
    </xf>
    <xf numFmtId="0" fontId="0" fillId="0" borderId="14" xfId="0" applyFill="1" applyBorder="1" applyAlignment="1">
      <alignment horizontal="center" vertical="center"/>
    </xf>
    <xf numFmtId="0" fontId="0" fillId="0" borderId="8" xfId="0" applyFill="1" applyBorder="1" applyAlignment="1">
      <alignment horizontal="right" vertical="center" wrapText="1"/>
    </xf>
    <xf numFmtId="0" fontId="0" fillId="0" borderId="16" xfId="0" applyBorder="1"/>
    <xf numFmtId="0" fontId="0" fillId="0" borderId="9" xfId="0" applyBorder="1"/>
    <xf numFmtId="0" fontId="0" fillId="0" borderId="0" xfId="0" applyNumberFormat="1"/>
    <xf numFmtId="0" fontId="0" fillId="0" borderId="0" xfId="0" applyAlignment="1">
      <alignment horizontal="center" vertical="center"/>
    </xf>
    <xf numFmtId="14" fontId="17" fillId="0" borderId="2" xfId="0" applyNumberFormat="1" applyFont="1" applyBorder="1" applyAlignment="1"/>
    <xf numFmtId="0" fontId="18" fillId="0" borderId="4" xfId="1" applyFont="1" applyFill="1" applyBorder="1" applyAlignment="1">
      <alignment horizontal="center" vertical="center" wrapText="1"/>
    </xf>
    <xf numFmtId="0" fontId="19" fillId="0" borderId="26" xfId="0" applyFont="1" applyBorder="1" applyAlignment="1">
      <alignment horizontal="center"/>
    </xf>
    <xf numFmtId="0" fontId="19" fillId="0" borderId="11" xfId="0" applyFont="1" applyBorder="1" applyAlignment="1">
      <alignment horizontal="center"/>
    </xf>
    <xf numFmtId="0" fontId="1" fillId="2" borderId="22" xfId="1" applyFill="1" applyBorder="1" applyAlignment="1">
      <alignment horizontal="center" vertical="center" wrapText="1"/>
    </xf>
    <xf numFmtId="0" fontId="1" fillId="2" borderId="28" xfId="1" applyFill="1" applyBorder="1" applyAlignment="1">
      <alignment horizontal="center" vertical="center" wrapText="1"/>
    </xf>
    <xf numFmtId="0" fontId="1" fillId="2" borderId="29" xfId="1" applyFill="1" applyBorder="1" applyAlignment="1">
      <alignment horizontal="center" vertic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30" xfId="1" applyFill="1" applyBorder="1" applyAlignment="1">
      <alignment horizontal="center" vertical="center" wrapText="1"/>
    </xf>
    <xf numFmtId="0" fontId="10" fillId="0" borderId="0" xfId="1" applyFont="1" applyFill="1" applyBorder="1" applyAlignment="1">
      <alignment vertical="center" wrapText="1" readingOrder="1"/>
    </xf>
    <xf numFmtId="0" fontId="10" fillId="0" borderId="0" xfId="1" applyFont="1" applyFill="1" applyBorder="1" applyAlignment="1">
      <alignment vertical="center" wrapText="1"/>
    </xf>
    <xf numFmtId="0" fontId="9" fillId="0" borderId="5" xfId="1" applyFont="1" applyFill="1" applyBorder="1" applyAlignment="1">
      <alignment vertical="center" wrapText="1"/>
    </xf>
    <xf numFmtId="0" fontId="2" fillId="0" borderId="1" xfId="1" applyFont="1" applyBorder="1" applyAlignment="1">
      <alignment horizontal="center" vertical="center" wrapText="1"/>
    </xf>
    <xf numFmtId="0" fontId="2" fillId="0" borderId="0" xfId="1" applyFont="1" applyBorder="1" applyAlignment="1">
      <alignment horizontal="center" vertical="center" wrapText="1"/>
    </xf>
    <xf numFmtId="0" fontId="16" fillId="0" borderId="27" xfId="1" applyFont="1" applyFill="1" applyBorder="1" applyAlignment="1">
      <alignment horizontal="center" vertical="center" wrapText="1"/>
    </xf>
    <xf numFmtId="0" fontId="16" fillId="0" borderId="10" xfId="1" applyFont="1" applyFill="1" applyBorder="1" applyAlignment="1">
      <alignment horizontal="center" vertical="center" wrapText="1"/>
    </xf>
    <xf numFmtId="0" fontId="5" fillId="0" borderId="6" xfId="1" applyFont="1" applyFill="1" applyBorder="1" applyAlignment="1">
      <alignment horizontal="center" vertical="center" wrapText="1"/>
    </xf>
    <xf numFmtId="0" fontId="5" fillId="0" borderId="11" xfId="1" applyFont="1" applyFill="1" applyBorder="1" applyAlignment="1">
      <alignment horizontal="center" vertical="center" wrapText="1"/>
    </xf>
    <xf numFmtId="0" fontId="1" fillId="0" borderId="0" xfId="1" applyFont="1" applyAlignment="1">
      <alignment horizontal="center"/>
    </xf>
    <xf numFmtId="0" fontId="1" fillId="0" borderId="1" xfId="1" applyFont="1" applyBorder="1" applyAlignment="1">
      <alignment horizontal="center"/>
    </xf>
    <xf numFmtId="0" fontId="4" fillId="0" borderId="19" xfId="1" applyFont="1" applyFill="1" applyBorder="1" applyAlignment="1">
      <alignment horizontal="center" vertical="center" wrapText="1"/>
    </xf>
    <xf numFmtId="0" fontId="4" fillId="0" borderId="20" xfId="1" applyFont="1" applyFill="1" applyBorder="1" applyAlignment="1">
      <alignment horizontal="center" vertical="center" wrapText="1"/>
    </xf>
    <xf numFmtId="0" fontId="4" fillId="0" borderId="12" xfId="1" applyFont="1" applyFill="1" applyBorder="1" applyAlignment="1">
      <alignment horizontal="center" vertical="center" wrapText="1"/>
    </xf>
    <xf numFmtId="0" fontId="4" fillId="0" borderId="10" xfId="1" applyFont="1" applyFill="1" applyBorder="1" applyAlignment="1">
      <alignment horizontal="center" vertical="center" wrapText="1"/>
    </xf>
    <xf numFmtId="0" fontId="1" fillId="0" borderId="2" xfId="1" applyBorder="1" applyAlignment="1">
      <alignment horizontal="center" vertical="center" wrapText="1"/>
    </xf>
    <xf numFmtId="0" fontId="1" fillId="0" borderId="4" xfId="1" applyBorder="1" applyAlignment="1">
      <alignment horizontal="center" vertical="center" wrapText="1"/>
    </xf>
    <xf numFmtId="0" fontId="1" fillId="0" borderId="3" xfId="1" applyBorder="1" applyAlignment="1">
      <alignment horizontal="center" vertical="center" wrapText="1"/>
    </xf>
    <xf numFmtId="0" fontId="16" fillId="0" borderId="2" xfId="1" applyFont="1" applyFill="1" applyBorder="1" applyAlignment="1">
      <alignment horizontal="center" vertical="center" wrapText="1"/>
    </xf>
    <xf numFmtId="0" fontId="16" fillId="0" borderId="4" xfId="1" applyFont="1" applyFill="1" applyBorder="1" applyAlignment="1">
      <alignment horizontal="center" vertical="center" wrapText="1"/>
    </xf>
    <xf numFmtId="0" fontId="6" fillId="0" borderId="20" xfId="1" applyFont="1" applyFill="1" applyBorder="1" applyAlignment="1">
      <alignment horizontal="center" vertical="center" wrapText="1"/>
    </xf>
    <xf numFmtId="0" fontId="6" fillId="0" borderId="10" xfId="1" applyFont="1" applyFill="1" applyBorder="1" applyAlignment="1">
      <alignment horizontal="center" vertical="center" wrapText="1"/>
    </xf>
    <xf numFmtId="0" fontId="6" fillId="0" borderId="6" xfId="1" applyFont="1" applyFill="1" applyBorder="1" applyAlignment="1">
      <alignment horizontal="center" vertical="center" wrapText="1"/>
    </xf>
    <xf numFmtId="0" fontId="6" fillId="0" borderId="11" xfId="1" applyFont="1" applyFill="1" applyBorder="1" applyAlignment="1">
      <alignment horizontal="center" vertical="center" wrapText="1"/>
    </xf>
    <xf numFmtId="0" fontId="3" fillId="3" borderId="2" xfId="1" applyFont="1" applyFill="1" applyBorder="1" applyAlignment="1">
      <alignment horizontal="center" vertical="center" wrapText="1"/>
    </xf>
    <xf numFmtId="0" fontId="3" fillId="3" borderId="3" xfId="1" applyFont="1" applyFill="1" applyBorder="1" applyAlignment="1">
      <alignment horizontal="center" vertical="center" wrapText="1"/>
    </xf>
    <xf numFmtId="0" fontId="3" fillId="3" borderId="4" xfId="1" applyFont="1" applyFill="1" applyBorder="1" applyAlignment="1">
      <alignment horizontal="center" vertical="center" wrapText="1"/>
    </xf>
    <xf numFmtId="0" fontId="2" fillId="0" borderId="5" xfId="1" applyFont="1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8" xfId="0" applyBorder="1" applyAlignment="1">
      <alignment horizontal="center"/>
    </xf>
    <xf numFmtId="165" fontId="1" fillId="4" borderId="2" xfId="1" applyNumberFormat="1" applyFont="1" applyFill="1" applyBorder="1" applyAlignment="1">
      <alignment horizontal="center" vertical="center" wrapText="1"/>
    </xf>
    <xf numFmtId="0" fontId="1" fillId="5" borderId="26" xfId="1" applyFont="1" applyFill="1" applyBorder="1" applyAlignment="1">
      <alignment horizontal="center" vertical="center" wrapText="1"/>
    </xf>
    <xf numFmtId="0" fontId="20" fillId="0" borderId="0" xfId="0" applyFont="1" applyAlignment="1">
      <alignment horizontal="center" vertical="center"/>
    </xf>
  </cellXfs>
  <cellStyles count="2">
    <cellStyle name="Normal" xfId="0" builtinId="0"/>
    <cellStyle name="Normal 2" xfId="1"/>
  </cellStyles>
  <dxfs count="2">
    <dxf>
      <fill>
        <patternFill>
          <bgColor theme="9" tint="0.79998168889431442"/>
        </patternFill>
      </fill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C44"/>
  <sheetViews>
    <sheetView showZeros="0" tabSelected="1" workbookViewId="0">
      <selection activeCell="D5" sqref="D5"/>
    </sheetView>
  </sheetViews>
  <sheetFormatPr baseColWidth="10" defaultRowHeight="15"/>
  <cols>
    <col min="1" max="2" width="10.7109375" bestFit="1" customWidth="1"/>
    <col min="3" max="4" width="22.5703125" style="2" customWidth="1"/>
    <col min="5" max="5" width="20.7109375" style="2" customWidth="1"/>
    <col min="7" max="7" width="22.7109375" customWidth="1"/>
    <col min="8" max="8" width="22.85546875" customWidth="1"/>
    <col min="9" max="9" width="11.42578125" style="36"/>
  </cols>
  <sheetData>
    <row r="1" spans="1:29" ht="21.75" thickBot="1">
      <c r="A1" s="51"/>
      <c r="B1" s="51"/>
      <c r="C1" s="51"/>
      <c r="D1" s="51"/>
      <c r="E1" s="51"/>
    </row>
    <row r="2" spans="1:29" ht="19.5" customHeight="1" thickBot="1">
      <c r="A2" s="72" t="s">
        <v>3</v>
      </c>
      <c r="B2" s="73"/>
      <c r="C2" s="73"/>
      <c r="D2" s="73"/>
      <c r="E2" s="74"/>
    </row>
    <row r="3" spans="1:29" ht="15.75" customHeight="1">
      <c r="A3" s="75"/>
      <c r="B3" s="75"/>
      <c r="C3" s="75"/>
      <c r="D3" s="75"/>
      <c r="E3" s="75"/>
    </row>
    <row r="4" spans="1:29" ht="15.75" customHeight="1" thickBot="1">
      <c r="A4" s="52"/>
      <c r="B4" s="52"/>
      <c r="C4" s="5" t="s">
        <v>6</v>
      </c>
      <c r="D4" s="5" t="s">
        <v>7</v>
      </c>
      <c r="E4" s="57"/>
    </row>
    <row r="5" spans="1:29" ht="16.5" customHeight="1" thickBot="1">
      <c r="A5" s="51"/>
      <c r="B5" s="51"/>
      <c r="C5" s="80" t="s">
        <v>13</v>
      </c>
      <c r="D5" s="81">
        <v>2028</v>
      </c>
      <c r="E5" s="58"/>
    </row>
    <row r="6" spans="1:29" ht="16.5" thickBot="1">
      <c r="A6" s="63" t="s">
        <v>5</v>
      </c>
      <c r="B6" s="64"/>
      <c r="C6" s="63"/>
      <c r="D6" s="65"/>
      <c r="E6" s="64"/>
    </row>
    <row r="7" spans="1:29" ht="17.25" customHeight="1">
      <c r="A7" s="59" t="s">
        <v>0</v>
      </c>
      <c r="B7" s="60"/>
      <c r="C7" s="70" t="s">
        <v>1</v>
      </c>
      <c r="D7" s="68" t="s">
        <v>2</v>
      </c>
      <c r="E7" s="55" t="s">
        <v>4</v>
      </c>
    </row>
    <row r="8" spans="1:29" ht="17.25" customHeight="1" thickBot="1">
      <c r="A8" s="61"/>
      <c r="B8" s="62"/>
      <c r="C8" s="71"/>
      <c r="D8" s="69"/>
      <c r="E8" s="56"/>
    </row>
    <row r="9" spans="1:29" ht="15.75">
      <c r="A9" s="23" t="str">
        <f>CHOOSE(WEEKDAY(Tableau!B9),"Dim","Lun","Mar","Mer","Jeu","Ven","Sam")</f>
        <v>Sam</v>
      </c>
      <c r="B9" s="25">
        <f t="shared" ref="B9:B36" si="0">DATE($D$5,$G$11,ROW()-8)</f>
        <v>46935</v>
      </c>
      <c r="C9" s="47"/>
      <c r="D9" s="47"/>
      <c r="E9" s="44">
        <f t="shared" ref="E9:E39" si="1">SUM(C9:D9)</f>
        <v>0</v>
      </c>
      <c r="G9" s="37"/>
    </row>
    <row r="10" spans="1:29" ht="15.75">
      <c r="A10" s="24" t="str">
        <f>CHOOSE(WEEKDAY(Tableau!B10),"Dim","Lun","Mar","Mer","Jeu","Ven","Sam")</f>
        <v>Dim</v>
      </c>
      <c r="B10" s="22">
        <f t="shared" si="0"/>
        <v>46936</v>
      </c>
      <c r="C10" s="42"/>
      <c r="D10" s="42"/>
      <c r="E10" s="44">
        <f t="shared" si="1"/>
        <v>0</v>
      </c>
      <c r="G10" s="37"/>
    </row>
    <row r="11" spans="1:29" ht="15.75">
      <c r="A11" s="24" t="str">
        <f>CHOOSE(WEEKDAY(Tableau!B11),"Dim","Lun","Mar","Mer","Jeu","Ven","Sam")</f>
        <v>Lun</v>
      </c>
      <c r="B11" s="22">
        <f t="shared" si="0"/>
        <v>46937</v>
      </c>
      <c r="C11" s="42">
        <v>4</v>
      </c>
      <c r="D11" s="42">
        <v>3</v>
      </c>
      <c r="E11" s="44">
        <f t="shared" si="1"/>
        <v>7</v>
      </c>
      <c r="G11" s="82">
        <f>IF($C$5="Janvier",1,IF($C$5="Février",2,IF($C$5="Mars",3,IF($C$5="Avril",4,IF($C$5="Mai",5,IF($C$5="Juin",6,IF($C$5="Juillet",7,IF($C$5="Août",8,IF($C$5="Septembre",9,IF($C$5="Octobre",10,IF($C$5="Novembre",11,IF($C$5="Décembre",12))))))))))))</f>
        <v>7</v>
      </c>
    </row>
    <row r="12" spans="1:29" s="1" customFormat="1" ht="15.75">
      <c r="A12" s="24" t="str">
        <f>CHOOSE(WEEKDAY(Tableau!B12),"Dim","Lun","Mar","Mer","Jeu","Ven","Sam")</f>
        <v>Mar</v>
      </c>
      <c r="B12" s="22">
        <f t="shared" si="0"/>
        <v>46938</v>
      </c>
      <c r="C12" s="42">
        <v>4</v>
      </c>
      <c r="D12" s="42">
        <v>3</v>
      </c>
      <c r="E12" s="44">
        <f t="shared" si="1"/>
        <v>7</v>
      </c>
      <c r="F12"/>
      <c r="G12" s="37"/>
      <c r="H12"/>
      <c r="I12" s="36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</row>
    <row r="13" spans="1:29" s="1" customFormat="1" ht="15.75">
      <c r="A13" s="24" t="str">
        <f>CHOOSE(WEEKDAY(Tableau!B13),"Dim","Lun","Mar","Mer","Jeu","Ven","Sam")</f>
        <v>Mer</v>
      </c>
      <c r="B13" s="22">
        <f t="shared" si="0"/>
        <v>46939</v>
      </c>
      <c r="C13" s="42">
        <v>4</v>
      </c>
      <c r="D13" s="42">
        <v>3</v>
      </c>
      <c r="E13" s="44">
        <f t="shared" si="1"/>
        <v>7</v>
      </c>
      <c r="F13"/>
      <c r="G13" s="37"/>
      <c r="H13"/>
      <c r="I13" s="36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</row>
    <row r="14" spans="1:29" s="1" customFormat="1" ht="15.75">
      <c r="A14" s="24" t="str">
        <f>CHOOSE(WEEKDAY(Tableau!B14),"Dim","Lun","Mar","Mer","Jeu","Ven","Sam")</f>
        <v>Jeu</v>
      </c>
      <c r="B14" s="22">
        <f t="shared" si="0"/>
        <v>46940</v>
      </c>
      <c r="C14" s="42">
        <v>4</v>
      </c>
      <c r="D14" s="42">
        <v>3</v>
      </c>
      <c r="E14" s="44">
        <f t="shared" si="1"/>
        <v>7</v>
      </c>
      <c r="F14"/>
      <c r="G14" s="37"/>
      <c r="H14"/>
      <c r="I14" s="36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</row>
    <row r="15" spans="1:29" s="1" customFormat="1" ht="15.75">
      <c r="A15" s="24" t="str">
        <f>CHOOSE(WEEKDAY(Tableau!B15),"Dim","Lun","Mar","Mer","Jeu","Ven","Sam")</f>
        <v>Ven</v>
      </c>
      <c r="B15" s="22">
        <f t="shared" si="0"/>
        <v>46941</v>
      </c>
      <c r="C15" s="42">
        <v>4</v>
      </c>
      <c r="D15" s="42">
        <v>3</v>
      </c>
      <c r="E15" s="44">
        <f t="shared" si="1"/>
        <v>7</v>
      </c>
      <c r="F15"/>
      <c r="G15" s="37"/>
      <c r="H15"/>
      <c r="I15" s="36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</row>
    <row r="16" spans="1:29" s="1" customFormat="1" ht="15.75">
      <c r="A16" s="24" t="str">
        <f>CHOOSE(WEEKDAY(Tableau!B16),"Dim","Lun","Mar","Mer","Jeu","Ven","Sam")</f>
        <v>Sam</v>
      </c>
      <c r="B16" s="22">
        <f t="shared" si="0"/>
        <v>46942</v>
      </c>
      <c r="C16" s="42"/>
      <c r="D16" s="42"/>
      <c r="E16" s="44">
        <f t="shared" si="1"/>
        <v>0</v>
      </c>
      <c r="F16"/>
      <c r="G16" s="37"/>
      <c r="H16"/>
      <c r="I16" s="3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</row>
    <row r="17" spans="1:29" s="1" customFormat="1" ht="15.75">
      <c r="A17" s="24" t="str">
        <f>CHOOSE(WEEKDAY(Tableau!B17),"Dim","Lun","Mar","Mer","Jeu","Ven","Sam")</f>
        <v>Dim</v>
      </c>
      <c r="B17" s="22">
        <f t="shared" si="0"/>
        <v>46943</v>
      </c>
      <c r="C17" s="42"/>
      <c r="D17" s="42"/>
      <c r="E17" s="44">
        <f t="shared" si="1"/>
        <v>0</v>
      </c>
      <c r="F17"/>
      <c r="G17" s="37"/>
      <c r="H17"/>
      <c r="I17" s="36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</row>
    <row r="18" spans="1:29" s="1" customFormat="1" ht="15.75">
      <c r="A18" s="24" t="str">
        <f>CHOOSE(WEEKDAY(Tableau!B18),"Dim","Lun","Mar","Mer","Jeu","Ven","Sam")</f>
        <v>Lun</v>
      </c>
      <c r="B18" s="22">
        <f t="shared" si="0"/>
        <v>46944</v>
      </c>
      <c r="C18" s="42">
        <v>3</v>
      </c>
      <c r="D18" s="42">
        <v>4</v>
      </c>
      <c r="E18" s="44">
        <f t="shared" si="1"/>
        <v>7</v>
      </c>
      <c r="F18"/>
      <c r="G18" s="37"/>
      <c r="H18"/>
      <c r="I18" s="36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</row>
    <row r="19" spans="1:29" s="1" customFormat="1" ht="15.75">
      <c r="A19" s="24" t="str">
        <f>CHOOSE(WEEKDAY(Tableau!B19),"Dim","Lun","Mar","Mer","Jeu","Ven","Sam")</f>
        <v>Mar</v>
      </c>
      <c r="B19" s="22">
        <f t="shared" si="0"/>
        <v>46945</v>
      </c>
      <c r="C19" s="42">
        <v>3</v>
      </c>
      <c r="D19" s="42">
        <v>4</v>
      </c>
      <c r="E19" s="44">
        <f t="shared" si="1"/>
        <v>7</v>
      </c>
      <c r="F19"/>
      <c r="G19" s="37"/>
      <c r="H19"/>
      <c r="I19" s="36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</row>
    <row r="20" spans="1:29" s="1" customFormat="1" ht="15.75">
      <c r="A20" s="24" t="str">
        <f>CHOOSE(WEEKDAY(Tableau!B20),"Dim","Lun","Mar","Mer","Jeu","Ven","Sam")</f>
        <v>Mer</v>
      </c>
      <c r="B20" s="22">
        <f t="shared" si="0"/>
        <v>46946</v>
      </c>
      <c r="C20" s="42">
        <v>3</v>
      </c>
      <c r="D20" s="42">
        <v>4</v>
      </c>
      <c r="E20" s="44">
        <f t="shared" si="1"/>
        <v>7</v>
      </c>
      <c r="F20"/>
      <c r="G20" s="37"/>
      <c r="H20"/>
      <c r="I20" s="36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</row>
    <row r="21" spans="1:29" s="1" customFormat="1" ht="15.75">
      <c r="A21" s="24" t="str">
        <f>CHOOSE(WEEKDAY(Tableau!B21),"Dim","Lun","Mar","Mer","Jeu","Ven","Sam")</f>
        <v>Jeu</v>
      </c>
      <c r="B21" s="22">
        <f t="shared" si="0"/>
        <v>46947</v>
      </c>
      <c r="C21" s="42">
        <v>3</v>
      </c>
      <c r="D21" s="42">
        <v>4</v>
      </c>
      <c r="E21" s="44">
        <f t="shared" si="1"/>
        <v>7</v>
      </c>
      <c r="F21"/>
      <c r="G21" s="37"/>
      <c r="H21"/>
      <c r="I21" s="36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</row>
    <row r="22" spans="1:29" s="1" customFormat="1" ht="15.75">
      <c r="A22" s="24" t="str">
        <f>CHOOSE(WEEKDAY(Tableau!B22),"Dim","Lun","Mar","Mer","Jeu","Ven","Sam")</f>
        <v>Ven</v>
      </c>
      <c r="B22" s="22">
        <f t="shared" si="0"/>
        <v>46948</v>
      </c>
      <c r="C22" s="42">
        <v>3</v>
      </c>
      <c r="D22" s="42">
        <v>4</v>
      </c>
      <c r="E22" s="44">
        <f t="shared" si="1"/>
        <v>7</v>
      </c>
      <c r="F22"/>
      <c r="G22" s="37"/>
      <c r="H22"/>
      <c r="I22" s="36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</row>
    <row r="23" spans="1:29" ht="15.75">
      <c r="A23" s="24" t="str">
        <f>CHOOSE(WEEKDAY(Tableau!B23),"Dim","Lun","Mar","Mer","Jeu","Ven","Sam")</f>
        <v>Sam</v>
      </c>
      <c r="B23" s="22">
        <f t="shared" si="0"/>
        <v>46949</v>
      </c>
      <c r="C23" s="42"/>
      <c r="D23" s="42"/>
      <c r="E23" s="44">
        <f t="shared" si="1"/>
        <v>0</v>
      </c>
      <c r="G23" s="37"/>
    </row>
    <row r="24" spans="1:29" ht="15.75">
      <c r="A24" s="24" t="str">
        <f>CHOOSE(WEEKDAY(Tableau!B24),"Dim","Lun","Mar","Mer","Jeu","Ven","Sam")</f>
        <v>Dim</v>
      </c>
      <c r="B24" s="22">
        <f t="shared" si="0"/>
        <v>46950</v>
      </c>
      <c r="C24" s="42"/>
      <c r="D24" s="42"/>
      <c r="E24" s="44">
        <f t="shared" si="1"/>
        <v>0</v>
      </c>
      <c r="G24" s="37"/>
    </row>
    <row r="25" spans="1:29" ht="15.75">
      <c r="A25" s="24" t="str">
        <f>CHOOSE(WEEKDAY(Tableau!B25),"Dim","Lun","Mar","Mer","Jeu","Ven","Sam")</f>
        <v>Lun</v>
      </c>
      <c r="B25" s="22">
        <f t="shared" si="0"/>
        <v>46951</v>
      </c>
      <c r="C25" s="42">
        <v>4</v>
      </c>
      <c r="D25" s="42">
        <v>3</v>
      </c>
      <c r="E25" s="44">
        <f t="shared" si="1"/>
        <v>7</v>
      </c>
      <c r="G25" s="37"/>
    </row>
    <row r="26" spans="1:29" ht="15.75">
      <c r="A26" s="24" t="str">
        <f>CHOOSE(WEEKDAY(Tableau!B26),"Dim","Lun","Mar","Mer","Jeu","Ven","Sam")</f>
        <v>Mar</v>
      </c>
      <c r="B26" s="22">
        <f t="shared" si="0"/>
        <v>46952</v>
      </c>
      <c r="C26" s="42">
        <v>4</v>
      </c>
      <c r="D26" s="42">
        <v>3</v>
      </c>
      <c r="E26" s="44">
        <f t="shared" si="1"/>
        <v>7</v>
      </c>
      <c r="G26" s="37"/>
    </row>
    <row r="27" spans="1:29" s="1" customFormat="1" ht="15.75">
      <c r="A27" s="24" t="str">
        <f>CHOOSE(WEEKDAY(Tableau!B27),"Dim","Lun","Mar","Mer","Jeu","Ven","Sam")</f>
        <v>Mer</v>
      </c>
      <c r="B27" s="22">
        <f t="shared" si="0"/>
        <v>46953</v>
      </c>
      <c r="C27" s="42">
        <v>4</v>
      </c>
      <c r="D27" s="42">
        <v>3</v>
      </c>
      <c r="E27" s="44">
        <f t="shared" si="1"/>
        <v>7</v>
      </c>
      <c r="F27"/>
      <c r="G27" s="37"/>
      <c r="H27"/>
      <c r="I27" s="36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</row>
    <row r="28" spans="1:29" s="1" customFormat="1" ht="15.75">
      <c r="A28" s="24" t="str">
        <f>CHOOSE(WEEKDAY(Tableau!B28),"Dim","Lun","Mar","Mer","Jeu","Ven","Sam")</f>
        <v>Jeu</v>
      </c>
      <c r="B28" s="22">
        <f t="shared" si="0"/>
        <v>46954</v>
      </c>
      <c r="C28" s="42">
        <v>4</v>
      </c>
      <c r="D28" s="42">
        <v>3</v>
      </c>
      <c r="E28" s="44">
        <f t="shared" si="1"/>
        <v>7</v>
      </c>
      <c r="F28"/>
      <c r="G28" s="37"/>
      <c r="H28"/>
      <c r="I28" s="36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</row>
    <row r="29" spans="1:29" ht="15.75">
      <c r="A29" s="24" t="str">
        <f>CHOOSE(WEEKDAY(Tableau!B29),"Dim","Lun","Mar","Mer","Jeu","Ven","Sam")</f>
        <v>Ven</v>
      </c>
      <c r="B29" s="22">
        <f t="shared" si="0"/>
        <v>46955</v>
      </c>
      <c r="C29" s="42">
        <v>4</v>
      </c>
      <c r="D29" s="42">
        <v>3</v>
      </c>
      <c r="E29" s="44">
        <f t="shared" si="1"/>
        <v>7</v>
      </c>
      <c r="G29" s="37"/>
    </row>
    <row r="30" spans="1:29" ht="15.75">
      <c r="A30" s="24" t="str">
        <f>CHOOSE(WEEKDAY(Tableau!B30),"Dim","Lun","Mar","Mer","Jeu","Ven","Sam")</f>
        <v>Sam</v>
      </c>
      <c r="B30" s="22">
        <f t="shared" si="0"/>
        <v>46956</v>
      </c>
      <c r="C30" s="42"/>
      <c r="D30" s="42"/>
      <c r="E30" s="44">
        <f t="shared" si="1"/>
        <v>0</v>
      </c>
      <c r="G30" s="37"/>
    </row>
    <row r="31" spans="1:29" ht="15.75">
      <c r="A31" s="24" t="str">
        <f>CHOOSE(WEEKDAY(Tableau!B31),"Dim","Lun","Mar","Mer","Jeu","Ven","Sam")</f>
        <v>Dim</v>
      </c>
      <c r="B31" s="22">
        <f t="shared" si="0"/>
        <v>46957</v>
      </c>
      <c r="C31" s="42"/>
      <c r="D31" s="42"/>
      <c r="E31" s="44">
        <f t="shared" si="1"/>
        <v>0</v>
      </c>
      <c r="G31" s="37"/>
    </row>
    <row r="32" spans="1:29" ht="15.75">
      <c r="A32" s="24" t="str">
        <f>CHOOSE(WEEKDAY(Tableau!B32),"Dim","Lun","Mar","Mer","Jeu","Ven","Sam")</f>
        <v>Lun</v>
      </c>
      <c r="B32" s="22">
        <f t="shared" si="0"/>
        <v>46958</v>
      </c>
      <c r="C32" s="42">
        <v>3</v>
      </c>
      <c r="D32" s="42">
        <v>4</v>
      </c>
      <c r="E32" s="44">
        <f t="shared" si="1"/>
        <v>7</v>
      </c>
      <c r="G32" s="37"/>
    </row>
    <row r="33" spans="1:29" ht="15.75">
      <c r="A33" s="24" t="str">
        <f>CHOOSE(WEEKDAY(Tableau!B33),"Dim","Lun","Mar","Mer","Jeu","Ven","Sam")</f>
        <v>Mar</v>
      </c>
      <c r="B33" s="22">
        <f t="shared" si="0"/>
        <v>46959</v>
      </c>
      <c r="C33" s="42">
        <v>3</v>
      </c>
      <c r="D33" s="42">
        <v>4</v>
      </c>
      <c r="E33" s="44">
        <f t="shared" si="1"/>
        <v>7</v>
      </c>
      <c r="G33" s="37"/>
    </row>
    <row r="34" spans="1:29" s="1" customFormat="1" ht="15.75">
      <c r="A34" s="24" t="str">
        <f>CHOOSE(WEEKDAY(Tableau!B34),"Dim","Lun","Mar","Mer","Jeu","Ven","Sam")</f>
        <v>Mer</v>
      </c>
      <c r="B34" s="22">
        <f t="shared" si="0"/>
        <v>46960</v>
      </c>
      <c r="C34" s="42">
        <v>3</v>
      </c>
      <c r="D34" s="42">
        <v>4</v>
      </c>
      <c r="E34" s="44">
        <f t="shared" si="1"/>
        <v>7</v>
      </c>
      <c r="F34"/>
      <c r="G34" s="37"/>
      <c r="H34"/>
      <c r="I34" s="36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</row>
    <row r="35" spans="1:29" s="1" customFormat="1" ht="15.75">
      <c r="A35" s="24" t="str">
        <f>CHOOSE(WEEKDAY(Tableau!B35),"Dim","Lun","Mar","Mer","Jeu","Ven","Sam")</f>
        <v>Jeu</v>
      </c>
      <c r="B35" s="22">
        <f t="shared" si="0"/>
        <v>46961</v>
      </c>
      <c r="C35" s="42">
        <v>3</v>
      </c>
      <c r="D35" s="42">
        <v>4</v>
      </c>
      <c r="E35" s="44">
        <f t="shared" si="1"/>
        <v>7</v>
      </c>
      <c r="F35"/>
      <c r="G35" s="37"/>
      <c r="H35"/>
      <c r="I35" s="36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</row>
    <row r="36" spans="1:29" ht="15.75">
      <c r="A36" s="24" t="str">
        <f>CHOOSE(WEEKDAY(Tableau!B36),"Dim","Lun","Mar","Mer","Jeu","Ven","Sam")</f>
        <v>Ven</v>
      </c>
      <c r="B36" s="22">
        <f t="shared" si="0"/>
        <v>46962</v>
      </c>
      <c r="C36" s="42">
        <v>3</v>
      </c>
      <c r="D36" s="42">
        <v>4</v>
      </c>
      <c r="E36" s="44">
        <f t="shared" si="1"/>
        <v>7</v>
      </c>
      <c r="G36" s="37"/>
    </row>
    <row r="37" spans="1:29" ht="15.75">
      <c r="A37" s="24" t="str">
        <f>IF(B37="","",CHOOSE(WEEKDAY(Tableau!B37),"Dim","Lun","Mar","Mer","Jeu","Ven","Sam"))</f>
        <v>Sam</v>
      </c>
      <c r="B37" s="22">
        <f t="shared" ref="B37:B39" si="2">IF(MONTH(DATE($D$5,$G$11,ROW()-8))&lt;&gt;$G$11,"",DATE($D$5,$G$11,ROW()-8))</f>
        <v>46963</v>
      </c>
      <c r="C37" s="42"/>
      <c r="D37" s="42"/>
      <c r="E37" s="44">
        <f t="shared" si="1"/>
        <v>0</v>
      </c>
      <c r="G37" s="37"/>
    </row>
    <row r="38" spans="1:29" ht="15.75">
      <c r="A38" s="24" t="str">
        <f>IF(B38="","",CHOOSE(WEEKDAY(Tableau!B38),"Dim","Lun","Mar","Mer","Jeu","Ven","Sam"))</f>
        <v>Dim</v>
      </c>
      <c r="B38" s="22">
        <f t="shared" si="2"/>
        <v>46964</v>
      </c>
      <c r="C38" s="42"/>
      <c r="D38" s="42"/>
      <c r="E38" s="44">
        <f t="shared" si="1"/>
        <v>0</v>
      </c>
      <c r="G38" s="37"/>
    </row>
    <row r="39" spans="1:29" ht="16.5" thickBot="1">
      <c r="A39" s="24" t="str">
        <f>IF(B39="","",CHOOSE(WEEKDAY(Tableau!B39),"Dim","Lun","Mar","Mer","Jeu","Ven","Sam"))</f>
        <v>Lun</v>
      </c>
      <c r="B39" s="22">
        <f t="shared" si="2"/>
        <v>46965</v>
      </c>
      <c r="C39" s="43">
        <v>4</v>
      </c>
      <c r="D39" s="43">
        <v>3</v>
      </c>
      <c r="E39" s="44">
        <f t="shared" si="1"/>
        <v>7</v>
      </c>
      <c r="G39" s="37"/>
    </row>
    <row r="40" spans="1:29" ht="16.5" thickBot="1">
      <c r="A40" s="38" t="e">
        <f>Ressources!H7</f>
        <v>#VALUE!</v>
      </c>
      <c r="B40" s="39">
        <v>2</v>
      </c>
      <c r="C40" s="53">
        <v>3</v>
      </c>
      <c r="D40" s="54"/>
      <c r="E40" s="40">
        <f>IF(SUM(E9:E39)&lt;1," ",SUM(E9:E39))</f>
        <v>147</v>
      </c>
    </row>
    <row r="41" spans="1:29" ht="16.5" thickBot="1">
      <c r="A41" s="38" t="e">
        <f>Ressources!I7</f>
        <v>#VALUE!</v>
      </c>
      <c r="B41" s="39">
        <v>1</v>
      </c>
      <c r="C41" s="66">
        <v>4</v>
      </c>
      <c r="D41" s="67"/>
      <c r="E41" s="41">
        <f>IF(OR(COUNTIF(C9:C39,"&gt;0"),COUNTIF(D9:D39,"&gt;0")),COUNTIF(C9:D39,"&gt;0")/2," ")</f>
        <v>21</v>
      </c>
    </row>
    <row r="42" spans="1:29" ht="15.75">
      <c r="A42" s="3"/>
      <c r="B42" s="3"/>
      <c r="C42" s="50">
        <v>3</v>
      </c>
      <c r="D42" s="50"/>
      <c r="E42" s="4"/>
    </row>
    <row r="43" spans="1:29" ht="15.75">
      <c r="A43" s="48"/>
      <c r="B43" s="48"/>
      <c r="C43" s="48">
        <v>3</v>
      </c>
      <c r="D43" s="49"/>
      <c r="E43" s="49"/>
    </row>
    <row r="44" spans="1:29">
      <c r="A44" s="45"/>
      <c r="D44" s="46"/>
    </row>
  </sheetData>
  <mergeCells count="13">
    <mergeCell ref="C41:D41"/>
    <mergeCell ref="D7:D8"/>
    <mergeCell ref="C7:C8"/>
    <mergeCell ref="A2:E2"/>
    <mergeCell ref="A3:E3"/>
    <mergeCell ref="A1:E1"/>
    <mergeCell ref="A4:B5"/>
    <mergeCell ref="C40:D40"/>
    <mergeCell ref="E7:E8"/>
    <mergeCell ref="E4:E5"/>
    <mergeCell ref="A7:B8"/>
    <mergeCell ref="A6:B6"/>
    <mergeCell ref="C6:E6"/>
  </mergeCells>
  <conditionalFormatting sqref="A9:E39">
    <cfRule type="expression" dxfId="1" priority="1">
      <formula>OR($A9="Sam",$A9="Dim")</formula>
    </cfRule>
    <cfRule type="expression" dxfId="0" priority="7">
      <formula>MATCH($B9,FERIES,0)&gt;0</formula>
    </cfRule>
  </conditionalFormatting>
  <dataValidations count="2">
    <dataValidation type="list" allowBlank="1" showInputMessage="1" showErrorMessage="1" sqref="C5">
      <formula1>MOIS</formula1>
    </dataValidation>
    <dataValidation type="list" allowBlank="1" showInputMessage="1" showErrorMessage="1" sqref="D5">
      <formula1>ANNEES</formula1>
    </dataValidation>
  </dataValidations>
  <pageMargins left="0.7" right="0.7" top="0.75" bottom="0.75" header="0.3" footer="0.3"/>
  <pageSetup paperSize="9" orientation="portrait" horizontalDpi="4294967293" r:id="rId1"/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expression" priority="5" id="{92FBB55B-D08A-4701-9FFF-BBAE1E93A421}">
            <xm:f>IF(COUNTIF(Ressources!$L$3:$L$15,$B9)=1,TRUE,FALSE)</xm:f>
            <x14:dxf>
              <fill>
                <patternFill>
                  <bgColor theme="4" tint="0.39994506668294322"/>
                </patternFill>
              </fill>
            </x14:dxf>
          </x14:cfRule>
          <xm:sqref>A9:E39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D39" sqref="D39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L35"/>
  <sheetViews>
    <sheetView workbookViewId="0">
      <selection activeCell="H7" sqref="H7"/>
    </sheetView>
  </sheetViews>
  <sheetFormatPr baseColWidth="10" defaultRowHeight="15"/>
  <cols>
    <col min="1" max="1" width="3" bestFit="1" customWidth="1"/>
    <col min="5" max="5" width="11.85546875" bestFit="1" customWidth="1"/>
    <col min="6" max="6" width="15.42578125" bestFit="1" customWidth="1"/>
    <col min="7" max="7" width="13" bestFit="1" customWidth="1"/>
    <col min="10" max="11" width="18.28515625" bestFit="1" customWidth="1"/>
  </cols>
  <sheetData>
    <row r="1" spans="1:12">
      <c r="B1" s="20" t="s">
        <v>19</v>
      </c>
      <c r="D1" s="20" t="s">
        <v>20</v>
      </c>
      <c r="F1" s="20" t="s">
        <v>22</v>
      </c>
      <c r="H1" s="76"/>
      <c r="I1" s="77"/>
      <c r="J1" s="6"/>
      <c r="K1" s="32" t="s">
        <v>24</v>
      </c>
      <c r="L1" s="33" t="e">
        <f>YEAR(H7)</f>
        <v>#VALUE!</v>
      </c>
    </row>
    <row r="2" spans="1:12">
      <c r="B2" s="9"/>
      <c r="D2" s="9"/>
      <c r="E2" s="6"/>
      <c r="F2" s="9"/>
      <c r="G2" s="6"/>
      <c r="H2" s="18"/>
      <c r="I2" s="19"/>
      <c r="J2" s="6"/>
      <c r="K2" s="26"/>
      <c r="L2" s="27"/>
    </row>
    <row r="3" spans="1:12" ht="15.75">
      <c r="A3" s="20"/>
      <c r="B3" s="10" t="s">
        <v>8</v>
      </c>
      <c r="D3" s="10">
        <f ca="1">D4-1</f>
        <v>2021</v>
      </c>
      <c r="E3" s="6"/>
      <c r="F3" s="21">
        <f ca="1">TODAY()</f>
        <v>44738</v>
      </c>
      <c r="G3" s="6"/>
      <c r="H3" s="16"/>
      <c r="I3" s="17"/>
      <c r="J3" s="6"/>
      <c r="K3" s="26" t="s">
        <v>25</v>
      </c>
      <c r="L3" s="28" t="e">
        <f>DATE(L1,1,1)</f>
        <v>#VALUE!</v>
      </c>
    </row>
    <row r="4" spans="1:12">
      <c r="A4" s="34"/>
      <c r="B4" s="10" t="s">
        <v>21</v>
      </c>
      <c r="D4" s="10">
        <f ca="1">YEAR(Ressources!F3)</f>
        <v>2022</v>
      </c>
      <c r="E4" s="6"/>
      <c r="F4" s="6"/>
      <c r="G4" s="6"/>
      <c r="I4" s="7"/>
      <c r="J4" s="8"/>
      <c r="K4" s="26" t="s">
        <v>26</v>
      </c>
      <c r="L4" s="28" t="e">
        <f>ROUND(DATE(L1,4,MOD(234-11*MOD(L1,19),30))/7,0)*7-6</f>
        <v>#VALUE!</v>
      </c>
    </row>
    <row r="5" spans="1:12">
      <c r="A5" s="34"/>
      <c r="B5" s="10" t="s">
        <v>9</v>
      </c>
      <c r="D5" s="10">
        <f t="shared" ref="D5:D14" ca="1" si="0">D4+1</f>
        <v>2023</v>
      </c>
      <c r="E5" s="6"/>
      <c r="F5" s="9" t="s">
        <v>38</v>
      </c>
      <c r="G5" s="6"/>
      <c r="H5" s="78" t="s">
        <v>23</v>
      </c>
      <c r="I5" s="79"/>
      <c r="J5" s="6"/>
      <c r="K5" s="26" t="s">
        <v>27</v>
      </c>
      <c r="L5" s="28" t="e">
        <f>L4+1</f>
        <v>#VALUE!</v>
      </c>
    </row>
    <row r="6" spans="1:12">
      <c r="A6" s="34"/>
      <c r="B6" s="10" t="s">
        <v>10</v>
      </c>
      <c r="D6" s="10">
        <f t="shared" ca="1" si="0"/>
        <v>2024</v>
      </c>
      <c r="F6" s="9"/>
      <c r="G6" s="6"/>
      <c r="H6" s="12"/>
      <c r="I6" s="13"/>
      <c r="J6" s="8"/>
      <c r="K6" s="26" t="s">
        <v>28</v>
      </c>
      <c r="L6" s="28" t="e">
        <f>DATE(L1,5,1)</f>
        <v>#VALUE!</v>
      </c>
    </row>
    <row r="7" spans="1:12">
      <c r="A7" s="34"/>
      <c r="B7" s="10" t="s">
        <v>11</v>
      </c>
      <c r="D7" s="10">
        <f t="shared" ca="1" si="0"/>
        <v>2025</v>
      </c>
      <c r="F7" s="9"/>
      <c r="G7" s="6"/>
      <c r="H7" s="14" t="e">
        <f>DATE(Tableau!$D$5,Tableau!$C$5,1)</f>
        <v>#VALUE!</v>
      </c>
      <c r="I7" s="15" t="e">
        <f>EOMONTH(H7,0)</f>
        <v>#VALUE!</v>
      </c>
      <c r="J7" s="8"/>
      <c r="K7" s="26" t="s">
        <v>29</v>
      </c>
      <c r="L7" s="28" t="e">
        <f>DATE(L1,5,8)</f>
        <v>#VALUE!</v>
      </c>
    </row>
    <row r="8" spans="1:12">
      <c r="A8" s="34"/>
      <c r="B8" s="10" t="s">
        <v>12</v>
      </c>
      <c r="D8" s="10">
        <f t="shared" ca="1" si="0"/>
        <v>2026</v>
      </c>
      <c r="G8" s="6"/>
      <c r="H8" s="6"/>
      <c r="I8" s="6"/>
      <c r="J8" s="6"/>
      <c r="K8" s="26" t="s">
        <v>30</v>
      </c>
      <c r="L8" s="28" t="e">
        <f>L4+39</f>
        <v>#VALUE!</v>
      </c>
    </row>
    <row r="9" spans="1:12">
      <c r="A9" s="34"/>
      <c r="B9" s="10" t="s">
        <v>13</v>
      </c>
      <c r="D9" s="10">
        <f t="shared" ca="1" si="0"/>
        <v>2027</v>
      </c>
      <c r="G9" s="6"/>
      <c r="H9" s="6"/>
      <c r="I9" s="6"/>
      <c r="J9" s="6"/>
      <c r="K9" s="26" t="s">
        <v>31</v>
      </c>
      <c r="L9" s="28" t="e">
        <f>L4+49</f>
        <v>#VALUE!</v>
      </c>
    </row>
    <row r="10" spans="1:12">
      <c r="A10" s="34"/>
      <c r="B10" s="10" t="s">
        <v>14</v>
      </c>
      <c r="D10" s="10">
        <f t="shared" ca="1" si="0"/>
        <v>2028</v>
      </c>
      <c r="H10" s="6"/>
      <c r="J10" s="6"/>
      <c r="K10" s="26" t="s">
        <v>32</v>
      </c>
      <c r="L10" s="28" t="e">
        <f>L9+1</f>
        <v>#VALUE!</v>
      </c>
    </row>
    <row r="11" spans="1:12">
      <c r="A11" s="34"/>
      <c r="B11" s="10" t="s">
        <v>15</v>
      </c>
      <c r="D11" s="10">
        <f t="shared" ca="1" si="0"/>
        <v>2029</v>
      </c>
      <c r="J11" s="6"/>
      <c r="K11" s="26" t="s">
        <v>33</v>
      </c>
      <c r="L11" s="28" t="e">
        <f>DATE(L1,7,14)</f>
        <v>#VALUE!</v>
      </c>
    </row>
    <row r="12" spans="1:12">
      <c r="A12" s="34"/>
      <c r="B12" s="10" t="s">
        <v>16</v>
      </c>
      <c r="D12" s="10">
        <f t="shared" ca="1" si="0"/>
        <v>2030</v>
      </c>
      <c r="J12" s="6"/>
      <c r="K12" s="26" t="s">
        <v>34</v>
      </c>
      <c r="L12" s="28" t="e">
        <f>DATE(L1,8,15)</f>
        <v>#VALUE!</v>
      </c>
    </row>
    <row r="13" spans="1:12">
      <c r="A13" s="34"/>
      <c r="B13" s="10" t="s">
        <v>17</v>
      </c>
      <c r="D13" s="10">
        <f t="shared" ca="1" si="0"/>
        <v>2031</v>
      </c>
      <c r="J13" s="6"/>
      <c r="K13" s="26" t="s">
        <v>35</v>
      </c>
      <c r="L13" s="29" t="e">
        <f>DATE(L1,11,1)</f>
        <v>#VALUE!</v>
      </c>
    </row>
    <row r="14" spans="1:12">
      <c r="A14" s="35"/>
      <c r="B14" s="11" t="s">
        <v>18</v>
      </c>
      <c r="D14" s="11">
        <f t="shared" ca="1" si="0"/>
        <v>2032</v>
      </c>
      <c r="J14" s="6"/>
      <c r="K14" s="26" t="s">
        <v>36</v>
      </c>
      <c r="L14" s="28" t="e">
        <f>DATE(L1,11,11)</f>
        <v>#VALUE!</v>
      </c>
    </row>
    <row r="15" spans="1:12">
      <c r="J15" s="6"/>
      <c r="K15" s="30" t="s">
        <v>37</v>
      </c>
      <c r="L15" s="31" t="e">
        <f>DATE(L1,12,25)</f>
        <v>#VALUE!</v>
      </c>
    </row>
    <row r="16" spans="1:12">
      <c r="I16" s="6"/>
      <c r="J16" s="6"/>
    </row>
    <row r="32" spans="9:10">
      <c r="I32" s="6"/>
      <c r="J32" s="6"/>
    </row>
    <row r="33" spans="9:10">
      <c r="I33" s="6"/>
      <c r="J33" s="6"/>
    </row>
    <row r="34" spans="9:10">
      <c r="I34" s="6"/>
      <c r="J34" s="6"/>
    </row>
    <row r="35" spans="9:10">
      <c r="I35" s="6"/>
      <c r="J35" s="6"/>
    </row>
  </sheetData>
  <mergeCells count="2">
    <mergeCell ref="H1:I1"/>
    <mergeCell ref="H5:I5"/>
  </mergeCells>
  <phoneticPr fontId="1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Tableau</vt:lpstr>
      <vt:lpstr>Heures en Euro</vt:lpstr>
      <vt:lpstr>Ressources</vt:lpstr>
      <vt:lpstr>ANNEES</vt:lpstr>
      <vt:lpstr>FERIES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MANGOUCHI Mohamed</dc:creator>
  <cp:lastModifiedBy>FRANCIS</cp:lastModifiedBy>
  <cp:lastPrinted>2022-01-09T13:28:06Z</cp:lastPrinted>
  <dcterms:created xsi:type="dcterms:W3CDTF">2017-08-31T10:02:22Z</dcterms:created>
  <dcterms:modified xsi:type="dcterms:W3CDTF">2022-06-26T06:20:38Z</dcterms:modified>
</cp:coreProperties>
</file>