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/>
  <bookViews>
    <workbookView xWindow="-105" yWindow="-105" windowWidth="19425" windowHeight="10425"/>
  </bookViews>
  <sheets>
    <sheet name="Suivi de projets" sheetId="9" r:id="rId1"/>
    <sheet name="Membres" sheetId="11" r:id="rId2"/>
  </sheets>
  <definedNames>
    <definedName name="_xlnm._FilterDatabase" localSheetId="0" hidden="1">'Suivi de projets'!$B$8:$J$51</definedName>
    <definedName name="_xlnm.Print_Titles" localSheetId="0">'Suivi de projets'!$6:$8</definedName>
    <definedName name="prevWBS" localSheetId="0">'Suivi de projets'!$C1048576</definedName>
    <definedName name="valuevx">42.314159</definedName>
    <definedName name="vertex42_copyright" hidden="1">"© 2006-2018 Vertex42 LLC"</definedName>
    <definedName name="vertex42_id" hidden="1">"gantt-chart_L2.xlsx"</definedName>
    <definedName name="vertex42_title" hidden="1">"Gantt Chart Template"</definedName>
    <definedName name="_xlnm.Print_Area" localSheetId="0">'Suivi de projets'!$C$3:$AO$30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9"/>
  <c r="H26"/>
  <c r="H25"/>
  <c r="H24"/>
  <c r="H48"/>
  <c r="H47"/>
  <c r="H50"/>
  <c r="H49"/>
  <c r="H42"/>
  <c r="H41"/>
  <c r="H44"/>
  <c r="H43"/>
  <c r="H36"/>
  <c r="H35"/>
  <c r="H38"/>
  <c r="H37"/>
  <c r="H30"/>
  <c r="H29"/>
  <c r="H32"/>
  <c r="H31"/>
  <c r="H17"/>
  <c r="H20"/>
  <c r="H19"/>
  <c r="H18"/>
  <c r="J15"/>
  <c r="J21" s="1"/>
  <c r="H13"/>
  <c r="H14"/>
  <c r="H11"/>
  <c r="H12"/>
  <c r="E6"/>
  <c r="J27" l="1"/>
  <c r="J33" l="1"/>
  <c r="J39"/>
  <c r="J45" s="1"/>
  <c r="J51" l="1"/>
  <c r="L5"/>
  <c r="P8" s="1"/>
  <c r="O8" l="1"/>
  <c r="P9"/>
  <c r="Q5"/>
  <c r="V5" s="1"/>
  <c r="AA5" s="1"/>
  <c r="AF5" s="1"/>
  <c r="AK5" s="1"/>
  <c r="Q8"/>
  <c r="Q9" s="1"/>
  <c r="N8" l="1"/>
  <c r="O9"/>
  <c r="R8"/>
  <c r="R9" s="1"/>
  <c r="M8" l="1"/>
  <c r="N9"/>
  <c r="S8"/>
  <c r="S9" s="1"/>
  <c r="M9" l="1"/>
  <c r="L8"/>
  <c r="L9" s="1"/>
  <c r="T8"/>
  <c r="T9" s="1"/>
  <c r="U8" l="1"/>
  <c r="V8" l="1"/>
  <c r="U9"/>
  <c r="W8" l="1"/>
  <c r="V9"/>
  <c r="X8" l="1"/>
  <c r="W9"/>
  <c r="Y8" l="1"/>
  <c r="X9"/>
  <c r="Z8" l="1"/>
  <c r="Y9"/>
  <c r="AA8" l="1"/>
  <c r="Z9"/>
  <c r="AB8" l="1"/>
  <c r="AA9"/>
  <c r="AC8" l="1"/>
  <c r="AB9"/>
  <c r="AD8" l="1"/>
  <c r="AC9"/>
  <c r="AE8" l="1"/>
  <c r="AD9"/>
  <c r="AF8" l="1"/>
  <c r="AE9"/>
  <c r="AF9" l="1"/>
  <c r="AG8"/>
  <c r="AG9" l="1"/>
  <c r="AH8"/>
  <c r="AH9" l="1"/>
  <c r="AI8"/>
  <c r="AI9" l="1"/>
  <c r="AJ8"/>
  <c r="AJ9" l="1"/>
  <c r="AK8"/>
  <c r="AK9" l="1"/>
  <c r="AL8"/>
  <c r="AL9" l="1"/>
  <c r="AM8"/>
  <c r="AM9" l="1"/>
  <c r="AN8"/>
  <c r="AN9" l="1"/>
  <c r="AO8"/>
  <c r="AO9" s="1"/>
  <c r="F46" l="1"/>
  <c r="G46"/>
  <c r="G40" s="1"/>
  <c r="G34" s="1"/>
  <c r="G28" s="1"/>
  <c r="G22" s="1"/>
  <c r="G16" s="1"/>
  <c r="G10" s="1"/>
  <c r="H46" l="1"/>
  <c r="F40"/>
  <c r="F34" l="1"/>
  <c r="H40"/>
  <c r="F28" l="1"/>
  <c r="H34"/>
  <c r="F22" l="1"/>
  <c r="H28"/>
  <c r="H22" l="1"/>
  <c r="F16"/>
  <c r="H16" l="1"/>
  <c r="F10"/>
  <c r="H10" s="1"/>
</calcChain>
</file>

<file path=xl/sharedStrings.xml><?xml version="1.0" encoding="utf-8"?>
<sst xmlns="http://schemas.openxmlformats.org/spreadsheetml/2006/main" count="140" uniqueCount="38">
  <si>
    <t>Tableau de bord Projets</t>
  </si>
  <si>
    <t>Date</t>
  </si>
  <si>
    <t>Aller à la semaine  #</t>
  </si>
  <si>
    <t>Projets</t>
  </si>
  <si>
    <t>Priorité</t>
  </si>
  <si>
    <t>Début</t>
  </si>
  <si>
    <t>Fin</t>
  </si>
  <si>
    <t>Durée</t>
  </si>
  <si>
    <t>% Effectué</t>
  </si>
  <si>
    <t>Client A</t>
  </si>
  <si>
    <t>Tâches</t>
  </si>
  <si>
    <t>CREA</t>
  </si>
  <si>
    <t>EXPERTS</t>
  </si>
  <si>
    <t xml:space="preserve">CONSEIL		</t>
  </si>
  <si>
    <t>AUTRE</t>
  </si>
  <si>
    <t>Qui?</t>
  </si>
  <si>
    <t>Julia</t>
  </si>
  <si>
    <t>Christine</t>
  </si>
  <si>
    <t>Corinne</t>
  </si>
  <si>
    <t>Marie</t>
  </si>
  <si>
    <t>Christina</t>
  </si>
  <si>
    <t>Indra</t>
  </si>
  <si>
    <t>Florence</t>
  </si>
  <si>
    <t>Arnaud</t>
  </si>
  <si>
    <t>Hélène</t>
  </si>
  <si>
    <t>Alain</t>
  </si>
  <si>
    <t>Haute</t>
  </si>
  <si>
    <t>Moyenne</t>
  </si>
  <si>
    <t>Basse</t>
  </si>
  <si>
    <t>Réalisation</t>
  </si>
  <si>
    <t>Projet en cours</t>
  </si>
  <si>
    <t>Autre information</t>
  </si>
  <si>
    <t>Aurélie</t>
  </si>
  <si>
    <t>Jean</t>
  </si>
  <si>
    <t>Bernard</t>
  </si>
  <si>
    <t>Josephine</t>
  </si>
  <si>
    <t>Laura</t>
  </si>
  <si>
    <t>Marine</t>
  </si>
</sst>
</file>

<file path=xl/styles.xml><?xml version="1.0" encoding="utf-8"?>
<styleSheet xmlns="http://schemas.openxmlformats.org/spreadsheetml/2006/main">
  <numFmts count="5">
    <numFmt numFmtId="164" formatCode="_(&quot;$&quot;* #,##0.00_);_(&quot;$&quot;* \(#,##0.00\);_(&quot;$&quot;* &quot;-&quot;??_);_(@_)"/>
    <numFmt numFmtId="165" formatCode="d"/>
    <numFmt numFmtId="166" formatCode="mmm\-d"/>
    <numFmt numFmtId="167" formatCode="[$-F800]dddd\,\ mmmm\ dd\,\ yyyy"/>
    <numFmt numFmtId="168" formatCode="[$-409]d\-mmm\-yy;@"/>
  </numFmts>
  <fonts count="55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b/>
      <i/>
      <sz val="8"/>
      <color theme="0"/>
      <name val="Century Gothic"/>
      <family val="2"/>
    </font>
    <font>
      <i/>
      <sz val="10"/>
      <color theme="0"/>
      <name val="Century Gothic"/>
      <family val="2"/>
    </font>
    <font>
      <sz val="12"/>
      <name val="Century Gothic"/>
      <family val="2"/>
    </font>
    <font>
      <b/>
      <sz val="8"/>
      <color theme="4" tint="-0.249977111117893"/>
      <name val="Century Gothic"/>
      <family val="2"/>
    </font>
    <font>
      <b/>
      <sz val="8"/>
      <color theme="4" tint="-0.499984740745262"/>
      <name val="Century Gothic"/>
      <family val="2"/>
    </font>
    <font>
      <b/>
      <u/>
      <sz val="8"/>
      <color theme="4" tint="-0.499984740745262"/>
      <name val="Century Gothic"/>
      <family val="2"/>
    </font>
    <font>
      <sz val="8"/>
      <color theme="4" tint="-0.499984740745262"/>
      <name val="Century Gothic"/>
      <family val="2"/>
    </font>
    <font>
      <sz val="8"/>
      <name val="Century Gothic"/>
      <family val="2"/>
    </font>
    <font>
      <sz val="8"/>
      <color theme="0"/>
      <name val="Century Gothic"/>
      <family val="2"/>
    </font>
    <font>
      <sz val="11"/>
      <color theme="4" tint="-0.249977111117893"/>
      <name val="Century Gothic"/>
      <family val="2"/>
    </font>
    <font>
      <sz val="10"/>
      <color theme="4" tint="-0.249977111117893"/>
      <name val="Century Gothic"/>
      <family val="2"/>
    </font>
    <font>
      <sz val="9"/>
      <name val="Century Gothic"/>
      <family val="2"/>
    </font>
    <font>
      <sz val="14"/>
      <name val="Century Gothic"/>
      <family val="2"/>
    </font>
    <font>
      <sz val="9"/>
      <color rgb="FF000000"/>
      <name val="Century Gothic"/>
      <family val="2"/>
    </font>
    <font>
      <sz val="14"/>
      <color rgb="FF000000"/>
      <name val="Century Gothic"/>
      <family val="2"/>
    </font>
    <font>
      <b/>
      <sz val="10"/>
      <color theme="1" tint="0.34998626667073579"/>
      <name val="Century Gothic"/>
      <family val="2"/>
    </font>
    <font>
      <sz val="8"/>
      <color theme="1" tint="0.249977111117893"/>
      <name val="Century Gothic"/>
      <family val="2"/>
    </font>
    <font>
      <b/>
      <sz val="9"/>
      <color theme="1" tint="0.249977111117893"/>
      <name val="Century Gothic"/>
      <family val="2"/>
    </font>
    <font>
      <b/>
      <sz val="9"/>
      <name val="Century Gothic"/>
      <family val="2"/>
    </font>
    <font>
      <b/>
      <sz val="9"/>
      <color theme="0"/>
      <name val="Century Gothic"/>
      <family val="2"/>
    </font>
    <font>
      <b/>
      <i/>
      <sz val="8"/>
      <color theme="1" tint="0.249977111117893"/>
      <name val="Century Gothic"/>
      <family val="2"/>
    </font>
    <font>
      <b/>
      <sz val="9"/>
      <color theme="1" tint="0.34998626667073579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 tint="0.249977111117893"/>
      <name val="Century Gothic"/>
      <family val="2"/>
    </font>
    <font>
      <b/>
      <sz val="8"/>
      <color theme="1" tint="0.34998626667073579"/>
      <name val="Century Gothic"/>
      <family val="2"/>
    </font>
    <font>
      <sz val="22"/>
      <color theme="1" tint="0.34998626667073579"/>
      <name val="Century Gothic"/>
      <family val="2"/>
    </font>
    <font>
      <sz val="11"/>
      <color theme="1" tint="0.24994659260841701"/>
      <name val="Century Gothic"/>
      <family val="2"/>
    </font>
    <font>
      <sz val="9"/>
      <color theme="0" tint="-4.9989318521683403E-2"/>
      <name val="Century Gothic"/>
      <family val="2"/>
    </font>
    <font>
      <b/>
      <sz val="13"/>
      <color theme="1" tint="0.24994659260841701"/>
      <name val="Arial"/>
      <family val="2"/>
      <scheme val="major"/>
    </font>
    <font>
      <u/>
      <sz val="12"/>
      <color theme="0"/>
      <name val="Segoe UI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/>
      <bottom style="thin">
        <color indexed="2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8" fontId="53" fillId="0" borderId="0" applyFill="0" applyBorder="0" applyProtection="0">
      <alignment horizontal="left"/>
    </xf>
    <xf numFmtId="0" fontId="54" fillId="0" borderId="0" applyNumberFormat="0" applyFill="0" applyBorder="0" applyAlignment="0" applyProtection="0"/>
  </cellStyleXfs>
  <cellXfs count="66">
    <xf numFmtId="0" fontId="0" fillId="0" borderId="0" xfId="0"/>
    <xf numFmtId="0" fontId="22" fillId="23" borderId="0" xfId="0" applyFont="1" applyFill="1"/>
    <xf numFmtId="0" fontId="22" fillId="23" borderId="0" xfId="0" applyNumberFormat="1" applyFont="1" applyFill="1" applyBorder="1" applyProtection="1"/>
    <xf numFmtId="0" fontId="22" fillId="23" borderId="0" xfId="0" applyFont="1" applyFill="1" applyProtection="1"/>
    <xf numFmtId="0" fontId="22" fillId="23" borderId="0" xfId="0" applyNumberFormat="1" applyFont="1" applyFill="1" applyProtection="1"/>
    <xf numFmtId="0" fontId="22" fillId="21" borderId="0" xfId="0" applyFont="1" applyFill="1"/>
    <xf numFmtId="0" fontId="22" fillId="21" borderId="0" xfId="0" applyNumberFormat="1" applyFont="1" applyFill="1" applyBorder="1" applyProtection="1"/>
    <xf numFmtId="0" fontId="22" fillId="21" borderId="0" xfId="0" applyFont="1" applyFill="1" applyProtection="1"/>
    <xf numFmtId="0" fontId="22" fillId="21" borderId="0" xfId="0" applyNumberFormat="1" applyFont="1" applyFill="1" applyProtection="1"/>
    <xf numFmtId="0" fontId="23" fillId="21" borderId="0" xfId="0" applyFont="1" applyFill="1" applyProtection="1"/>
    <xf numFmtId="0" fontId="24" fillId="21" borderId="0" xfId="0" applyFont="1" applyFill="1" applyBorder="1" applyAlignment="1">
      <alignment vertical="center"/>
    </xf>
    <xf numFmtId="0" fontId="26" fillId="21" borderId="0" xfId="0" applyFont="1" applyFill="1" applyBorder="1" applyAlignment="1" applyProtection="1">
      <alignment vertical="center"/>
    </xf>
    <xf numFmtId="15" fontId="35" fillId="21" borderId="11" xfId="0" applyNumberFormat="1" applyFont="1" applyFill="1" applyBorder="1" applyAlignment="1" applyProtection="1">
      <alignment horizontal="center" vertical="center"/>
    </xf>
    <xf numFmtId="0" fontId="35" fillId="21" borderId="10" xfId="0" applyFont="1" applyFill="1" applyBorder="1" applyAlignment="1" applyProtection="1">
      <alignment horizontal="left" vertical="center" wrapText="1" indent="1"/>
    </xf>
    <xf numFmtId="0" fontId="35" fillId="21" borderId="10" xfId="0" applyFont="1" applyFill="1" applyBorder="1" applyAlignment="1" applyProtection="1">
      <alignment vertical="center"/>
    </xf>
    <xf numFmtId="0" fontId="35" fillId="21" borderId="10" xfId="0" applyFont="1" applyFill="1" applyBorder="1" applyAlignment="1" applyProtection="1">
      <alignment horizontal="center" vertical="center"/>
    </xf>
    <xf numFmtId="0" fontId="27" fillId="22" borderId="0" xfId="0" applyNumberFormat="1" applyFont="1" applyFill="1" applyBorder="1" applyProtection="1"/>
    <xf numFmtId="0" fontId="28" fillId="22" borderId="0" xfId="0" applyNumberFormat="1" applyFont="1" applyFill="1" applyBorder="1" applyAlignment="1" applyProtection="1">
      <alignment vertical="center"/>
      <protection locked="0"/>
    </xf>
    <xf numFmtId="0" fontId="29" fillId="22" borderId="0" xfId="34" applyNumberFormat="1" applyFont="1" applyFill="1" applyBorder="1" applyAlignment="1" applyProtection="1">
      <alignment horizontal="right" vertical="center"/>
      <protection locked="0"/>
    </xf>
    <xf numFmtId="0" fontId="28" fillId="22" borderId="0" xfId="0" applyFont="1" applyFill="1" applyBorder="1" applyAlignment="1" applyProtection="1">
      <alignment vertical="center"/>
      <protection locked="0"/>
    </xf>
    <xf numFmtId="0" fontId="30" fillId="22" borderId="0" xfId="0" applyFont="1" applyFill="1" applyBorder="1" applyAlignment="1" applyProtection="1">
      <alignment vertical="center"/>
      <protection locked="0"/>
    </xf>
    <xf numFmtId="0" fontId="34" fillId="22" borderId="0" xfId="0" applyFont="1" applyFill="1" applyAlignment="1" applyProtection="1">
      <alignment vertical="center"/>
    </xf>
    <xf numFmtId="0" fontId="34" fillId="22" borderId="0" xfId="0" applyNumberFormat="1" applyFont="1" applyFill="1" applyBorder="1" applyAlignment="1" applyProtection="1">
      <alignment vertical="center"/>
    </xf>
    <xf numFmtId="0" fontId="33" fillId="22" borderId="0" xfId="0" applyFont="1" applyFill="1" applyBorder="1" applyAlignment="1" applyProtection="1">
      <alignment horizontal="right" vertical="center" indent="1"/>
    </xf>
    <xf numFmtId="0" fontId="31" fillId="23" borderId="0" xfId="0" applyFont="1" applyFill="1" applyBorder="1" applyAlignment="1" applyProtection="1">
      <alignment vertical="center"/>
    </xf>
    <xf numFmtId="0" fontId="32" fillId="23" borderId="0" xfId="0" applyFont="1" applyFill="1" applyBorder="1" applyAlignment="1" applyProtection="1">
      <alignment horizontal="center" vertical="center" wrapText="1"/>
    </xf>
    <xf numFmtId="1" fontId="36" fillId="23" borderId="0" xfId="0" applyNumberFormat="1" applyFont="1" applyFill="1" applyBorder="1" applyAlignment="1" applyProtection="1">
      <alignment horizontal="center" vertical="center"/>
    </xf>
    <xf numFmtId="1" fontId="38" fillId="23" borderId="0" xfId="0" applyNumberFormat="1" applyFont="1" applyFill="1" applyBorder="1" applyAlignment="1" applyProtection="1">
      <alignment horizontal="center" vertical="center"/>
    </xf>
    <xf numFmtId="165" fontId="40" fillId="20" borderId="14" xfId="0" applyNumberFormat="1" applyFont="1" applyFill="1" applyBorder="1" applyAlignment="1" applyProtection="1">
      <alignment horizontal="center" vertical="center" shrinkToFit="1"/>
    </xf>
    <xf numFmtId="165" fontId="40" fillId="22" borderId="16" xfId="0" applyNumberFormat="1" applyFont="1" applyFill="1" applyBorder="1" applyAlignment="1" applyProtection="1">
      <alignment horizontal="center" vertical="center" shrinkToFit="1"/>
    </xf>
    <xf numFmtId="0" fontId="35" fillId="20" borderId="12" xfId="0" applyFont="1" applyFill="1" applyBorder="1" applyAlignment="1" applyProtection="1">
      <alignment vertical="center"/>
    </xf>
    <xf numFmtId="165" fontId="40" fillId="22" borderId="17" xfId="0" applyNumberFormat="1" applyFont="1" applyFill="1" applyBorder="1" applyAlignment="1" applyProtection="1">
      <alignment horizontal="center" vertical="center" shrinkToFit="1"/>
    </xf>
    <xf numFmtId="0" fontId="34" fillId="23" borderId="0" xfId="0" applyFont="1" applyFill="1" applyBorder="1" applyAlignment="1" applyProtection="1">
      <alignment vertical="center"/>
    </xf>
    <xf numFmtId="15" fontId="41" fillId="20" borderId="11" xfId="0" applyNumberFormat="1" applyFont="1" applyFill="1" applyBorder="1" applyAlignment="1" applyProtection="1">
      <alignment horizontal="center" vertical="center"/>
    </xf>
    <xf numFmtId="0" fontId="35" fillId="20" borderId="10" xfId="0" applyFont="1" applyFill="1" applyBorder="1" applyAlignment="1" applyProtection="1">
      <alignment horizontal="center" vertical="center"/>
    </xf>
    <xf numFmtId="0" fontId="42" fillId="20" borderId="12" xfId="0" applyFont="1" applyFill="1" applyBorder="1" applyAlignment="1" applyProtection="1">
      <alignment horizontal="left" vertical="center" indent="1"/>
    </xf>
    <xf numFmtId="0" fontId="43" fillId="23" borderId="0" xfId="0" applyFont="1" applyFill="1" applyBorder="1" applyAlignment="1" applyProtection="1">
      <alignment horizontal="center" vertical="center" wrapText="1"/>
    </xf>
    <xf numFmtId="0" fontId="24" fillId="21" borderId="18" xfId="0" applyFont="1" applyFill="1" applyBorder="1" applyAlignment="1">
      <alignment vertical="center"/>
    </xf>
    <xf numFmtId="167" fontId="44" fillId="21" borderId="0" xfId="0" applyNumberFormat="1" applyFont="1" applyFill="1" applyBorder="1" applyAlignment="1">
      <alignment vertical="center"/>
    </xf>
    <xf numFmtId="0" fontId="43" fillId="23" borderId="14" xfId="0" applyFont="1" applyFill="1" applyBorder="1" applyAlignment="1" applyProtection="1">
      <alignment horizontal="left" vertical="center" indent="1"/>
    </xf>
    <xf numFmtId="0" fontId="43" fillId="23" borderId="14" xfId="0" applyFont="1" applyFill="1" applyBorder="1" applyAlignment="1" applyProtection="1">
      <alignment horizontal="left" vertical="center" wrapText="1" indent="1"/>
    </xf>
    <xf numFmtId="0" fontId="43" fillId="23" borderId="14" xfId="0" applyFont="1" applyFill="1" applyBorder="1" applyAlignment="1" applyProtection="1">
      <alignment horizontal="center" vertical="center" wrapText="1"/>
    </xf>
    <xf numFmtId="0" fontId="41" fillId="21" borderId="0" xfId="0" applyFont="1" applyFill="1" applyAlignment="1" applyProtection="1">
      <alignment horizontal="center" vertical="center"/>
    </xf>
    <xf numFmtId="0" fontId="41" fillId="20" borderId="12" xfId="43" applyNumberFormat="1" applyFont="1" applyFill="1" applyBorder="1" applyAlignment="1" applyProtection="1">
      <alignment horizontal="center" vertical="center"/>
    </xf>
    <xf numFmtId="0" fontId="37" fillId="21" borderId="11" xfId="0" applyNumberFormat="1" applyFont="1" applyFill="1" applyBorder="1" applyAlignment="1" applyProtection="1">
      <alignment horizontal="center" vertical="center"/>
    </xf>
    <xf numFmtId="0" fontId="35" fillId="21" borderId="12" xfId="43" applyNumberFormat="1" applyFont="1" applyFill="1" applyBorder="1" applyAlignment="1" applyProtection="1">
      <alignment horizontal="center" vertical="center"/>
    </xf>
    <xf numFmtId="9" fontId="43" fillId="23" borderId="0" xfId="44" applyFont="1" applyFill="1" applyBorder="1" applyAlignment="1" applyProtection="1">
      <alignment horizontal="center" vertical="center"/>
    </xf>
    <xf numFmtId="9" fontId="46" fillId="20" borderId="12" xfId="44" applyFont="1" applyFill="1" applyBorder="1" applyAlignment="1" applyProtection="1">
      <alignment horizontal="center" vertical="center"/>
    </xf>
    <xf numFmtId="9" fontId="47" fillId="21" borderId="11" xfId="44" applyFont="1" applyFill="1" applyBorder="1" applyAlignment="1" applyProtection="1">
      <alignment horizontal="center" vertical="center"/>
    </xf>
    <xf numFmtId="0" fontId="25" fillId="21" borderId="0" xfId="34" applyFont="1" applyFill="1" applyAlignment="1" applyProtection="1">
      <alignment vertical="center"/>
    </xf>
    <xf numFmtId="0" fontId="24" fillId="24" borderId="0" xfId="0" applyFont="1" applyFill="1" applyBorder="1" applyAlignment="1">
      <alignment vertical="center"/>
    </xf>
    <xf numFmtId="0" fontId="48" fillId="21" borderId="0" xfId="0" applyFont="1" applyFill="1" applyBorder="1" applyAlignment="1">
      <alignment horizontal="left" vertical="center" indent="1"/>
    </xf>
    <xf numFmtId="0" fontId="22" fillId="22" borderId="0" xfId="0" applyFont="1" applyFill="1" applyProtection="1"/>
    <xf numFmtId="0" fontId="43" fillId="23" borderId="19" xfId="0" applyFont="1" applyFill="1" applyBorder="1" applyAlignment="1" applyProtection="1">
      <alignment horizontal="center" vertical="center" wrapText="1"/>
    </xf>
    <xf numFmtId="0" fontId="49" fillId="22" borderId="0" xfId="0" applyFont="1" applyFill="1" applyBorder="1" applyAlignment="1" applyProtection="1">
      <alignment horizontal="center" vertical="center"/>
    </xf>
    <xf numFmtId="0" fontId="51" fillId="23" borderId="0" xfId="0" applyFont="1" applyFill="1" applyAlignment="1">
      <alignment vertical="center"/>
    </xf>
    <xf numFmtId="0" fontId="52" fillId="23" borderId="0" xfId="0" applyFont="1" applyFill="1" applyAlignment="1">
      <alignment vertical="center"/>
    </xf>
    <xf numFmtId="0" fontId="3" fillId="0" borderId="0" xfId="0" applyFont="1"/>
    <xf numFmtId="0" fontId="42" fillId="21" borderId="12" xfId="43" applyNumberFormat="1" applyFont="1" applyFill="1" applyBorder="1" applyAlignment="1" applyProtection="1">
      <alignment horizontal="center" vertical="center"/>
    </xf>
    <xf numFmtId="0" fontId="45" fillId="22" borderId="0" xfId="0" applyFont="1" applyFill="1" applyBorder="1" applyAlignment="1" applyProtection="1">
      <alignment vertical="center"/>
    </xf>
    <xf numFmtId="0" fontId="22" fillId="21" borderId="0" xfId="0" applyFont="1" applyFill="1" applyBorder="1"/>
    <xf numFmtId="0" fontId="50" fillId="21" borderId="0" xfId="0" applyNumberFormat="1" applyFont="1" applyFill="1" applyBorder="1" applyAlignment="1" applyProtection="1">
      <alignment horizontal="left" vertical="top"/>
      <protection locked="0"/>
    </xf>
    <xf numFmtId="15" fontId="41" fillId="21" borderId="0" xfId="0" applyNumberFormat="1" applyFont="1" applyFill="1" applyBorder="1" applyAlignment="1" applyProtection="1">
      <alignment horizontal="center" vertical="center" shrinkToFit="1"/>
      <protection locked="0"/>
    </xf>
    <xf numFmtId="166" fontId="41" fillId="22" borderId="13" xfId="0" applyNumberFormat="1" applyFont="1" applyFill="1" applyBorder="1" applyAlignment="1" applyProtection="1">
      <alignment horizontal="center" vertical="center" shrinkToFit="1"/>
    </xf>
    <xf numFmtId="166" fontId="41" fillId="22" borderId="15" xfId="0" applyNumberFormat="1" applyFont="1" applyFill="1" applyBorder="1" applyAlignment="1" applyProtection="1">
      <alignment horizontal="center" vertical="center" shrinkToFit="1"/>
    </xf>
    <xf numFmtId="0" fontId="39" fillId="22" borderId="0" xfId="0" applyFont="1" applyFill="1" applyBorder="1" applyAlignment="1" applyProtection="1">
      <alignment horizontal="right" vertical="center" indent="1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ctivity" xfId="45"/>
    <cellStyle name="Avertissement" xfId="42" builtinId="11" customBuiltin="1"/>
    <cellStyle name="Calcul" xfId="26" builtinId="22" customBuiltin="1"/>
    <cellStyle name="Cellule liée" xfId="36" builtinId="24" customBuiltin="1"/>
    <cellStyle name="Commentaire" xfId="38" builtinId="10" customBuiltin="1"/>
    <cellStyle name="Entrée" xfId="35" builtinId="20" customBuiltin="1"/>
    <cellStyle name="Insatisfaisant" xfId="25" builtinId="27" customBuiltin="1"/>
    <cellStyle name="Lien hypertexte" xfId="34" builtinId="8"/>
    <cellStyle name="Lien hypertexte visité" xfId="46" builtinId="9" customBuiltin="1"/>
    <cellStyle name="Monétaire" xfId="43" builtinId="4"/>
    <cellStyle name="Neutre" xfId="37" builtinId="28" customBuiltin="1"/>
    <cellStyle name="Normal" xfId="0" builtinId="0"/>
    <cellStyle name="Pourcentage" xfId="44" builtinId="5"/>
    <cellStyle name="Satisfaisant" xfId="29" builtinId="26" customBuiltin="1"/>
    <cellStyle name="Sortie" xfId="39" builtinId="21" customBuiltin="1"/>
    <cellStyle name="Texte explicatif" xfId="28" builtinId="53" customBuiltin="1"/>
    <cellStyle name="Titre" xfId="40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1" builtinId="25" customBuiltin="1"/>
    <cellStyle name="Vérification" xfId="27" builtinId="23" customBuiltin="1"/>
  </cellStyles>
  <dxfs count="26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CCCC"/>
      <color rgb="FFFF9900"/>
      <color rgb="FF91D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776355</xdr:colOff>
      <xdr:row>7</xdr:row>
      <xdr:rowOff>1587</xdr:rowOff>
    </xdr:from>
    <xdr:to>
      <xdr:col>7</xdr:col>
      <xdr:colOff>241469</xdr:colOff>
      <xdr:row>11</xdr:row>
      <xdr:rowOff>24342</xdr:rowOff>
    </xdr:to>
    <xdr:sp macro="" textlink="">
      <xdr:nvSpPr>
        <xdr:cNvPr id="8236" name="Text Box 44" hidden="1">
          <a:extLst>
            <a:ext uri="{FF2B5EF4-FFF2-40B4-BE49-F238E27FC236}">
              <a16:creationId xmlns="" xmlns:a16="http://schemas.microsoft.com/office/drawing/2014/main" id="{00000000-0008-0000-0000-00002C200000}"/>
            </a:ext>
          </a:extLst>
        </xdr:cNvPr>
        <xdr:cNvSpPr txBox="1">
          <a:spLocks noChangeArrowheads="1"/>
        </xdr:cNvSpPr>
      </xdr:nvSpPr>
      <xdr:spPr bwMode="auto">
        <a:xfrm>
          <a:off x="4953000" y="1371600"/>
          <a:ext cx="3419475" cy="1104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="" xmlns:a14="http://schemas.microsoft.com/office/drawing/2010/main" val="1"/>
          </a:ext>
        </a:extLst>
      </xdr:spPr>
    </xdr:sp>
    <xdr:clientData/>
  </xdr:twoCellAnchor>
  <xdr:twoCellAnchor editAs="absolute">
    <xdr:from>
      <xdr:col>5</xdr:col>
      <xdr:colOff>634999</xdr:colOff>
      <xdr:row>1</xdr:row>
      <xdr:rowOff>110435</xdr:rowOff>
    </xdr:from>
    <xdr:to>
      <xdr:col>9</xdr:col>
      <xdr:colOff>69021</xdr:colOff>
      <xdr:row>3</xdr:row>
      <xdr:rowOff>138043</xdr:rowOff>
    </xdr:to>
    <xdr:sp macro="[0]!TRI" textlink="">
      <xdr:nvSpPr>
        <xdr:cNvPr id="3" name="ZoneTexte 2"/>
        <xdr:cNvSpPr txBox="1"/>
      </xdr:nvSpPr>
      <xdr:spPr>
        <a:xfrm>
          <a:off x="6846956" y="317500"/>
          <a:ext cx="3050761" cy="48315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TRI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outlinePr summaryBelow="0"/>
    <pageSetUpPr fitToPage="1"/>
  </sheetPr>
  <dimension ref="A1:BZ51"/>
  <sheetViews>
    <sheetView showGridLines="0" tabSelected="1" zoomScale="69" zoomScaleNormal="70" workbookViewId="0">
      <selection activeCell="BA13" sqref="BA13"/>
    </sheetView>
  </sheetViews>
  <sheetFormatPr baseColWidth="10" defaultColWidth="11.42578125" defaultRowHeight="13.5" outlineLevelRow="1"/>
  <cols>
    <col min="1" max="1" width="8.42578125" style="1" customWidth="1"/>
    <col min="2" max="2" width="14" style="1" customWidth="1"/>
    <col min="3" max="4" width="20.28515625" style="2" customWidth="1"/>
    <col min="5" max="5" width="30" style="3" customWidth="1"/>
    <col min="6" max="6" width="13.5703125" style="4" customWidth="1"/>
    <col min="7" max="7" width="15.85546875" style="3" customWidth="1"/>
    <col min="8" max="8" width="12" style="3" customWidth="1"/>
    <col min="9" max="9" width="12.5703125" style="3" customWidth="1"/>
    <col min="10" max="10" width="14.28515625" style="3" customWidth="1"/>
    <col min="11" max="11" width="1.140625" style="3" customWidth="1"/>
    <col min="12" max="31" width="3.5703125" style="3" customWidth="1"/>
    <col min="32" max="41" width="3.28515625" style="3" customWidth="1"/>
    <col min="42" max="54" width="3.140625" style="1" customWidth="1"/>
    <col min="55" max="16384" width="11.42578125" style="1"/>
  </cols>
  <sheetData>
    <row r="1" spans="2:42" ht="16.899999999999999" customHeight="1"/>
    <row r="2" spans="2:42" ht="17.649999999999999" customHeight="1">
      <c r="B2" s="5"/>
      <c r="C2" s="6"/>
      <c r="D2" s="6"/>
      <c r="E2" s="7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5"/>
    </row>
    <row r="3" spans="2:42" ht="18" customHeight="1">
      <c r="B3" s="5"/>
      <c r="C3" s="61" t="s">
        <v>0</v>
      </c>
      <c r="D3" s="61"/>
      <c r="E3" s="61"/>
      <c r="F3" s="61"/>
      <c r="G3" s="61"/>
      <c r="H3" s="61"/>
      <c r="I3" s="61"/>
      <c r="J3" s="61"/>
      <c r="K3" s="9"/>
      <c r="L3" s="50"/>
      <c r="M3" s="51" t="s">
        <v>30</v>
      </c>
      <c r="N3" s="10"/>
      <c r="O3" s="10"/>
      <c r="P3" s="38"/>
      <c r="Q3" s="10"/>
      <c r="R3" s="9"/>
      <c r="S3" s="51"/>
      <c r="T3" s="10"/>
      <c r="U3" s="10"/>
      <c r="V3" s="10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49"/>
      <c r="AI3" s="49"/>
      <c r="AJ3" s="49"/>
      <c r="AK3" s="49"/>
      <c r="AL3" s="49"/>
      <c r="AM3" s="49"/>
      <c r="AN3" s="49"/>
      <c r="AO3" s="49"/>
      <c r="AP3" s="5"/>
    </row>
    <row r="4" spans="2:42" ht="23.65" customHeight="1">
      <c r="B4" s="5"/>
      <c r="C4" s="61"/>
      <c r="D4" s="61"/>
      <c r="E4" s="61"/>
      <c r="F4" s="61"/>
      <c r="G4" s="61"/>
      <c r="H4" s="61"/>
      <c r="I4" s="61"/>
      <c r="J4" s="61"/>
      <c r="K4" s="11"/>
      <c r="L4" s="37"/>
      <c r="M4" s="37"/>
      <c r="N4" s="37"/>
      <c r="O4" s="37"/>
      <c r="P4" s="37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5"/>
    </row>
    <row r="5" spans="2:42" ht="6.75" customHeight="1">
      <c r="B5" s="5"/>
      <c r="C5" s="16"/>
      <c r="D5" s="16"/>
      <c r="E5" s="17"/>
      <c r="F5" s="18"/>
      <c r="G5" s="19"/>
      <c r="H5" s="20"/>
      <c r="I5" s="20"/>
      <c r="J5" s="20"/>
      <c r="K5" s="24"/>
      <c r="L5" s="63">
        <f ca="1">CHOOSE(WEEKDAY(E6+(I6-1)*7),5,4,3,2,1,0,6)+E6+(I6-1)*7</f>
        <v>44568</v>
      </c>
      <c r="M5" s="63"/>
      <c r="N5" s="63"/>
      <c r="O5" s="63"/>
      <c r="P5" s="63"/>
      <c r="Q5" s="63">
        <f ca="1">L5+7</f>
        <v>44575</v>
      </c>
      <c r="R5" s="63"/>
      <c r="S5" s="63"/>
      <c r="T5" s="63"/>
      <c r="U5" s="63"/>
      <c r="V5" s="63">
        <f ca="1">Q5+7</f>
        <v>44582</v>
      </c>
      <c r="W5" s="63"/>
      <c r="X5" s="63"/>
      <c r="Y5" s="63"/>
      <c r="Z5" s="63"/>
      <c r="AA5" s="63">
        <f ca="1">V5+7</f>
        <v>44589</v>
      </c>
      <c r="AB5" s="63"/>
      <c r="AC5" s="63"/>
      <c r="AD5" s="63"/>
      <c r="AE5" s="63"/>
      <c r="AF5" s="63">
        <f ca="1">AA5+7</f>
        <v>44596</v>
      </c>
      <c r="AG5" s="63"/>
      <c r="AH5" s="63"/>
      <c r="AI5" s="63"/>
      <c r="AJ5" s="63"/>
      <c r="AK5" s="63">
        <f ca="1">AF5+7</f>
        <v>44603</v>
      </c>
      <c r="AL5" s="63"/>
      <c r="AM5" s="63"/>
      <c r="AN5" s="63"/>
      <c r="AO5" s="63"/>
      <c r="AP5" s="5"/>
    </row>
    <row r="6" spans="2:42" ht="19.5" customHeight="1">
      <c r="B6" s="5"/>
      <c r="C6" s="54" t="s">
        <v>1</v>
      </c>
      <c r="D6" s="54"/>
      <c r="E6" s="62">
        <f ca="1">+TODAY()</f>
        <v>44566</v>
      </c>
      <c r="F6" s="62"/>
      <c r="G6" s="65" t="s">
        <v>2</v>
      </c>
      <c r="H6" s="65"/>
      <c r="I6" s="42">
        <v>1</v>
      </c>
      <c r="J6" s="52"/>
      <c r="K6" s="32"/>
      <c r="L6" s="64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5"/>
    </row>
    <row r="7" spans="2:42" ht="6.4" customHeight="1">
      <c r="B7" s="5"/>
      <c r="C7" s="22"/>
      <c r="D7" s="22"/>
      <c r="E7" s="23"/>
      <c r="F7" s="23"/>
      <c r="G7" s="23"/>
      <c r="H7" s="21"/>
      <c r="I7" s="21"/>
      <c r="J7" s="21"/>
      <c r="K7" s="32"/>
      <c r="L7" s="64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5"/>
    </row>
    <row r="8" spans="2:42" ht="30" customHeight="1">
      <c r="B8" s="5"/>
      <c r="C8" s="39" t="s">
        <v>3</v>
      </c>
      <c r="D8" s="39" t="s">
        <v>10</v>
      </c>
      <c r="E8" s="40" t="s">
        <v>31</v>
      </c>
      <c r="F8" s="41" t="s">
        <v>5</v>
      </c>
      <c r="G8" s="41" t="s">
        <v>6</v>
      </c>
      <c r="H8" s="53" t="s">
        <v>7</v>
      </c>
      <c r="I8" s="41" t="s">
        <v>4</v>
      </c>
      <c r="J8" s="36" t="s">
        <v>8</v>
      </c>
      <c r="K8" s="25"/>
      <c r="L8" s="31">
        <f t="shared" ref="L8:O8" ca="1" si="0">M8-1</f>
        <v>44564</v>
      </c>
      <c r="M8" s="29">
        <f t="shared" ca="1" si="0"/>
        <v>44565</v>
      </c>
      <c r="N8" s="29">
        <f t="shared" ca="1" si="0"/>
        <v>44566</v>
      </c>
      <c r="O8" s="29">
        <f t="shared" ca="1" si="0"/>
        <v>44567</v>
      </c>
      <c r="P8" s="29">
        <f ca="1">L5</f>
        <v>44568</v>
      </c>
      <c r="Q8" s="29">
        <f ca="1">WORKDAY(P8,1)</f>
        <v>44571</v>
      </c>
      <c r="R8" s="29">
        <f t="shared" ref="R8:AO8" ca="1" si="1">WORKDAY(Q8,1)</f>
        <v>44572</v>
      </c>
      <c r="S8" s="29">
        <f t="shared" ca="1" si="1"/>
        <v>44573</v>
      </c>
      <c r="T8" s="29">
        <f t="shared" ca="1" si="1"/>
        <v>44574</v>
      </c>
      <c r="U8" s="29">
        <f t="shared" ca="1" si="1"/>
        <v>44575</v>
      </c>
      <c r="V8" s="29">
        <f t="shared" ca="1" si="1"/>
        <v>44578</v>
      </c>
      <c r="W8" s="29">
        <f t="shared" ca="1" si="1"/>
        <v>44579</v>
      </c>
      <c r="X8" s="29">
        <f t="shared" ca="1" si="1"/>
        <v>44580</v>
      </c>
      <c r="Y8" s="29">
        <f t="shared" ca="1" si="1"/>
        <v>44581</v>
      </c>
      <c r="Z8" s="29">
        <f t="shared" ca="1" si="1"/>
        <v>44582</v>
      </c>
      <c r="AA8" s="29">
        <f t="shared" ca="1" si="1"/>
        <v>44585</v>
      </c>
      <c r="AB8" s="29">
        <f t="shared" ca="1" si="1"/>
        <v>44586</v>
      </c>
      <c r="AC8" s="29">
        <f t="shared" ca="1" si="1"/>
        <v>44587</v>
      </c>
      <c r="AD8" s="29">
        <f t="shared" ca="1" si="1"/>
        <v>44588</v>
      </c>
      <c r="AE8" s="29">
        <f t="shared" ca="1" si="1"/>
        <v>44589</v>
      </c>
      <c r="AF8" s="29">
        <f t="shared" ca="1" si="1"/>
        <v>44592</v>
      </c>
      <c r="AG8" s="29">
        <f t="shared" ca="1" si="1"/>
        <v>44593</v>
      </c>
      <c r="AH8" s="29">
        <f t="shared" ca="1" si="1"/>
        <v>44594</v>
      </c>
      <c r="AI8" s="29">
        <f t="shared" ca="1" si="1"/>
        <v>44595</v>
      </c>
      <c r="AJ8" s="29">
        <f t="shared" ca="1" si="1"/>
        <v>44596</v>
      </c>
      <c r="AK8" s="29">
        <f t="shared" ca="1" si="1"/>
        <v>44599</v>
      </c>
      <c r="AL8" s="29">
        <f t="shared" ca="1" si="1"/>
        <v>44600</v>
      </c>
      <c r="AM8" s="29">
        <f t="shared" ca="1" si="1"/>
        <v>44601</v>
      </c>
      <c r="AN8" s="29">
        <f t="shared" ca="1" si="1"/>
        <v>44602</v>
      </c>
      <c r="AO8" s="29">
        <f t="shared" ca="1" si="1"/>
        <v>44603</v>
      </c>
      <c r="AP8" s="5"/>
    </row>
    <row r="9" spans="2:42" ht="16.899999999999999" customHeight="1">
      <c r="B9" s="5"/>
      <c r="C9" s="59"/>
      <c r="D9" s="59"/>
      <c r="E9" s="59"/>
      <c r="F9" s="59"/>
      <c r="G9" s="59"/>
      <c r="H9" s="59"/>
      <c r="I9" s="59"/>
      <c r="J9" s="59"/>
      <c r="K9" s="25"/>
      <c r="L9" s="28" t="str">
        <f ca="1">CHOOSE(WEEKDAY(L8,1),"D","L","M","M","J","V","S")</f>
        <v>L</v>
      </c>
      <c r="M9" s="28" t="str">
        <f t="shared" ref="M9:AO9" ca="1" si="2">CHOOSE(WEEKDAY(M8,1),"D","L","M","M","J","V","S")</f>
        <v>M</v>
      </c>
      <c r="N9" s="28" t="str">
        <f t="shared" ca="1" si="2"/>
        <v>M</v>
      </c>
      <c r="O9" s="28" t="str">
        <f t="shared" ca="1" si="2"/>
        <v>J</v>
      </c>
      <c r="P9" s="28" t="str">
        <f t="shared" ca="1" si="2"/>
        <v>V</v>
      </c>
      <c r="Q9" s="28" t="str">
        <f t="shared" ca="1" si="2"/>
        <v>L</v>
      </c>
      <c r="R9" s="28" t="str">
        <f t="shared" ca="1" si="2"/>
        <v>M</v>
      </c>
      <c r="S9" s="28" t="str">
        <f t="shared" ca="1" si="2"/>
        <v>M</v>
      </c>
      <c r="T9" s="28" t="str">
        <f t="shared" ca="1" si="2"/>
        <v>J</v>
      </c>
      <c r="U9" s="28" t="str">
        <f t="shared" ca="1" si="2"/>
        <v>V</v>
      </c>
      <c r="V9" s="28" t="str">
        <f t="shared" ca="1" si="2"/>
        <v>L</v>
      </c>
      <c r="W9" s="28" t="str">
        <f t="shared" ca="1" si="2"/>
        <v>M</v>
      </c>
      <c r="X9" s="28" t="str">
        <f t="shared" ca="1" si="2"/>
        <v>M</v>
      </c>
      <c r="Y9" s="28" t="str">
        <f t="shared" ca="1" si="2"/>
        <v>J</v>
      </c>
      <c r="Z9" s="28" t="str">
        <f t="shared" ca="1" si="2"/>
        <v>V</v>
      </c>
      <c r="AA9" s="28" t="str">
        <f t="shared" ca="1" si="2"/>
        <v>L</v>
      </c>
      <c r="AB9" s="28" t="str">
        <f t="shared" ca="1" si="2"/>
        <v>M</v>
      </c>
      <c r="AC9" s="28" t="str">
        <f t="shared" ca="1" si="2"/>
        <v>M</v>
      </c>
      <c r="AD9" s="28" t="str">
        <f t="shared" ca="1" si="2"/>
        <v>J</v>
      </c>
      <c r="AE9" s="28" t="str">
        <f t="shared" ca="1" si="2"/>
        <v>V</v>
      </c>
      <c r="AF9" s="28" t="str">
        <f t="shared" ca="1" si="2"/>
        <v>L</v>
      </c>
      <c r="AG9" s="28" t="str">
        <f t="shared" ca="1" si="2"/>
        <v>M</v>
      </c>
      <c r="AH9" s="28" t="str">
        <f t="shared" ca="1" si="2"/>
        <v>M</v>
      </c>
      <c r="AI9" s="28" t="str">
        <f t="shared" ca="1" si="2"/>
        <v>J</v>
      </c>
      <c r="AJ9" s="28" t="str">
        <f t="shared" ca="1" si="2"/>
        <v>V</v>
      </c>
      <c r="AK9" s="28" t="str">
        <f t="shared" ca="1" si="2"/>
        <v>L</v>
      </c>
      <c r="AL9" s="28" t="str">
        <f t="shared" ca="1" si="2"/>
        <v>M</v>
      </c>
      <c r="AM9" s="28" t="str">
        <f t="shared" ca="1" si="2"/>
        <v>M</v>
      </c>
      <c r="AN9" s="28" t="str">
        <f t="shared" ca="1" si="2"/>
        <v>J</v>
      </c>
      <c r="AO9" s="28" t="str">
        <f t="shared" ca="1" si="2"/>
        <v>V</v>
      </c>
      <c r="AP9" s="5"/>
    </row>
    <row r="10" spans="2:42" ht="18">
      <c r="B10" s="35" t="s">
        <v>9</v>
      </c>
      <c r="C10" s="35" t="s">
        <v>15</v>
      </c>
      <c r="D10" s="35"/>
      <c r="E10" s="30"/>
      <c r="F10" s="33">
        <f>IF(MIN(F11:F15)&gt;0,MIN(F11:F15),"")</f>
        <v>44565</v>
      </c>
      <c r="G10" s="33">
        <f>IF(MAX(G11:G15)&gt;0,MAX(G11:G15),"")</f>
        <v>44593</v>
      </c>
      <c r="H10" s="43" t="str">
        <f>IF(OR(F10="",G10=""),"",NETWORKDAYS(F10,G10)&amp; " jours")</f>
        <v>21 jours</v>
      </c>
      <c r="I10" s="43"/>
      <c r="J10" s="47"/>
      <c r="K10" s="26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5"/>
    </row>
    <row r="11" spans="2:42" ht="18" outlineLevel="1">
      <c r="B11" s="60" t="s">
        <v>12</v>
      </c>
      <c r="C11" s="13" t="s">
        <v>34</v>
      </c>
      <c r="D11" s="13"/>
      <c r="E11" s="14"/>
      <c r="F11" s="12">
        <v>44567</v>
      </c>
      <c r="G11" s="12">
        <v>44567</v>
      </c>
      <c r="H11" s="44" t="str">
        <f>IF(OR(F11=0,G11=0),"",NETWORKDAYS(F11,G11)&amp; " jours")</f>
        <v>1 jours</v>
      </c>
      <c r="I11" s="45" t="s">
        <v>28</v>
      </c>
      <c r="J11" s="48">
        <v>0.5</v>
      </c>
      <c r="K11" s="27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5"/>
    </row>
    <row r="12" spans="2:42" ht="18" outlineLevel="1">
      <c r="B12" s="5" t="s">
        <v>13</v>
      </c>
      <c r="C12" s="13" t="s">
        <v>16</v>
      </c>
      <c r="D12" s="13"/>
      <c r="E12" s="14"/>
      <c r="F12" s="12">
        <v>44565</v>
      </c>
      <c r="G12" s="12">
        <v>44573</v>
      </c>
      <c r="H12" s="44" t="str">
        <f>IF(OR(F12=0,G12=0),"",NETWORKDAYS(F12,G12)&amp; " jours")</f>
        <v>7 jours</v>
      </c>
      <c r="I12" s="45" t="s">
        <v>26</v>
      </c>
      <c r="J12" s="48">
        <v>0.2</v>
      </c>
      <c r="K12" s="27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5"/>
    </row>
    <row r="13" spans="2:42" ht="18" outlineLevel="1">
      <c r="B13" s="5" t="s">
        <v>14</v>
      </c>
      <c r="C13" s="13" t="s">
        <v>18</v>
      </c>
      <c r="D13" s="13"/>
      <c r="E13" s="14"/>
      <c r="F13" s="12">
        <v>44574</v>
      </c>
      <c r="G13" s="12">
        <v>44586</v>
      </c>
      <c r="H13" s="44" t="str">
        <f>IF(OR(F13=0,G13=0),"",NETWORKDAYS(F13,G13)&amp; " jours")</f>
        <v>9 jours</v>
      </c>
      <c r="I13" s="45" t="s">
        <v>27</v>
      </c>
      <c r="J13" s="48">
        <v>1</v>
      </c>
      <c r="K13" s="27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5"/>
    </row>
    <row r="14" spans="2:42" ht="18" outlineLevel="1">
      <c r="B14" s="5" t="s">
        <v>11</v>
      </c>
      <c r="C14" s="13" t="s">
        <v>17</v>
      </c>
      <c r="D14" s="13"/>
      <c r="E14" s="14"/>
      <c r="F14" s="12">
        <v>44576</v>
      </c>
      <c r="G14" s="12">
        <v>44593</v>
      </c>
      <c r="H14" s="44" t="str">
        <f>IF(OR(F14=0,G14=0),"",NETWORKDAYS(F14,G14)&amp; " jours")</f>
        <v>12 jours</v>
      </c>
      <c r="I14" s="45" t="s">
        <v>27</v>
      </c>
      <c r="J14" s="48">
        <v>0</v>
      </c>
      <c r="K14" s="27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5"/>
    </row>
    <row r="15" spans="2:42" ht="18" outlineLevel="1">
      <c r="B15" s="5"/>
      <c r="C15" s="13"/>
      <c r="D15" s="13"/>
      <c r="E15" s="14"/>
      <c r="F15" s="12"/>
      <c r="G15" s="12"/>
      <c r="H15" s="44"/>
      <c r="I15" s="58" t="s">
        <v>29</v>
      </c>
      <c r="J15" s="46">
        <f>AVERAGE(J11:J14)</f>
        <v>0.42499999999999999</v>
      </c>
      <c r="K15" s="27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5"/>
    </row>
    <row r="16" spans="2:42" ht="18">
      <c r="B16" s="35" t="s">
        <v>9</v>
      </c>
      <c r="C16" s="35" t="s">
        <v>15</v>
      </c>
      <c r="D16" s="35"/>
      <c r="E16" s="30"/>
      <c r="F16" s="33">
        <f>IF(MIN(F17:F21)&gt;0,MIN(F17:F21),"")</f>
        <v>44565</v>
      </c>
      <c r="G16" s="33">
        <f>IF(MAX(G17:G21)&gt;0,MAX(G17:G21),"")</f>
        <v>44626</v>
      </c>
      <c r="H16" s="43" t="str">
        <f>IF(OR(F16="",G16=""),"",NETWORKDAYS(F16,G16)&amp; " jours")</f>
        <v>44 jours</v>
      </c>
      <c r="I16" s="43"/>
      <c r="J16" s="47"/>
      <c r="K16" s="26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5"/>
    </row>
    <row r="17" spans="1:78" ht="18" outlineLevel="1">
      <c r="B17" s="5" t="s">
        <v>14</v>
      </c>
      <c r="C17" s="13" t="s">
        <v>18</v>
      </c>
      <c r="D17" s="13"/>
      <c r="E17" s="14"/>
      <c r="F17" s="12">
        <v>44568</v>
      </c>
      <c r="G17" s="12">
        <v>44568</v>
      </c>
      <c r="H17" s="44" t="str">
        <f>IF(OR(F17=0,G17=0),"",NETWORKDAYS(F17,G17)&amp; " jours")</f>
        <v>1 jours</v>
      </c>
      <c r="I17" s="45" t="s">
        <v>27</v>
      </c>
      <c r="J17" s="48">
        <v>1</v>
      </c>
      <c r="K17" s="27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5"/>
    </row>
    <row r="18" spans="1:78" ht="18" outlineLevel="1">
      <c r="B18" s="5" t="s">
        <v>13</v>
      </c>
      <c r="C18" s="13" t="s">
        <v>16</v>
      </c>
      <c r="D18" s="13"/>
      <c r="E18" s="14"/>
      <c r="F18" s="12">
        <v>44565</v>
      </c>
      <c r="G18" s="12">
        <v>44571</v>
      </c>
      <c r="H18" s="44" t="str">
        <f>IF(OR(F18=0,G18=0),"",NETWORKDAYS(F18,G18)&amp; " jours")</f>
        <v>5 jours</v>
      </c>
      <c r="I18" s="45" t="s">
        <v>26</v>
      </c>
      <c r="J18" s="48">
        <v>0.2</v>
      </c>
      <c r="K18" s="27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5"/>
    </row>
    <row r="19" spans="1:78" ht="18" outlineLevel="1">
      <c r="B19" s="60" t="s">
        <v>11</v>
      </c>
      <c r="C19" s="13" t="s">
        <v>17</v>
      </c>
      <c r="D19" s="13"/>
      <c r="E19" s="14"/>
      <c r="F19" s="12">
        <v>44576</v>
      </c>
      <c r="G19" s="12">
        <v>44597</v>
      </c>
      <c r="H19" s="44" t="str">
        <f>IF(OR(F19=0,G19=0),"",NETWORKDAYS(F19,G19)&amp; " jours")</f>
        <v>15 jours</v>
      </c>
      <c r="I19" s="45" t="s">
        <v>27</v>
      </c>
      <c r="J19" s="48">
        <v>0</v>
      </c>
      <c r="K19" s="27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5"/>
    </row>
    <row r="20" spans="1:78" ht="18" outlineLevel="1">
      <c r="B20" s="60" t="s">
        <v>12</v>
      </c>
      <c r="C20" s="13" t="s">
        <v>34</v>
      </c>
      <c r="D20" s="13"/>
      <c r="E20" s="14"/>
      <c r="F20" s="12">
        <v>44567</v>
      </c>
      <c r="G20" s="12">
        <v>44626</v>
      </c>
      <c r="H20" s="44" t="str">
        <f>IF(OR(F20=0,G20=0),"",NETWORKDAYS(F20,G20)&amp; " jours")</f>
        <v>42 jours</v>
      </c>
      <c r="I20" s="45" t="s">
        <v>28</v>
      </c>
      <c r="J20" s="48">
        <v>0.1</v>
      </c>
      <c r="K20" s="27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5"/>
    </row>
    <row r="21" spans="1:78" ht="18" outlineLevel="1">
      <c r="B21" s="60"/>
      <c r="C21" s="13"/>
      <c r="D21" s="13"/>
      <c r="E21" s="14"/>
      <c r="F21" s="12"/>
      <c r="G21" s="12"/>
      <c r="H21" s="44"/>
      <c r="I21" s="58" t="s">
        <v>29</v>
      </c>
      <c r="J21" s="46">
        <f>AVERAGE(J17:J20)</f>
        <v>0.32500000000000001</v>
      </c>
      <c r="K21" s="27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5"/>
    </row>
    <row r="22" spans="1:78" ht="18">
      <c r="B22" s="35" t="s">
        <v>9</v>
      </c>
      <c r="C22" s="35" t="s">
        <v>15</v>
      </c>
      <c r="D22" s="35"/>
      <c r="E22" s="30"/>
      <c r="F22" s="33">
        <f>IF(MIN(F23:F27)&gt;0,MIN(F23:F27),"")</f>
        <v>44565</v>
      </c>
      <c r="G22" s="33">
        <f>IF(MAX(G23:G27)&gt;0,MAX(G23:G27),"")</f>
        <v>44626</v>
      </c>
      <c r="H22" s="43" t="str">
        <f>IF(OR(F22="",G22=""),"",NETWORKDAYS(F22,G22)&amp; " jours")</f>
        <v>44 jours</v>
      </c>
      <c r="I22" s="43"/>
      <c r="J22" s="47"/>
      <c r="K22" s="26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5"/>
    </row>
    <row r="23" spans="1:78" ht="18" outlineLevel="1">
      <c r="B23" s="60" t="s">
        <v>14</v>
      </c>
      <c r="C23" s="13" t="s">
        <v>18</v>
      </c>
      <c r="D23" s="13"/>
      <c r="E23" s="14"/>
      <c r="F23" s="12">
        <v>44568</v>
      </c>
      <c r="G23" s="12">
        <v>44568</v>
      </c>
      <c r="H23" s="44" t="str">
        <f>IF(OR(F23=0,G23=0),"",NETWORKDAYS(F23,G23)&amp; " jours")</f>
        <v>1 jours</v>
      </c>
      <c r="I23" s="45" t="s">
        <v>27</v>
      </c>
      <c r="J23" s="48">
        <v>1</v>
      </c>
      <c r="K23" s="27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5"/>
    </row>
    <row r="24" spans="1:78" ht="18" outlineLevel="1">
      <c r="B24" s="60" t="s">
        <v>13</v>
      </c>
      <c r="C24" s="13" t="s">
        <v>16</v>
      </c>
      <c r="D24" s="13"/>
      <c r="E24" s="14"/>
      <c r="F24" s="12">
        <v>44565</v>
      </c>
      <c r="G24" s="12">
        <v>44571</v>
      </c>
      <c r="H24" s="44" t="str">
        <f>IF(OR(F24=0,G24=0),"",NETWORKDAYS(F24,G24)&amp; " jours")</f>
        <v>5 jours</v>
      </c>
      <c r="I24" s="45" t="s">
        <v>26</v>
      </c>
      <c r="J24" s="48">
        <v>0.2</v>
      </c>
      <c r="K24" s="27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5"/>
    </row>
    <row r="25" spans="1:78" ht="18" outlineLevel="1">
      <c r="B25" s="5" t="s">
        <v>11</v>
      </c>
      <c r="C25" s="13" t="s">
        <v>17</v>
      </c>
      <c r="D25" s="13"/>
      <c r="E25" s="14"/>
      <c r="F25" s="12">
        <v>44576</v>
      </c>
      <c r="G25" s="12">
        <v>44597</v>
      </c>
      <c r="H25" s="44" t="str">
        <f>IF(OR(F25=0,G25=0),"",NETWORKDAYS(F25,G25)&amp; " jours")</f>
        <v>15 jours</v>
      </c>
      <c r="I25" s="45" t="s">
        <v>27</v>
      </c>
      <c r="J25" s="48">
        <v>0</v>
      </c>
      <c r="K25" s="27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5"/>
    </row>
    <row r="26" spans="1:78" ht="18" outlineLevel="1">
      <c r="B26" s="60" t="s">
        <v>12</v>
      </c>
      <c r="C26" s="13" t="s">
        <v>34</v>
      </c>
      <c r="D26" s="13"/>
      <c r="E26" s="14"/>
      <c r="F26" s="12">
        <v>44567</v>
      </c>
      <c r="G26" s="12">
        <v>44626</v>
      </c>
      <c r="H26" s="44" t="str">
        <f>IF(OR(F26=0,G26=0),"",NETWORKDAYS(F26,G26)&amp; " jours")</f>
        <v>42 jours</v>
      </c>
      <c r="I26" s="45" t="s">
        <v>28</v>
      </c>
      <c r="J26" s="48">
        <v>0.1</v>
      </c>
      <c r="K26" s="27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5"/>
    </row>
    <row r="27" spans="1:78" ht="18" outlineLevel="1">
      <c r="B27" s="60"/>
      <c r="C27" s="13"/>
      <c r="D27" s="13"/>
      <c r="E27" s="14"/>
      <c r="F27" s="12"/>
      <c r="G27" s="12"/>
      <c r="H27" s="44"/>
      <c r="I27" s="58" t="s">
        <v>29</v>
      </c>
      <c r="J27" s="46">
        <f>AVERAGE(J23:J26)</f>
        <v>0.32500000000000001</v>
      </c>
      <c r="K27" s="27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5"/>
    </row>
    <row r="28" spans="1:78" ht="18">
      <c r="B28" s="35" t="s">
        <v>9</v>
      </c>
      <c r="C28" s="35" t="s">
        <v>15</v>
      </c>
      <c r="D28" s="35"/>
      <c r="E28" s="30"/>
      <c r="F28" s="33">
        <f>IF(MIN(F29:F33)&gt;0,MIN(F29:F33),"")</f>
        <v>44565</v>
      </c>
      <c r="G28" s="33">
        <f>IF(MAX(G29:G33)&gt;0,MAX(G29:G33),"")</f>
        <v>44597</v>
      </c>
      <c r="H28" s="43" t="str">
        <f>IF(OR(F28="",G28=""),"",NETWORKDAYS(F28,G28)&amp; " jours")</f>
        <v>24 jours</v>
      </c>
      <c r="I28" s="43"/>
      <c r="J28" s="47"/>
      <c r="K28" s="26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5"/>
    </row>
    <row r="29" spans="1:78" ht="18" outlineLevel="1">
      <c r="B29" s="60" t="s">
        <v>12</v>
      </c>
      <c r="C29" s="13" t="s">
        <v>34</v>
      </c>
      <c r="D29" s="13"/>
      <c r="E29" s="14"/>
      <c r="F29" s="12">
        <v>44567</v>
      </c>
      <c r="G29" s="12">
        <v>44567</v>
      </c>
      <c r="H29" s="44" t="str">
        <f>IF(OR(F29=0,G29=0),"",NETWORKDAYS(F29,G29)&amp; " jours")</f>
        <v>1 jours</v>
      </c>
      <c r="I29" s="45" t="s">
        <v>28</v>
      </c>
      <c r="J29" s="48">
        <v>0.5</v>
      </c>
      <c r="K29" s="27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5"/>
    </row>
    <row r="30" spans="1:78" ht="18" outlineLevel="1">
      <c r="A30" s="55"/>
      <c r="B30" s="60" t="s">
        <v>14</v>
      </c>
      <c r="C30" s="13" t="s">
        <v>18</v>
      </c>
      <c r="D30" s="13"/>
      <c r="E30" s="14"/>
      <c r="F30" s="12">
        <v>44568</v>
      </c>
      <c r="G30" s="12">
        <v>44568</v>
      </c>
      <c r="H30" s="44" t="str">
        <f>IF(OR(F30=0,G30=0),"",NETWORKDAYS(F30,G30)&amp; " jours")</f>
        <v>1 jours</v>
      </c>
      <c r="I30" s="45" t="s">
        <v>27</v>
      </c>
      <c r="J30" s="48">
        <v>1</v>
      </c>
      <c r="K30" s="27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5"/>
    </row>
    <row r="31" spans="1:78" ht="19.5" customHeight="1" outlineLevel="1">
      <c r="B31" s="60" t="s">
        <v>13</v>
      </c>
      <c r="C31" s="13" t="s">
        <v>16</v>
      </c>
      <c r="D31" s="13"/>
      <c r="E31" s="14"/>
      <c r="F31" s="12">
        <v>44565</v>
      </c>
      <c r="G31" s="12">
        <v>44571</v>
      </c>
      <c r="H31" s="44" t="str">
        <f>IF(OR(F31=0,G31=0),"",NETWORKDAYS(F31,G31)&amp; " jours")</f>
        <v>5 jours</v>
      </c>
      <c r="I31" s="45" t="s">
        <v>26</v>
      </c>
      <c r="J31" s="48">
        <v>0.2</v>
      </c>
      <c r="K31" s="27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5"/>
    </row>
    <row r="32" spans="1:78" s="55" customFormat="1" ht="18" outlineLevel="1">
      <c r="A32" s="1"/>
      <c r="B32" s="60" t="s">
        <v>11</v>
      </c>
      <c r="C32" s="13" t="s">
        <v>17</v>
      </c>
      <c r="D32" s="13"/>
      <c r="E32" s="14"/>
      <c r="F32" s="12">
        <v>44576</v>
      </c>
      <c r="G32" s="12">
        <v>44597</v>
      </c>
      <c r="H32" s="44" t="str">
        <f>IF(OR(F32=0,G32=0),"",NETWORKDAYS(F32,G32)&amp; " jours")</f>
        <v>15 jours</v>
      </c>
      <c r="I32" s="45" t="s">
        <v>27</v>
      </c>
      <c r="J32" s="48">
        <v>0</v>
      </c>
      <c r="K32" s="27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5"/>
      <c r="BZ32" s="56"/>
    </row>
    <row r="33" spans="2:42" ht="18" outlineLevel="1">
      <c r="B33" s="5"/>
      <c r="C33" s="13"/>
      <c r="D33" s="13"/>
      <c r="E33" s="14"/>
      <c r="F33" s="12"/>
      <c r="G33" s="12"/>
      <c r="H33" s="44"/>
      <c r="I33" s="58" t="s">
        <v>29</v>
      </c>
      <c r="J33" s="46">
        <f>AVERAGE(J29:J32)</f>
        <v>0.42499999999999999</v>
      </c>
      <c r="K33" s="27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5"/>
    </row>
    <row r="34" spans="2:42" ht="18">
      <c r="B34" s="35" t="s">
        <v>9</v>
      </c>
      <c r="C34" s="35" t="s">
        <v>15</v>
      </c>
      <c r="D34" s="35"/>
      <c r="E34" s="30"/>
      <c r="F34" s="33">
        <f>IF(MIN(F35:F39)&gt;0,MIN(F35:F39),"")</f>
        <v>44565</v>
      </c>
      <c r="G34" s="33">
        <f>IF(MAX(G35:G39)&gt;0,MAX(G35:G39),"")</f>
        <v>44597</v>
      </c>
      <c r="H34" s="43" t="str">
        <f>IF(OR(F34="",G34=""),"",NETWORKDAYS(F34,G34)&amp; " jours")</f>
        <v>24 jours</v>
      </c>
      <c r="I34" s="43"/>
      <c r="J34" s="47"/>
      <c r="K34" s="26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5"/>
    </row>
    <row r="35" spans="2:42" ht="18" outlineLevel="1">
      <c r="B35" s="5" t="s">
        <v>12</v>
      </c>
      <c r="C35" s="13" t="s">
        <v>34</v>
      </c>
      <c r="D35" s="13"/>
      <c r="E35" s="14"/>
      <c r="F35" s="12">
        <v>44567</v>
      </c>
      <c r="G35" s="12">
        <v>44567</v>
      </c>
      <c r="H35" s="44" t="str">
        <f>IF(OR(F35=0,G35=0),"",NETWORKDAYS(F35,G35)&amp; " jours")</f>
        <v>1 jours</v>
      </c>
      <c r="I35" s="45" t="s">
        <v>28</v>
      </c>
      <c r="J35" s="48">
        <v>0.5</v>
      </c>
      <c r="K35" s="27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5"/>
    </row>
    <row r="36" spans="2:42" ht="18" outlineLevel="1">
      <c r="B36" s="60" t="s">
        <v>14</v>
      </c>
      <c r="C36" s="13" t="s">
        <v>18</v>
      </c>
      <c r="D36" s="13"/>
      <c r="E36" s="14"/>
      <c r="F36" s="12">
        <v>44568</v>
      </c>
      <c r="G36" s="12">
        <v>44568</v>
      </c>
      <c r="H36" s="44" t="str">
        <f>IF(OR(F36=0,G36=0),"",NETWORKDAYS(F36,G36)&amp; " jours")</f>
        <v>1 jours</v>
      </c>
      <c r="I36" s="45" t="s">
        <v>27</v>
      </c>
      <c r="J36" s="48">
        <v>1</v>
      </c>
      <c r="K36" s="27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5"/>
    </row>
    <row r="37" spans="2:42" ht="18" outlineLevel="1">
      <c r="B37" s="5" t="s">
        <v>13</v>
      </c>
      <c r="C37" s="13" t="s">
        <v>16</v>
      </c>
      <c r="D37" s="13"/>
      <c r="E37" s="14"/>
      <c r="F37" s="12">
        <v>44565</v>
      </c>
      <c r="G37" s="12">
        <v>44571</v>
      </c>
      <c r="H37" s="44" t="str">
        <f>IF(OR(F37=0,G37=0),"",NETWORKDAYS(F37,G37)&amp; " jours")</f>
        <v>5 jours</v>
      </c>
      <c r="I37" s="45" t="s">
        <v>26</v>
      </c>
      <c r="J37" s="48">
        <v>0.2</v>
      </c>
      <c r="K37" s="27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5"/>
    </row>
    <row r="38" spans="2:42" ht="18" outlineLevel="1">
      <c r="B38" s="5" t="s">
        <v>11</v>
      </c>
      <c r="C38" s="13" t="s">
        <v>17</v>
      </c>
      <c r="D38" s="13"/>
      <c r="E38" s="14"/>
      <c r="F38" s="12">
        <v>44576</v>
      </c>
      <c r="G38" s="12">
        <v>44597</v>
      </c>
      <c r="H38" s="44" t="str">
        <f>IF(OR(F38=0,G38=0),"",NETWORKDAYS(F38,G38)&amp; " jours")</f>
        <v>15 jours</v>
      </c>
      <c r="I38" s="45" t="s">
        <v>27</v>
      </c>
      <c r="J38" s="48">
        <v>0</v>
      </c>
      <c r="K38" s="27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5"/>
    </row>
    <row r="39" spans="2:42" ht="18" outlineLevel="1">
      <c r="B39" s="5"/>
      <c r="C39" s="13"/>
      <c r="D39" s="13"/>
      <c r="E39" s="14"/>
      <c r="F39" s="12"/>
      <c r="G39" s="12"/>
      <c r="H39" s="44"/>
      <c r="I39" s="58" t="s">
        <v>29</v>
      </c>
      <c r="J39" s="46">
        <f>AVERAGE(J35:J38)</f>
        <v>0.42499999999999999</v>
      </c>
      <c r="K39" s="27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5"/>
    </row>
    <row r="40" spans="2:42" ht="18">
      <c r="B40" s="35" t="s">
        <v>9</v>
      </c>
      <c r="C40" s="35" t="s">
        <v>15</v>
      </c>
      <c r="D40" s="35"/>
      <c r="E40" s="30"/>
      <c r="F40" s="33">
        <f>IF(MIN(F41:F45)&gt;0,MIN(F41:F45),"")</f>
        <v>44565</v>
      </c>
      <c r="G40" s="33">
        <f>IF(MAX(G41:G45)&gt;0,MAX(G41:G45),"")</f>
        <v>44597</v>
      </c>
      <c r="H40" s="43" t="str">
        <f>IF(OR(F40="",G40=""),"",NETWORKDAYS(F40,G40)&amp; " jours")</f>
        <v>24 jours</v>
      </c>
      <c r="I40" s="43"/>
      <c r="J40" s="47"/>
      <c r="K40" s="26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5"/>
    </row>
    <row r="41" spans="2:42" ht="18" outlineLevel="1">
      <c r="B41" s="5" t="s">
        <v>12</v>
      </c>
      <c r="C41" s="13" t="s">
        <v>34</v>
      </c>
      <c r="D41" s="13"/>
      <c r="E41" s="14"/>
      <c r="F41" s="12">
        <v>44567</v>
      </c>
      <c r="G41" s="12">
        <v>44567</v>
      </c>
      <c r="H41" s="44" t="str">
        <f>IF(OR(F41=0,G41=0),"",NETWORKDAYS(F41,G41)&amp; " jours")</f>
        <v>1 jours</v>
      </c>
      <c r="I41" s="45" t="s">
        <v>28</v>
      </c>
      <c r="J41" s="48">
        <v>0.5</v>
      </c>
      <c r="K41" s="27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5"/>
    </row>
    <row r="42" spans="2:42" ht="18" outlineLevel="1">
      <c r="B42" s="5" t="s">
        <v>14</v>
      </c>
      <c r="C42" s="13" t="s">
        <v>18</v>
      </c>
      <c r="D42" s="13"/>
      <c r="E42" s="14"/>
      <c r="F42" s="12">
        <v>44568</v>
      </c>
      <c r="G42" s="12">
        <v>44568</v>
      </c>
      <c r="H42" s="44" t="str">
        <f>IF(OR(F42=0,G42=0),"",NETWORKDAYS(F42,G42)&amp; " jours")</f>
        <v>1 jours</v>
      </c>
      <c r="I42" s="45" t="s">
        <v>27</v>
      </c>
      <c r="J42" s="48">
        <v>1</v>
      </c>
      <c r="K42" s="27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5"/>
    </row>
    <row r="43" spans="2:42" ht="18" outlineLevel="1">
      <c r="B43" s="60" t="s">
        <v>13</v>
      </c>
      <c r="C43" s="13" t="s">
        <v>16</v>
      </c>
      <c r="D43" s="13"/>
      <c r="E43" s="14"/>
      <c r="F43" s="12">
        <v>44565</v>
      </c>
      <c r="G43" s="12">
        <v>44571</v>
      </c>
      <c r="H43" s="44" t="str">
        <f>IF(OR(F43=0,G43=0),"",NETWORKDAYS(F43,G43)&amp; " jours")</f>
        <v>5 jours</v>
      </c>
      <c r="I43" s="45" t="s">
        <v>26</v>
      </c>
      <c r="J43" s="48">
        <v>0.2</v>
      </c>
      <c r="K43" s="27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5"/>
    </row>
    <row r="44" spans="2:42" ht="18" outlineLevel="1">
      <c r="B44" s="5" t="s">
        <v>11</v>
      </c>
      <c r="C44" s="13" t="s">
        <v>17</v>
      </c>
      <c r="D44" s="13"/>
      <c r="E44" s="14"/>
      <c r="F44" s="12">
        <v>44576</v>
      </c>
      <c r="G44" s="12">
        <v>44597</v>
      </c>
      <c r="H44" s="44" t="str">
        <f>IF(OR(F44=0,G44=0),"",NETWORKDAYS(F44,G44)&amp; " jours")</f>
        <v>15 jours</v>
      </c>
      <c r="I44" s="45" t="s">
        <v>27</v>
      </c>
      <c r="J44" s="48">
        <v>0</v>
      </c>
      <c r="K44" s="27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5"/>
    </row>
    <row r="45" spans="2:42" ht="18" outlineLevel="1">
      <c r="B45" s="5"/>
      <c r="C45" s="13"/>
      <c r="D45" s="13"/>
      <c r="E45" s="14"/>
      <c r="F45" s="12"/>
      <c r="G45" s="12"/>
      <c r="H45" s="44"/>
      <c r="I45" s="58" t="s">
        <v>29</v>
      </c>
      <c r="J45" s="46">
        <f>AVERAGE(J41:J44)</f>
        <v>0.42499999999999999</v>
      </c>
      <c r="K45" s="27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5"/>
    </row>
    <row r="46" spans="2:42" ht="18">
      <c r="B46" s="35" t="s">
        <v>9</v>
      </c>
      <c r="C46" s="35" t="s">
        <v>15</v>
      </c>
      <c r="D46" s="35"/>
      <c r="E46" s="30"/>
      <c r="F46" s="33">
        <f>IF(MIN(F47:F51)&gt;0,MIN(F47:F51),"")</f>
        <v>44565</v>
      </c>
      <c r="G46" s="33">
        <f>IF(MAX(G47:G51)&gt;0,MAX(G47:G51),"")</f>
        <v>44597</v>
      </c>
      <c r="H46" s="43" t="str">
        <f>IF(OR(F46="",G46=""),"",NETWORKDAYS(F46,G46)&amp; " jours")</f>
        <v>24 jours</v>
      </c>
      <c r="I46" s="43"/>
      <c r="J46" s="47"/>
      <c r="K46" s="26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5"/>
    </row>
    <row r="47" spans="2:42" ht="18" outlineLevel="1">
      <c r="B47" s="60" t="s">
        <v>12</v>
      </c>
      <c r="C47" s="13" t="s">
        <v>34</v>
      </c>
      <c r="D47" s="13"/>
      <c r="E47" s="14"/>
      <c r="F47" s="12">
        <v>44567</v>
      </c>
      <c r="G47" s="12">
        <v>44567</v>
      </c>
      <c r="H47" s="44" t="str">
        <f>IF(OR(F47=0,G47=0),"",NETWORKDAYS(F47,G47)&amp; " jours")</f>
        <v>1 jours</v>
      </c>
      <c r="I47" s="45" t="s">
        <v>28</v>
      </c>
      <c r="J47" s="48">
        <v>0.5</v>
      </c>
      <c r="K47" s="27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5"/>
    </row>
    <row r="48" spans="2:42" ht="18" outlineLevel="1">
      <c r="B48" s="5" t="s">
        <v>14</v>
      </c>
      <c r="C48" s="13" t="s">
        <v>18</v>
      </c>
      <c r="D48" s="13"/>
      <c r="E48" s="14"/>
      <c r="F48" s="12">
        <v>44568</v>
      </c>
      <c r="G48" s="12">
        <v>44568</v>
      </c>
      <c r="H48" s="44" t="str">
        <f>IF(OR(F48=0,G48=0),"",NETWORKDAYS(F48,G48)&amp; " jours")</f>
        <v>1 jours</v>
      </c>
      <c r="I48" s="45" t="s">
        <v>27</v>
      </c>
      <c r="J48" s="48">
        <v>1</v>
      </c>
      <c r="K48" s="27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5"/>
    </row>
    <row r="49" spans="2:42" ht="18" outlineLevel="1">
      <c r="B49" s="5" t="s">
        <v>13</v>
      </c>
      <c r="C49" s="13" t="s">
        <v>16</v>
      </c>
      <c r="D49" s="13"/>
      <c r="E49" s="14"/>
      <c r="F49" s="12">
        <v>44565</v>
      </c>
      <c r="G49" s="12">
        <v>44571</v>
      </c>
      <c r="H49" s="44" t="str">
        <f>IF(OR(F49=0,G49=0),"",NETWORKDAYS(F49,G49)&amp; " jours")</f>
        <v>5 jours</v>
      </c>
      <c r="I49" s="45" t="s">
        <v>26</v>
      </c>
      <c r="J49" s="48">
        <v>0.2</v>
      </c>
      <c r="K49" s="27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5"/>
    </row>
    <row r="50" spans="2:42" ht="18" outlineLevel="1">
      <c r="B50" s="60" t="s">
        <v>11</v>
      </c>
      <c r="C50" s="13" t="s">
        <v>17</v>
      </c>
      <c r="D50" s="13"/>
      <c r="E50" s="14"/>
      <c r="F50" s="12">
        <v>44576</v>
      </c>
      <c r="G50" s="12">
        <v>44597</v>
      </c>
      <c r="H50" s="44" t="str">
        <f>IF(OR(F50=0,G50=0),"",NETWORKDAYS(F50,G50)&amp; " jours")</f>
        <v>15 jours</v>
      </c>
      <c r="I50" s="45" t="s">
        <v>27</v>
      </c>
      <c r="J50" s="48">
        <v>0</v>
      </c>
      <c r="K50" s="27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5"/>
    </row>
    <row r="51" spans="2:42" ht="18" outlineLevel="1">
      <c r="B51" s="5"/>
      <c r="C51" s="13"/>
      <c r="D51" s="13"/>
      <c r="E51" s="14"/>
      <c r="F51" s="12"/>
      <c r="G51" s="12"/>
      <c r="H51" s="44"/>
      <c r="I51" s="58" t="s">
        <v>29</v>
      </c>
      <c r="J51" s="46">
        <f>AVERAGE(J47:J50)</f>
        <v>0.42499999999999999</v>
      </c>
      <c r="K51" s="27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5"/>
    </row>
  </sheetData>
  <sheetProtection formatCells="0" formatColumns="0" formatRows="0" insertRows="0" deleteRows="0"/>
  <sortState ref="A47:AP50">
    <sortCondition ref="G47"/>
  </sortState>
  <mergeCells count="9">
    <mergeCell ref="C3:J4"/>
    <mergeCell ref="E6:F6"/>
    <mergeCell ref="L5:P7"/>
    <mergeCell ref="G6:H6"/>
    <mergeCell ref="AK5:AO7"/>
    <mergeCell ref="Q5:U7"/>
    <mergeCell ref="V5:Z7"/>
    <mergeCell ref="AA5:AE7"/>
    <mergeCell ref="AF5:AJ7"/>
  </mergeCells>
  <phoneticPr fontId="2" type="noConversion"/>
  <conditionalFormatting sqref="L8:AO8">
    <cfRule type="expression" dxfId="25" priority="177">
      <formula>$L$8=TODAY()</formula>
    </cfRule>
  </conditionalFormatting>
  <conditionalFormatting sqref="J10:J15">
    <cfRule type="dataBar" priority="5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{22DE5D61-BBBB-4FD4-BDE4-3CE4D96D6608}</x14:id>
        </ext>
      </extLst>
    </cfRule>
  </conditionalFormatting>
  <conditionalFormatting sqref="I11:I15 I52:I100">
    <cfRule type="cellIs" dxfId="24" priority="43" stopIfTrue="1" operator="equal">
      <formula>"Moyenne"</formula>
    </cfRule>
    <cfRule type="cellIs" dxfId="23" priority="44" stopIfTrue="1" operator="equal">
      <formula>"Basse"</formula>
    </cfRule>
    <cfRule type="cellIs" dxfId="22" priority="45" stopIfTrue="1" operator="equal">
      <formula>"Haute"</formula>
    </cfRule>
  </conditionalFormatting>
  <conditionalFormatting sqref="J16:J21">
    <cfRule type="dataBar" priority="4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{2798E58F-E084-4954-A37E-839BDCE4ABD8}</x14:id>
        </ext>
      </extLst>
    </cfRule>
  </conditionalFormatting>
  <conditionalFormatting sqref="I17:I21">
    <cfRule type="cellIs" dxfId="21" priority="37" stopIfTrue="1" operator="equal">
      <formula>"Moyenne"</formula>
    </cfRule>
    <cfRule type="cellIs" dxfId="20" priority="38" stopIfTrue="1" operator="equal">
      <formula>"Basse"</formula>
    </cfRule>
    <cfRule type="cellIs" dxfId="19" priority="39" stopIfTrue="1" operator="equal">
      <formula>"Haute"</formula>
    </cfRule>
  </conditionalFormatting>
  <conditionalFormatting sqref="J28:J33">
    <cfRule type="dataBar" priority="2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{DFBEBB1E-B74D-4E54-BD6D-3F435EDD5401}</x14:id>
        </ext>
      </extLst>
    </cfRule>
  </conditionalFormatting>
  <conditionalFormatting sqref="I29:I33">
    <cfRule type="cellIs" dxfId="18" priority="25" stopIfTrue="1" operator="equal">
      <formula>"Moyenne"</formula>
    </cfRule>
    <cfRule type="cellIs" dxfId="17" priority="26" stopIfTrue="1" operator="equal">
      <formula>"Basse"</formula>
    </cfRule>
    <cfRule type="cellIs" dxfId="16" priority="27" stopIfTrue="1" operator="equal">
      <formula>"Haute"</formula>
    </cfRule>
  </conditionalFormatting>
  <conditionalFormatting sqref="J34:J39">
    <cfRule type="dataBar" priority="2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{D022B207-00F0-413B-A240-E9FE624A95B1}</x14:id>
        </ext>
      </extLst>
    </cfRule>
  </conditionalFormatting>
  <conditionalFormatting sqref="I35:I39">
    <cfRule type="cellIs" dxfId="15" priority="19" stopIfTrue="1" operator="equal">
      <formula>"Moyenne"</formula>
    </cfRule>
    <cfRule type="cellIs" dxfId="14" priority="20" stopIfTrue="1" operator="equal">
      <formula>"Basse"</formula>
    </cfRule>
    <cfRule type="cellIs" dxfId="13" priority="21" stopIfTrue="1" operator="equal">
      <formula>"Haute"</formula>
    </cfRule>
  </conditionalFormatting>
  <conditionalFormatting sqref="J40:J45">
    <cfRule type="dataBar" priority="16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{E01CA00F-79DC-493C-A815-37716F90821E}</x14:id>
        </ext>
      </extLst>
    </cfRule>
  </conditionalFormatting>
  <conditionalFormatting sqref="I41:I45">
    <cfRule type="cellIs" dxfId="12" priority="13" stopIfTrue="1" operator="equal">
      <formula>"Moyenne"</formula>
    </cfRule>
    <cfRule type="cellIs" dxfId="11" priority="14" stopIfTrue="1" operator="equal">
      <formula>"Basse"</formula>
    </cfRule>
    <cfRule type="cellIs" dxfId="10" priority="15" stopIfTrue="1" operator="equal">
      <formula>"Haute"</formula>
    </cfRule>
  </conditionalFormatting>
  <conditionalFormatting sqref="J46:J51">
    <cfRule type="dataBar" priority="1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{3FF30A1E-15CF-4172-AA41-093FB9BA8A81}</x14:id>
        </ext>
      </extLst>
    </cfRule>
  </conditionalFormatting>
  <conditionalFormatting sqref="I47:I51">
    <cfRule type="cellIs" dxfId="9" priority="7" stopIfTrue="1" operator="equal">
      <formula>"Moyenne"</formula>
    </cfRule>
    <cfRule type="cellIs" dxfId="8" priority="8" stopIfTrue="1" operator="equal">
      <formula>"Basse"</formula>
    </cfRule>
    <cfRule type="cellIs" dxfId="7" priority="9" stopIfTrue="1" operator="equal">
      <formula>"Haute"</formula>
    </cfRule>
  </conditionalFormatting>
  <conditionalFormatting sqref="L10:AO21 L28:AO100">
    <cfRule type="expression" dxfId="6" priority="11" stopIfTrue="1">
      <formula>AND(NOT(ISBLANK($F10)),$F10&lt;=L$8,$G10&gt;=L$8)</formula>
    </cfRule>
    <cfRule type="expression" dxfId="5" priority="12">
      <formula>AND($J10&gt;5%, $F10&lt;=L$8,ROUNDDOWN(NETWORKDAYS($F10,$G10)*$J10,0)+$F10+1&gt;=L$8)</formula>
    </cfRule>
  </conditionalFormatting>
  <conditionalFormatting sqref="J22:J27">
    <cfRule type="dataBar" priority="6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{E93D7016-878B-475C-8F29-9D6C35E39B9D}</x14:id>
        </ext>
      </extLst>
    </cfRule>
  </conditionalFormatting>
  <conditionalFormatting sqref="I23:I27">
    <cfRule type="cellIs" dxfId="4" priority="3" stopIfTrue="1" operator="equal">
      <formula>"Moyenne"</formula>
    </cfRule>
    <cfRule type="cellIs" dxfId="3" priority="4" stopIfTrue="1" operator="equal">
      <formula>"Basse"</formula>
    </cfRule>
    <cfRule type="cellIs" dxfId="2" priority="5" stopIfTrue="1" operator="equal">
      <formula>"Haute"</formula>
    </cfRule>
  </conditionalFormatting>
  <conditionalFormatting sqref="L22:AO27">
    <cfRule type="expression" dxfId="1" priority="1" stopIfTrue="1">
      <formula>AND(NOT(ISBLANK($F22)),$F22&lt;=L$8,$G22&gt;=L$8)</formula>
    </cfRule>
    <cfRule type="expression" dxfId="0" priority="2">
      <formula>AND($J22&gt;5%, $F22&lt;=L$8,ROUNDDOWN(NETWORKDAYS($F22,$G22)*$J22,0)+$F22+1&gt;=L$8)</formula>
    </cfRule>
  </conditionalFormatting>
  <dataValidations count="2">
    <dataValidation type="list" errorStyle="warning" allowBlank="1" showInputMessage="1" showErrorMessage="1" sqref="I11:I14 I17:I20 I47:I50 I29:I32 I35:I38 I41:I44 I23:I26">
      <formula1>"Haute, Moyenne,Basse"</formula1>
    </dataValidation>
    <dataValidation type="list" errorStyle="warning" allowBlank="1" showInputMessage="1" sqref="J11:J14 J17:J20 J47:J50 J29:J32 J35:J38 J41:J44 J23:J26">
      <formula1>"0%,50%,100%"</formula1>
    </dataValidation>
  </dataValidations>
  <pageMargins left="0.25" right="0.25" top="0.5" bottom="0.5" header="0.5" footer="0.25"/>
  <pageSetup scale="61" fitToHeight="0" orientation="landscape" r:id="rId1"/>
  <headerFooter alignWithMargins="0"/>
  <drawing r:id="rId2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2DE5D61-BBBB-4FD4-BDE4-3CE4D96D660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J10:J15</xm:sqref>
        </x14:conditionalFormatting>
        <x14:conditionalFormatting xmlns:xm="http://schemas.microsoft.com/office/excel/2006/main">
          <x14:cfRule type="dataBar" id="{2798E58F-E084-4954-A37E-839BDCE4ABD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J16:J21</xm:sqref>
        </x14:conditionalFormatting>
        <x14:conditionalFormatting xmlns:xm="http://schemas.microsoft.com/office/excel/2006/main">
          <x14:cfRule type="dataBar" id="{DFBEBB1E-B74D-4E54-BD6D-3F435EDD540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J28:J33</xm:sqref>
        </x14:conditionalFormatting>
        <x14:conditionalFormatting xmlns:xm="http://schemas.microsoft.com/office/excel/2006/main">
          <x14:cfRule type="dataBar" id="{D022B207-00F0-413B-A240-E9FE624A95B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J34:J39</xm:sqref>
        </x14:conditionalFormatting>
        <x14:conditionalFormatting xmlns:xm="http://schemas.microsoft.com/office/excel/2006/main">
          <x14:cfRule type="dataBar" id="{E01CA00F-79DC-493C-A815-37716F90821E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J40:J45</xm:sqref>
        </x14:conditionalFormatting>
        <x14:conditionalFormatting xmlns:xm="http://schemas.microsoft.com/office/excel/2006/main">
          <x14:cfRule type="dataBar" id="{3FF30A1E-15CF-4172-AA41-093FB9BA8A8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J46:J51</xm:sqref>
        </x14:conditionalFormatting>
        <x14:conditionalFormatting xmlns:xm="http://schemas.microsoft.com/office/excel/2006/main">
          <x14:cfRule type="dataBar" id="{E93D7016-878B-475C-8F29-9D6C35E39B9D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J22:J27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InputMessage="1" showErrorMessage="1" xr:uid="{12B39F4B-3C31-4323-8C3D-896BFE9E1296}">
          <x14:formula1>
            <xm:f>Membres!$B$2:$B$13</xm:f>
          </x14:formula1>
          <xm:sqref>C12 C18 C42 C24 C30 C36 C48</xm:sqref>
        </x14:dataValidation>
        <x14:dataValidation type="list" errorStyle="warning" allowBlank="1" showInputMessage="1" showErrorMessage="1" xr:uid="{5CB8C1A9-FCB4-46B5-B849-8C63712E7C31}">
          <x14:formula1>
            <xm:f>Membres!$C$2:$C$14</xm:f>
          </x14:formula1>
          <xm:sqref>C13 C19 C43 C25 C31 C37 C49</xm:sqref>
        </x14:dataValidation>
        <x14:dataValidation type="list" errorStyle="warning" allowBlank="1" showInputMessage="1" showErrorMessage="1" xr:uid="{DCCE2B87-FBC4-4FDC-BEE5-5CDCB6B56C2F}">
          <x14:formula1>
            <xm:f>Membres!$D$2:$D$14</xm:f>
          </x14:formula1>
          <xm:sqref>C14 C20 C44 C26 C32 C38 C50</xm:sqref>
        </x14:dataValidation>
        <x14:dataValidation type="list" errorStyle="warning" allowBlank="1" showInputMessage="1" showErrorMessage="1" xr:uid="{B1C2EE5C-587D-48CA-B71A-3807CC901985}">
          <x14:formula1>
            <xm:f>Membres!$A$2:$A$6</xm:f>
          </x14:formula1>
          <xm:sqref>C11 C17 C35 C29 C23 C41 C47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workbookViewId="0">
      <selection activeCell="E11" sqref="E11"/>
    </sheetView>
  </sheetViews>
  <sheetFormatPr baseColWidth="10" defaultRowHeight="12.75"/>
  <sheetData>
    <row r="1" spans="1:4" ht="13.5">
      <c r="A1" s="5" t="s">
        <v>13</v>
      </c>
      <c r="B1" s="5" t="s">
        <v>11</v>
      </c>
      <c r="C1" s="5" t="s">
        <v>12</v>
      </c>
      <c r="D1" s="5" t="s">
        <v>14</v>
      </c>
    </row>
    <row r="2" spans="1:4">
      <c r="A2" t="s">
        <v>16</v>
      </c>
      <c r="B2" s="57" t="s">
        <v>33</v>
      </c>
      <c r="C2" t="s">
        <v>25</v>
      </c>
      <c r="D2" t="s">
        <v>25</v>
      </c>
    </row>
    <row r="3" spans="1:4">
      <c r="A3" t="s">
        <v>19</v>
      </c>
      <c r="B3" s="57" t="s">
        <v>32</v>
      </c>
      <c r="C3" t="s">
        <v>23</v>
      </c>
      <c r="D3" t="s">
        <v>23</v>
      </c>
    </row>
    <row r="4" spans="1:4">
      <c r="B4" t="s">
        <v>20</v>
      </c>
      <c r="C4" t="s">
        <v>17</v>
      </c>
      <c r="D4" t="s">
        <v>17</v>
      </c>
    </row>
    <row r="5" spans="1:4">
      <c r="A5" s="57"/>
      <c r="B5" t="s">
        <v>21</v>
      </c>
      <c r="C5" s="57" t="s">
        <v>34</v>
      </c>
      <c r="D5" t="s">
        <v>18</v>
      </c>
    </row>
    <row r="6" spans="1:4">
      <c r="C6" s="57" t="s">
        <v>35</v>
      </c>
      <c r="D6" t="s">
        <v>22</v>
      </c>
    </row>
    <row r="7" spans="1:4">
      <c r="C7" s="57" t="s">
        <v>36</v>
      </c>
      <c r="D7" t="s">
        <v>24</v>
      </c>
    </row>
    <row r="8" spans="1:4">
      <c r="C8" s="57" t="s">
        <v>37</v>
      </c>
    </row>
    <row r="11" spans="1:4">
      <c r="C11" s="57"/>
      <c r="D11" s="57"/>
    </row>
    <row r="12" spans="1:4">
      <c r="B12" s="57"/>
      <c r="C12" s="57"/>
    </row>
  </sheetData>
  <sortState ref="C2:C21">
    <sortCondition ref="C2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 de projets</vt:lpstr>
      <vt:lpstr>Membres</vt:lpstr>
      <vt:lpstr>'Suivi de projets'!Impression_des_titres</vt:lpstr>
      <vt:lpstr>'Suivi de projets'!prevWBS</vt:lpstr>
      <vt:lpstr>'Suivi de projets'!Zone_d_impression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2018-07-12T14:52:49Z</dcterms:created>
  <dcterms:modified xsi:type="dcterms:W3CDTF">2022-01-05T12:41:01Z</dcterms:modified>
</cp:coreProperties>
</file>