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jpeg" ContentType="image/jpeg"/>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codeName="{37E998C4-C9E5-D4B9-71C8-EB1FF731991C}"/>
  <workbookPr updateLinks="always" codeName="ThisWorkbook" defaultThemeVersion="124226"/>
  <bookViews>
    <workbookView xWindow="-120" yWindow="-120" windowWidth="29040" windowHeight="15840"/>
  </bookViews>
  <sheets>
    <sheet name="Calendrier" sheetId="9" r:id="rId1"/>
    <sheet name="BD_CAL" sheetId="5" state="hidden" r:id="rId2"/>
    <sheet name="BDD" sheetId="11" r:id="rId3"/>
    <sheet name="Calendrier attendu" sheetId="12" r:id="rId4"/>
  </sheets>
  <definedNames>
    <definedName name="An" localSheetId="3">'Calendrier attendu'!$C$3</definedName>
    <definedName name="An">Calendrier!$C$3</definedName>
    <definedName name="colvac" localSheetId="0">Calendrier!$C$5:$C$35,Calendrier!$G$5:$G$35,Calendrier!$K$5:$K$35,Calendrier!$O$5:$O$35,Calendrier!$S$5:$S$35,Calendrier!$W$5:$W$35,Calendrier!$AA$5:$AA$35,Calendrier!$AE$5:$AE$35,Calendrier!$AI$5:$AI$35,Calendrier!$AM$5:$AM$35,Calendrier!$AQ$5:$AQ$35,Calendrier!$AU$5:$AU$35,Calendrier!$AY$5:$AY$35</definedName>
    <definedName name="colvac" localSheetId="3">'Calendrier attendu'!$C$5:$C$35,'Calendrier attendu'!$G$5:$G$35,'Calendrier attendu'!$K$5:$K$35,'Calendrier attendu'!$O$5:$O$35,'Calendrier attendu'!$S$5:$S$35,'Calendrier attendu'!$W$5:$W$35,'Calendrier attendu'!$AA$5:$AA$35,'Calendrier attendu'!$AE$5:$AE$35,'Calendrier attendu'!$AI$5:$AI$35,'Calendrier attendu'!$AM$5:$AM$35,'Calendrier attendu'!$AQ$5:$AQ$35,'Calendrier attendu'!$AU$5:$AU$35,'Calendrier attendu'!$AY$5:$AY$35</definedName>
    <definedName name="Debcong" localSheetId="3">OFFSET(BDD!$A$1,MATCH('Calendrier attendu'!$P$2,BDD!$A$2:$A$1261,0),2,COUNTIF(BDD!$A$2:$A$1261,'Calendrier attendu'!$P$2))</definedName>
    <definedName name="Debcong">OFFSET(BDD!$A$1,MATCH(Calendrier!$P$2,BDD!$A$2:$A$1261,0),2,COUNTIF(BDD!$A$2:$A$1261,Calendrier!$P$2))</definedName>
    <definedName name="DVac">BD_CAL!$E$5:$E$70</definedName>
    <definedName name="Fériés">BD_CAL!$J$3:$J$57</definedName>
    <definedName name="Fincong" localSheetId="3">OFFSET(BDD!$A$1,MATCH('Calendrier attendu'!$P$2,BDD!$A$2:$A$1261,0),3,COUNTIF(BDD!$A$2:$A$1261,'Calendrier attendu'!$P$2))</definedName>
    <definedName name="Fincong">OFFSET(BDD!$A$1,MATCH(Calendrier!$P$2,BDD!$A$2:$A$1261,0),3,COUNTIF(BDD!$A$2:$A$1261,Calendrier!$P$2))</definedName>
    <definedName name="FVac">BD_CAL!$G$5:$G$70</definedName>
    <definedName name="Liste">BDD!$T$1:$T$62</definedName>
    <definedName name="Tblmois">BD_CAL!$I$3:$I$14</definedName>
    <definedName name="_xlnm.Print_Area" localSheetId="0">Calendrier!$C$3:$BB$35</definedName>
    <definedName name="_xlnm.Print_Area" localSheetId="3">'Calendrier attendu'!$C$3:$BB$35</definedName>
  </definedNames>
  <calcPr calcId="12451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Z35" i="9"/>
  <c r="AZ33"/>
  <c r="AZ34" s="1"/>
  <c r="AZ6"/>
  <c r="AZ7" s="1"/>
  <c r="AZ8" s="1"/>
  <c r="AZ9" s="1"/>
  <c r="AZ10" s="1"/>
  <c r="AZ11" s="1"/>
  <c r="AZ12" s="1"/>
  <c r="AZ13" s="1"/>
  <c r="AZ14" s="1"/>
  <c r="AZ15" s="1"/>
  <c r="AZ16" s="1"/>
  <c r="AZ17" s="1"/>
  <c r="AZ18" s="1"/>
  <c r="AZ19" s="1"/>
  <c r="AZ20" s="1"/>
  <c r="AZ21" s="1"/>
  <c r="AZ22" s="1"/>
  <c r="AZ23" s="1"/>
  <c r="AZ24" s="1"/>
  <c r="AZ25" s="1"/>
  <c r="AZ26" s="1"/>
  <c r="AZ27" s="1"/>
  <c r="AZ28" s="1"/>
  <c r="AZ29" s="1"/>
  <c r="AZ30" s="1"/>
  <c r="AZ31" s="1"/>
  <c r="AZ32" s="1"/>
  <c r="AV35"/>
  <c r="AV33"/>
  <c r="AV34" s="1"/>
  <c r="AV6"/>
  <c r="AV7" s="1"/>
  <c r="AV8" s="1"/>
  <c r="AV9" s="1"/>
  <c r="AV10" s="1"/>
  <c r="AV11" s="1"/>
  <c r="AV12" s="1"/>
  <c r="AV13" s="1"/>
  <c r="AV14" s="1"/>
  <c r="AV15" s="1"/>
  <c r="AV16" s="1"/>
  <c r="AV17" s="1"/>
  <c r="AV18" s="1"/>
  <c r="AV19" s="1"/>
  <c r="AV20" s="1"/>
  <c r="AV21" s="1"/>
  <c r="AV22" s="1"/>
  <c r="AV23" s="1"/>
  <c r="AV24" s="1"/>
  <c r="AV25" s="1"/>
  <c r="AV26" s="1"/>
  <c r="AV27" s="1"/>
  <c r="AV28" s="1"/>
  <c r="AV29" s="1"/>
  <c r="AV30" s="1"/>
  <c r="AV31" s="1"/>
  <c r="AV32" s="1"/>
  <c r="AR35"/>
  <c r="AR33"/>
  <c r="AR34" s="1"/>
  <c r="AR6"/>
  <c r="AR7" s="1"/>
  <c r="AR8" s="1"/>
  <c r="AR9" s="1"/>
  <c r="AR10" s="1"/>
  <c r="AR11" s="1"/>
  <c r="AR12" s="1"/>
  <c r="AR13" s="1"/>
  <c r="AR14" s="1"/>
  <c r="AR15" s="1"/>
  <c r="AR16" s="1"/>
  <c r="AR17" s="1"/>
  <c r="AR18" s="1"/>
  <c r="AR19" s="1"/>
  <c r="AR20" s="1"/>
  <c r="AR21" s="1"/>
  <c r="AR22" s="1"/>
  <c r="AR23" s="1"/>
  <c r="AR24" s="1"/>
  <c r="AR25" s="1"/>
  <c r="AR26" s="1"/>
  <c r="AR27" s="1"/>
  <c r="AR28" s="1"/>
  <c r="AR29" s="1"/>
  <c r="AR30" s="1"/>
  <c r="AR31" s="1"/>
  <c r="AR32" s="1"/>
  <c r="AN35"/>
  <c r="AN33"/>
  <c r="AN34" s="1"/>
  <c r="AN6"/>
  <c r="AN7" s="1"/>
  <c r="AN8" s="1"/>
  <c r="AN9" s="1"/>
  <c r="AN10" s="1"/>
  <c r="AN11" s="1"/>
  <c r="AN12" s="1"/>
  <c r="AN13" s="1"/>
  <c r="AN14" s="1"/>
  <c r="AN15" s="1"/>
  <c r="AN16" s="1"/>
  <c r="AN17" s="1"/>
  <c r="AN18" s="1"/>
  <c r="AN19" s="1"/>
  <c r="AN20" s="1"/>
  <c r="AN21" s="1"/>
  <c r="AN22" s="1"/>
  <c r="AN23" s="1"/>
  <c r="AN24" s="1"/>
  <c r="AN25" s="1"/>
  <c r="AN26" s="1"/>
  <c r="AN27" s="1"/>
  <c r="AN28" s="1"/>
  <c r="AN29" s="1"/>
  <c r="AN30" s="1"/>
  <c r="AN31" s="1"/>
  <c r="AN32" s="1"/>
  <c r="AJ35"/>
  <c r="AJ33"/>
  <c r="AJ34" s="1"/>
  <c r="AJ6"/>
  <c r="AJ7" s="1"/>
  <c r="AJ8" s="1"/>
  <c r="AJ9" s="1"/>
  <c r="AJ10" s="1"/>
  <c r="AJ11" s="1"/>
  <c r="AJ12" s="1"/>
  <c r="AJ13" s="1"/>
  <c r="AJ14" s="1"/>
  <c r="AJ15" s="1"/>
  <c r="AJ16" s="1"/>
  <c r="AJ17" s="1"/>
  <c r="AJ18" s="1"/>
  <c r="AJ19" s="1"/>
  <c r="AJ20" s="1"/>
  <c r="AJ21" s="1"/>
  <c r="AJ22" s="1"/>
  <c r="AJ23" s="1"/>
  <c r="AJ24" s="1"/>
  <c r="AJ25" s="1"/>
  <c r="AJ26" s="1"/>
  <c r="AJ27" s="1"/>
  <c r="AJ28" s="1"/>
  <c r="AJ29" s="1"/>
  <c r="AJ30" s="1"/>
  <c r="AJ31" s="1"/>
  <c r="AJ32" s="1"/>
  <c r="AF35"/>
  <c r="AF33"/>
  <c r="AF34" s="1"/>
  <c r="AF6"/>
  <c r="AF7" s="1"/>
  <c r="AF8" s="1"/>
  <c r="AF9" s="1"/>
  <c r="AF10" s="1"/>
  <c r="AF11" s="1"/>
  <c r="AF12" s="1"/>
  <c r="AF13" s="1"/>
  <c r="AF14" s="1"/>
  <c r="AF15" s="1"/>
  <c r="AF16" s="1"/>
  <c r="AF17" s="1"/>
  <c r="AF18" s="1"/>
  <c r="AF19" s="1"/>
  <c r="AF20" s="1"/>
  <c r="AF21" s="1"/>
  <c r="AF22" s="1"/>
  <c r="AF23" s="1"/>
  <c r="AF24" s="1"/>
  <c r="AF25" s="1"/>
  <c r="AF26" s="1"/>
  <c r="AF27" s="1"/>
  <c r="AF28" s="1"/>
  <c r="AF29" s="1"/>
  <c r="AF30" s="1"/>
  <c r="AF31" s="1"/>
  <c r="AF32" s="1"/>
  <c r="AB35"/>
  <c r="AB33"/>
  <c r="AB34" s="1"/>
  <c r="AB6"/>
  <c r="AB7" s="1"/>
  <c r="AB8" s="1"/>
  <c r="AB9" s="1"/>
  <c r="AB10" s="1"/>
  <c r="AB11" s="1"/>
  <c r="AB12" s="1"/>
  <c r="AB13" s="1"/>
  <c r="AB14" s="1"/>
  <c r="AB15" s="1"/>
  <c r="AB16" s="1"/>
  <c r="AB17" s="1"/>
  <c r="AB18" s="1"/>
  <c r="AB19" s="1"/>
  <c r="AB20" s="1"/>
  <c r="AB21" s="1"/>
  <c r="AB22" s="1"/>
  <c r="AB23" s="1"/>
  <c r="AB24" s="1"/>
  <c r="AB25" s="1"/>
  <c r="AB26" s="1"/>
  <c r="AB27" s="1"/>
  <c r="AB28" s="1"/>
  <c r="AB29" s="1"/>
  <c r="AB30" s="1"/>
  <c r="AB31" s="1"/>
  <c r="AB32" s="1"/>
  <c r="X35"/>
  <c r="X33"/>
  <c r="X34" s="1"/>
  <c r="X6"/>
  <c r="X7" s="1"/>
  <c r="X8" s="1"/>
  <c r="X9" s="1"/>
  <c r="X10" s="1"/>
  <c r="X11" s="1"/>
  <c r="X12" s="1"/>
  <c r="X13" s="1"/>
  <c r="X14" s="1"/>
  <c r="X15" s="1"/>
  <c r="X16" s="1"/>
  <c r="X17" s="1"/>
  <c r="X18" s="1"/>
  <c r="X19" s="1"/>
  <c r="X20" s="1"/>
  <c r="X21" s="1"/>
  <c r="X22" s="1"/>
  <c r="X23" s="1"/>
  <c r="X24" s="1"/>
  <c r="X25" s="1"/>
  <c r="X26" s="1"/>
  <c r="X27" s="1"/>
  <c r="X28" s="1"/>
  <c r="X29" s="1"/>
  <c r="X30" s="1"/>
  <c r="X31" s="1"/>
  <c r="X32" s="1"/>
  <c r="T35"/>
  <c r="T33"/>
  <c r="T34" s="1"/>
  <c r="T6"/>
  <c r="T7" s="1"/>
  <c r="T8" s="1"/>
  <c r="T9" s="1"/>
  <c r="T10" s="1"/>
  <c r="T11" s="1"/>
  <c r="T12" s="1"/>
  <c r="T13" s="1"/>
  <c r="T14" s="1"/>
  <c r="T15" s="1"/>
  <c r="T16" s="1"/>
  <c r="T17" s="1"/>
  <c r="T18" s="1"/>
  <c r="T19" s="1"/>
  <c r="T20" s="1"/>
  <c r="T21" s="1"/>
  <c r="T22" s="1"/>
  <c r="T23" s="1"/>
  <c r="T24" s="1"/>
  <c r="T25" s="1"/>
  <c r="T26" s="1"/>
  <c r="T27" s="1"/>
  <c r="T28" s="1"/>
  <c r="T29" s="1"/>
  <c r="T30" s="1"/>
  <c r="T31" s="1"/>
  <c r="T32" s="1"/>
  <c r="P35"/>
  <c r="P33"/>
  <c r="P34" s="1"/>
  <c r="P6"/>
  <c r="P7" s="1"/>
  <c r="P8" s="1"/>
  <c r="P9" s="1"/>
  <c r="P10" s="1"/>
  <c r="P11" s="1"/>
  <c r="P12" s="1"/>
  <c r="P13" s="1"/>
  <c r="P14" s="1"/>
  <c r="P15" s="1"/>
  <c r="P16" s="1"/>
  <c r="P17" s="1"/>
  <c r="P18" s="1"/>
  <c r="P19" s="1"/>
  <c r="P20" s="1"/>
  <c r="P21" s="1"/>
  <c r="P22" s="1"/>
  <c r="P23" s="1"/>
  <c r="P24" s="1"/>
  <c r="P25" s="1"/>
  <c r="P26" s="1"/>
  <c r="P27" s="1"/>
  <c r="P28" s="1"/>
  <c r="P29" s="1"/>
  <c r="P30" s="1"/>
  <c r="P31" s="1"/>
  <c r="P32" s="1"/>
  <c r="L35"/>
  <c r="L33"/>
  <c r="L34" s="1"/>
  <c r="L6"/>
  <c r="L7" s="1"/>
  <c r="L8" s="1"/>
  <c r="L9" s="1"/>
  <c r="L10" s="1"/>
  <c r="L11" s="1"/>
  <c r="L12" s="1"/>
  <c r="L13" s="1"/>
  <c r="L14" s="1"/>
  <c r="L15" s="1"/>
  <c r="L16" s="1"/>
  <c r="L17" s="1"/>
  <c r="L18" s="1"/>
  <c r="L19" s="1"/>
  <c r="L20" s="1"/>
  <c r="L21" s="1"/>
  <c r="L22" s="1"/>
  <c r="L23" s="1"/>
  <c r="L24" s="1"/>
  <c r="L25" s="1"/>
  <c r="L26" s="1"/>
  <c r="L27" s="1"/>
  <c r="L28" s="1"/>
  <c r="L29" s="1"/>
  <c r="L30" s="1"/>
  <c r="L31" s="1"/>
  <c r="L32" s="1"/>
  <c r="H35"/>
  <c r="H33"/>
  <c r="H34" s="1"/>
  <c r="H6"/>
  <c r="H7" s="1"/>
  <c r="H8" s="1"/>
  <c r="H9" s="1"/>
  <c r="H10" s="1"/>
  <c r="H11" s="1"/>
  <c r="H12" s="1"/>
  <c r="H13" s="1"/>
  <c r="H14" s="1"/>
  <c r="H15" s="1"/>
  <c r="H16" s="1"/>
  <c r="H17" s="1"/>
  <c r="H18" s="1"/>
  <c r="H19" s="1"/>
  <c r="H20" s="1"/>
  <c r="H21" s="1"/>
  <c r="H22" s="1"/>
  <c r="H23" s="1"/>
  <c r="H24" s="1"/>
  <c r="H25" s="1"/>
  <c r="H26" s="1"/>
  <c r="H27" s="1"/>
  <c r="H28" s="1"/>
  <c r="H29" s="1"/>
  <c r="H30" s="1"/>
  <c r="H31" s="1"/>
  <c r="H32" s="1"/>
  <c r="D35"/>
  <c r="D33"/>
  <c r="D34" s="1"/>
  <c r="D6"/>
  <c r="D7" s="1"/>
  <c r="D8" s="1"/>
  <c r="D9" s="1"/>
  <c r="D10" s="1"/>
  <c r="D11" s="1"/>
  <c r="D12" s="1"/>
  <c r="D13" s="1"/>
  <c r="D14" s="1"/>
  <c r="D15" s="1"/>
  <c r="D16" s="1"/>
  <c r="D17" s="1"/>
  <c r="D18" s="1"/>
  <c r="D19" s="1"/>
  <c r="D20" s="1"/>
  <c r="D21" s="1"/>
  <c r="D22" s="1"/>
  <c r="D23" s="1"/>
  <c r="D24" s="1"/>
  <c r="D25" s="1"/>
  <c r="D26" s="1"/>
  <c r="D27" s="1"/>
  <c r="D28" s="1"/>
  <c r="D29" s="1"/>
  <c r="D30" s="1"/>
  <c r="D31" s="1"/>
  <c r="D32" s="1"/>
  <c r="AZ5"/>
  <c r="AV5"/>
  <c r="AR5"/>
  <c r="AN5"/>
  <c r="AJ5"/>
  <c r="AF5"/>
  <c r="AB5"/>
  <c r="X5"/>
  <c r="T5"/>
  <c r="P5"/>
  <c r="L5"/>
  <c r="I5"/>
  <c r="D5"/>
  <c r="C3" i="11" l="1"/>
  <c r="D3"/>
  <c r="C4"/>
  <c r="D4"/>
  <c r="C5"/>
  <c r="D5"/>
  <c r="C6"/>
  <c r="D6"/>
  <c r="C7"/>
  <c r="D7"/>
  <c r="C8"/>
  <c r="D8"/>
  <c r="C9"/>
  <c r="D9"/>
  <c r="C10"/>
  <c r="D10"/>
  <c r="C11"/>
  <c r="D11"/>
  <c r="C12"/>
  <c r="D12"/>
  <c r="C13"/>
  <c r="D13"/>
  <c r="C14"/>
  <c r="D14"/>
  <c r="C15"/>
  <c r="D15"/>
  <c r="C16"/>
  <c r="D16"/>
  <c r="C17"/>
  <c r="D17"/>
  <c r="C18"/>
  <c r="D18"/>
  <c r="C19"/>
  <c r="D19"/>
  <c r="C20"/>
  <c r="D20"/>
  <c r="C21"/>
  <c r="D21"/>
  <c r="C22"/>
  <c r="D22"/>
  <c r="C23"/>
  <c r="D23"/>
  <c r="C24"/>
  <c r="D24"/>
  <c r="C25"/>
  <c r="D25"/>
  <c r="C26"/>
  <c r="D26"/>
  <c r="C27"/>
  <c r="D27"/>
  <c r="C28"/>
  <c r="D28"/>
  <c r="C29"/>
  <c r="D29"/>
  <c r="C30"/>
  <c r="D30"/>
  <c r="C31"/>
  <c r="D31"/>
  <c r="C32"/>
  <c r="D32"/>
  <c r="C33"/>
  <c r="D33"/>
  <c r="C34"/>
  <c r="D34"/>
  <c r="C35"/>
  <c r="D35"/>
  <c r="C36"/>
  <c r="D36"/>
  <c r="C37"/>
  <c r="D37"/>
  <c r="C38"/>
  <c r="D38"/>
  <c r="C39"/>
  <c r="D39"/>
  <c r="C40"/>
  <c r="D40"/>
  <c r="C41"/>
  <c r="D41"/>
  <c r="C42"/>
  <c r="D42"/>
  <c r="C43"/>
  <c r="D43"/>
  <c r="C44"/>
  <c r="D44"/>
  <c r="C45"/>
  <c r="D45"/>
  <c r="C46"/>
  <c r="D46"/>
  <c r="C47"/>
  <c r="D47"/>
  <c r="C48"/>
  <c r="D48"/>
  <c r="C49"/>
  <c r="D49"/>
  <c r="C50"/>
  <c r="D50"/>
  <c r="C51"/>
  <c r="D51"/>
  <c r="C52"/>
  <c r="D52"/>
  <c r="C53"/>
  <c r="D53"/>
  <c r="C54"/>
  <c r="D54"/>
  <c r="C55"/>
  <c r="D55"/>
  <c r="C56"/>
  <c r="D56"/>
  <c r="C57"/>
  <c r="D57"/>
  <c r="C58"/>
  <c r="D58"/>
  <c r="C59"/>
  <c r="D59"/>
  <c r="C60"/>
  <c r="D60"/>
  <c r="C61"/>
  <c r="D61"/>
  <c r="C62"/>
  <c r="D62"/>
  <c r="C63"/>
  <c r="D63"/>
  <c r="C64"/>
  <c r="D64"/>
  <c r="C65"/>
  <c r="D65"/>
  <c r="C66"/>
  <c r="D66"/>
  <c r="C67"/>
  <c r="D67"/>
  <c r="C68"/>
  <c r="D68"/>
  <c r="C69"/>
  <c r="D69"/>
  <c r="C70"/>
  <c r="D70"/>
  <c r="C71"/>
  <c r="D71"/>
  <c r="C72"/>
  <c r="D72"/>
  <c r="C73"/>
  <c r="D73"/>
  <c r="C74"/>
  <c r="D74"/>
  <c r="C75"/>
  <c r="D75"/>
  <c r="C76"/>
  <c r="D76"/>
  <c r="C77"/>
  <c r="D77"/>
  <c r="C78"/>
  <c r="D78"/>
  <c r="C79"/>
  <c r="D79"/>
  <c r="C80"/>
  <c r="D80"/>
  <c r="C81"/>
  <c r="D81"/>
  <c r="C82"/>
  <c r="D82"/>
  <c r="C83"/>
  <c r="D83"/>
  <c r="C84"/>
  <c r="D84"/>
  <c r="C85"/>
  <c r="D85"/>
  <c r="C86"/>
  <c r="D86"/>
  <c r="C87"/>
  <c r="D87"/>
  <c r="C88"/>
  <c r="D88"/>
  <c r="C89"/>
  <c r="D89"/>
  <c r="C90"/>
  <c r="D90"/>
  <c r="C91"/>
  <c r="D91"/>
  <c r="C92"/>
  <c r="D92"/>
  <c r="C93"/>
  <c r="D93"/>
  <c r="C94"/>
  <c r="D94"/>
  <c r="C95"/>
  <c r="D95"/>
  <c r="C96"/>
  <c r="D96"/>
  <c r="C97"/>
  <c r="D97"/>
  <c r="C98"/>
  <c r="D98"/>
  <c r="C99"/>
  <c r="D99"/>
  <c r="C100"/>
  <c r="D100"/>
  <c r="C101"/>
  <c r="D101"/>
  <c r="C102"/>
  <c r="D102"/>
  <c r="C103"/>
  <c r="D103"/>
  <c r="C104"/>
  <c r="D104"/>
  <c r="C105"/>
  <c r="D105"/>
  <c r="C106"/>
  <c r="D106"/>
  <c r="C107"/>
  <c r="D107"/>
  <c r="C108"/>
  <c r="D108"/>
  <c r="C109"/>
  <c r="D109"/>
  <c r="C110"/>
  <c r="D110"/>
  <c r="C111"/>
  <c r="D111"/>
  <c r="C112"/>
  <c r="D112"/>
  <c r="C113"/>
  <c r="D113"/>
  <c r="C114"/>
  <c r="D114"/>
  <c r="C115"/>
  <c r="D115"/>
  <c r="C116"/>
  <c r="D116"/>
  <c r="C117"/>
  <c r="D117"/>
  <c r="C118"/>
  <c r="D118"/>
  <c r="C119"/>
  <c r="D119"/>
  <c r="C120"/>
  <c r="D120"/>
  <c r="C121"/>
  <c r="D121"/>
  <c r="C122"/>
  <c r="D122"/>
  <c r="C123"/>
  <c r="D123"/>
  <c r="C124"/>
  <c r="D124"/>
  <c r="C125"/>
  <c r="D125"/>
  <c r="C126"/>
  <c r="D126"/>
  <c r="C127"/>
  <c r="D127"/>
  <c r="C128"/>
  <c r="D128"/>
  <c r="C129"/>
  <c r="D129"/>
  <c r="C130"/>
  <c r="D130"/>
  <c r="C131"/>
  <c r="D131"/>
  <c r="C132"/>
  <c r="D132"/>
  <c r="C133"/>
  <c r="D133"/>
  <c r="C134"/>
  <c r="D134"/>
  <c r="C135"/>
  <c r="D135"/>
  <c r="C136"/>
  <c r="D136"/>
  <c r="C137"/>
  <c r="D137"/>
  <c r="C138"/>
  <c r="D138"/>
  <c r="C139"/>
  <c r="D139"/>
  <c r="C140"/>
  <c r="D140"/>
  <c r="C141"/>
  <c r="D141"/>
  <c r="C142"/>
  <c r="D142"/>
  <c r="C143"/>
  <c r="D143"/>
  <c r="C144"/>
  <c r="D144"/>
  <c r="C145"/>
  <c r="D145"/>
  <c r="C146"/>
  <c r="D146"/>
  <c r="C147"/>
  <c r="D147"/>
  <c r="C148"/>
  <c r="D148"/>
  <c r="C149"/>
  <c r="D149"/>
  <c r="C150"/>
  <c r="D150"/>
  <c r="C151"/>
  <c r="D151"/>
  <c r="C152"/>
  <c r="D152"/>
  <c r="C153"/>
  <c r="D153"/>
  <c r="C154"/>
  <c r="D154"/>
  <c r="C155"/>
  <c r="D155"/>
  <c r="C156"/>
  <c r="D156"/>
  <c r="C157"/>
  <c r="D157"/>
  <c r="C158"/>
  <c r="D158"/>
  <c r="C159"/>
  <c r="D159"/>
  <c r="C160"/>
  <c r="D160"/>
  <c r="C161"/>
  <c r="D161"/>
  <c r="C162"/>
  <c r="D162"/>
  <c r="C163"/>
  <c r="D163"/>
  <c r="C164"/>
  <c r="D164"/>
  <c r="C165"/>
  <c r="D165"/>
  <c r="C166"/>
  <c r="D166"/>
  <c r="C167"/>
  <c r="D167"/>
  <c r="C168"/>
  <c r="D168"/>
  <c r="C169"/>
  <c r="D169"/>
  <c r="C170"/>
  <c r="D170"/>
  <c r="C171"/>
  <c r="D171"/>
  <c r="C172"/>
  <c r="D172"/>
  <c r="C173"/>
  <c r="D173"/>
  <c r="C174"/>
  <c r="D174"/>
  <c r="C175"/>
  <c r="D175"/>
  <c r="C176"/>
  <c r="D176"/>
  <c r="C177"/>
  <c r="D177"/>
  <c r="C178"/>
  <c r="D178"/>
  <c r="C179"/>
  <c r="D179"/>
  <c r="C180"/>
  <c r="D180"/>
  <c r="C181"/>
  <c r="D181"/>
  <c r="C182"/>
  <c r="D182"/>
  <c r="C183"/>
  <c r="D183"/>
  <c r="C184"/>
  <c r="D184"/>
  <c r="C185"/>
  <c r="D185"/>
  <c r="C186"/>
  <c r="D186"/>
  <c r="C187"/>
  <c r="D187"/>
  <c r="C188"/>
  <c r="D188"/>
  <c r="C189"/>
  <c r="D189"/>
  <c r="C190"/>
  <c r="D190"/>
  <c r="C191"/>
  <c r="D191"/>
  <c r="C192"/>
  <c r="D192"/>
  <c r="C193"/>
  <c r="D193"/>
  <c r="C194"/>
  <c r="D194"/>
  <c r="C195"/>
  <c r="D195"/>
  <c r="C196"/>
  <c r="D196"/>
  <c r="C197"/>
  <c r="D197"/>
  <c r="C198"/>
  <c r="D198"/>
  <c r="C199"/>
  <c r="D199"/>
  <c r="C200"/>
  <c r="D200"/>
  <c r="C201"/>
  <c r="D201"/>
  <c r="C202"/>
  <c r="D202"/>
  <c r="C203"/>
  <c r="D203"/>
  <c r="C204"/>
  <c r="D204"/>
  <c r="C205"/>
  <c r="D205"/>
  <c r="C206"/>
  <c r="D206"/>
  <c r="C207"/>
  <c r="D207"/>
  <c r="C208"/>
  <c r="D208"/>
  <c r="C209"/>
  <c r="D209"/>
  <c r="C210"/>
  <c r="D210"/>
  <c r="C211"/>
  <c r="D211"/>
  <c r="C212"/>
  <c r="D212"/>
  <c r="C213"/>
  <c r="D213"/>
  <c r="C214"/>
  <c r="D214"/>
  <c r="C215"/>
  <c r="D215"/>
  <c r="C216"/>
  <c r="D216"/>
  <c r="C217"/>
  <c r="D217"/>
  <c r="C218"/>
  <c r="D218"/>
  <c r="C219"/>
  <c r="D219"/>
  <c r="C220"/>
  <c r="D220"/>
  <c r="C221"/>
  <c r="D221"/>
  <c r="C222"/>
  <c r="D222"/>
  <c r="C223"/>
  <c r="D223"/>
  <c r="C224"/>
  <c r="D224"/>
  <c r="C225"/>
  <c r="D225"/>
  <c r="C226"/>
  <c r="D226"/>
  <c r="C227"/>
  <c r="D227"/>
  <c r="C228"/>
  <c r="D228"/>
  <c r="C229"/>
  <c r="D229"/>
  <c r="C230"/>
  <c r="D230"/>
  <c r="C231"/>
  <c r="D231"/>
  <c r="C232"/>
  <c r="D232"/>
  <c r="C233"/>
  <c r="D233"/>
  <c r="C234"/>
  <c r="D234"/>
  <c r="C235"/>
  <c r="D235"/>
  <c r="C236"/>
  <c r="D236"/>
  <c r="C237"/>
  <c r="D237"/>
  <c r="C238"/>
  <c r="D238"/>
  <c r="C239"/>
  <c r="D239"/>
  <c r="C240"/>
  <c r="D240"/>
  <c r="C241"/>
  <c r="D241"/>
  <c r="C242"/>
  <c r="D242"/>
  <c r="C243"/>
  <c r="D243"/>
  <c r="C244"/>
  <c r="D244"/>
  <c r="C245"/>
  <c r="D245"/>
  <c r="C246"/>
  <c r="D246"/>
  <c r="C247"/>
  <c r="D247"/>
  <c r="C248"/>
  <c r="D248"/>
  <c r="C249"/>
  <c r="D249"/>
  <c r="C250"/>
  <c r="D250"/>
  <c r="C251"/>
  <c r="D251"/>
  <c r="C252"/>
  <c r="D252"/>
  <c r="C253"/>
  <c r="D253"/>
  <c r="C254"/>
  <c r="D254"/>
  <c r="C255"/>
  <c r="D255"/>
  <c r="C256"/>
  <c r="D256"/>
  <c r="C257"/>
  <c r="D257"/>
  <c r="C258"/>
  <c r="D258"/>
  <c r="C259"/>
  <c r="D259"/>
  <c r="C260"/>
  <c r="D260"/>
  <c r="C261"/>
  <c r="D261"/>
  <c r="C262"/>
  <c r="D262"/>
  <c r="C263"/>
  <c r="D263"/>
  <c r="C264"/>
  <c r="D264"/>
  <c r="C265"/>
  <c r="D265"/>
  <c r="C266"/>
  <c r="D266"/>
  <c r="C267"/>
  <c r="D267"/>
  <c r="C268"/>
  <c r="D268"/>
  <c r="C269"/>
  <c r="D269"/>
  <c r="C270"/>
  <c r="D270"/>
  <c r="C271"/>
  <c r="D271"/>
  <c r="C272"/>
  <c r="D272"/>
  <c r="C273"/>
  <c r="D273"/>
  <c r="C274"/>
  <c r="D274"/>
  <c r="C275"/>
  <c r="D275"/>
  <c r="C276"/>
  <c r="D276"/>
  <c r="C277"/>
  <c r="D277"/>
  <c r="C278"/>
  <c r="D278"/>
  <c r="C279"/>
  <c r="D279"/>
  <c r="C280"/>
  <c r="D280"/>
  <c r="C281"/>
  <c r="D281"/>
  <c r="C282"/>
  <c r="D282"/>
  <c r="C283"/>
  <c r="D283"/>
  <c r="C284"/>
  <c r="D284"/>
  <c r="C285"/>
  <c r="D285"/>
  <c r="C286"/>
  <c r="D286"/>
  <c r="C287"/>
  <c r="D287"/>
  <c r="C288"/>
  <c r="D288"/>
  <c r="C289"/>
  <c r="D289"/>
  <c r="C290"/>
  <c r="D290"/>
  <c r="C291"/>
  <c r="D291"/>
  <c r="C292"/>
  <c r="D292"/>
  <c r="C293"/>
  <c r="D293"/>
  <c r="C294"/>
  <c r="D294"/>
  <c r="C295"/>
  <c r="D295"/>
  <c r="C296"/>
  <c r="D296"/>
  <c r="C297"/>
  <c r="D297"/>
  <c r="C298"/>
  <c r="D298"/>
  <c r="C299"/>
  <c r="D299"/>
  <c r="C300"/>
  <c r="D300"/>
  <c r="C301"/>
  <c r="D301"/>
  <c r="C302"/>
  <c r="D302"/>
  <c r="C303"/>
  <c r="D303"/>
  <c r="C304"/>
  <c r="D304"/>
  <c r="C305"/>
  <c r="D305"/>
  <c r="C306"/>
  <c r="D306"/>
  <c r="C307"/>
  <c r="D307"/>
  <c r="C308"/>
  <c r="D308"/>
  <c r="C309"/>
  <c r="D309"/>
  <c r="C310"/>
  <c r="D310"/>
  <c r="C311"/>
  <c r="D311"/>
  <c r="C312"/>
  <c r="D312"/>
  <c r="C313"/>
  <c r="D313"/>
  <c r="C314"/>
  <c r="D314"/>
  <c r="C315"/>
  <c r="D315"/>
  <c r="C316"/>
  <c r="D316"/>
  <c r="C317"/>
  <c r="D317"/>
  <c r="C318"/>
  <c r="D318"/>
  <c r="C319"/>
  <c r="D319"/>
  <c r="C320"/>
  <c r="D320"/>
  <c r="C321"/>
  <c r="D321"/>
  <c r="C322"/>
  <c r="D322"/>
  <c r="C323"/>
  <c r="D323"/>
  <c r="C324"/>
  <c r="D324"/>
  <c r="C325"/>
  <c r="D325"/>
  <c r="C326"/>
  <c r="D326"/>
  <c r="C327"/>
  <c r="D327"/>
  <c r="C328"/>
  <c r="D328"/>
  <c r="C329"/>
  <c r="D329"/>
  <c r="C330"/>
  <c r="D330"/>
  <c r="C331"/>
  <c r="D331"/>
  <c r="C332"/>
  <c r="D332"/>
  <c r="C333"/>
  <c r="D333"/>
  <c r="C334"/>
  <c r="D334"/>
  <c r="C335"/>
  <c r="D335"/>
  <c r="C336"/>
  <c r="D336"/>
  <c r="C337"/>
  <c r="D337"/>
  <c r="C338"/>
  <c r="D338"/>
  <c r="C339"/>
  <c r="D339"/>
  <c r="C340"/>
  <c r="D340"/>
  <c r="C341"/>
  <c r="D341"/>
  <c r="C342"/>
  <c r="D342"/>
  <c r="C343"/>
  <c r="D343"/>
  <c r="C344"/>
  <c r="D344"/>
  <c r="C345"/>
  <c r="D345"/>
  <c r="C346"/>
  <c r="D346"/>
  <c r="C347"/>
  <c r="D347"/>
  <c r="C348"/>
  <c r="D348"/>
  <c r="C349"/>
  <c r="D349"/>
  <c r="C350"/>
  <c r="D350"/>
  <c r="C351"/>
  <c r="D351"/>
  <c r="C352"/>
  <c r="D352"/>
  <c r="C353"/>
  <c r="D353"/>
  <c r="C354"/>
  <c r="D354"/>
  <c r="C355"/>
  <c r="D355"/>
  <c r="C356"/>
  <c r="D356"/>
  <c r="C357"/>
  <c r="D357"/>
  <c r="C358"/>
  <c r="D358"/>
  <c r="C359"/>
  <c r="D359"/>
  <c r="C360"/>
  <c r="D360"/>
  <c r="C361"/>
  <c r="D361"/>
  <c r="C362"/>
  <c r="D362"/>
  <c r="C363"/>
  <c r="D363"/>
  <c r="C364"/>
  <c r="D364"/>
  <c r="C365"/>
  <c r="D365"/>
  <c r="C366"/>
  <c r="D366"/>
  <c r="C367"/>
  <c r="D367"/>
  <c r="C368"/>
  <c r="D368"/>
  <c r="C369"/>
  <c r="D369"/>
  <c r="C370"/>
  <c r="D370"/>
  <c r="C371"/>
  <c r="D371"/>
  <c r="C372"/>
  <c r="D372"/>
  <c r="C373"/>
  <c r="D373"/>
  <c r="C374"/>
  <c r="D374"/>
  <c r="C375"/>
  <c r="D375"/>
  <c r="C376"/>
  <c r="D376"/>
  <c r="C377"/>
  <c r="D377"/>
  <c r="C378"/>
  <c r="D378"/>
  <c r="C379"/>
  <c r="D379"/>
  <c r="C380"/>
  <c r="D380"/>
  <c r="C381"/>
  <c r="D381"/>
  <c r="C382"/>
  <c r="D382"/>
  <c r="C383"/>
  <c r="D383"/>
  <c r="C384"/>
  <c r="D384"/>
  <c r="C385"/>
  <c r="D385"/>
  <c r="C386"/>
  <c r="D386"/>
  <c r="C387"/>
  <c r="D387"/>
  <c r="C388"/>
  <c r="D388"/>
  <c r="C389"/>
  <c r="D389"/>
  <c r="C390"/>
  <c r="D390"/>
  <c r="C391"/>
  <c r="D391"/>
  <c r="C392"/>
  <c r="D392"/>
  <c r="C393"/>
  <c r="D393"/>
  <c r="C394"/>
  <c r="D394"/>
  <c r="C395"/>
  <c r="D395"/>
  <c r="C396"/>
  <c r="D396"/>
  <c r="C397"/>
  <c r="D397"/>
  <c r="C398"/>
  <c r="D398"/>
  <c r="C399"/>
  <c r="D399"/>
  <c r="C400"/>
  <c r="D400"/>
  <c r="C401"/>
  <c r="D401"/>
  <c r="C402"/>
  <c r="D402"/>
  <c r="C403"/>
  <c r="D403"/>
  <c r="C404"/>
  <c r="D404"/>
  <c r="C405"/>
  <c r="D405"/>
  <c r="C406"/>
  <c r="D406"/>
  <c r="C407"/>
  <c r="D407"/>
  <c r="C408"/>
  <c r="D408"/>
  <c r="C409"/>
  <c r="D409"/>
  <c r="C410"/>
  <c r="D410"/>
  <c r="C411"/>
  <c r="D411"/>
  <c r="C412"/>
  <c r="D412"/>
  <c r="C413"/>
  <c r="D413"/>
  <c r="C414"/>
  <c r="D414"/>
  <c r="C415"/>
  <c r="D415"/>
  <c r="C416"/>
  <c r="D416"/>
  <c r="C417"/>
  <c r="D417"/>
  <c r="C418"/>
  <c r="D418"/>
  <c r="C419"/>
  <c r="D419"/>
  <c r="C420"/>
  <c r="D420"/>
  <c r="C421"/>
  <c r="D421"/>
  <c r="C422"/>
  <c r="D422"/>
  <c r="C423"/>
  <c r="D423"/>
  <c r="C424"/>
  <c r="D424"/>
  <c r="C425"/>
  <c r="D425"/>
  <c r="C426"/>
  <c r="D426"/>
  <c r="C427"/>
  <c r="D427"/>
  <c r="C428"/>
  <c r="D428"/>
  <c r="C429"/>
  <c r="D429"/>
  <c r="C430"/>
  <c r="D430"/>
  <c r="C431"/>
  <c r="D431"/>
  <c r="C432"/>
  <c r="D432"/>
  <c r="C433"/>
  <c r="D433"/>
  <c r="C434"/>
  <c r="D434"/>
  <c r="C435"/>
  <c r="D435"/>
  <c r="C436"/>
  <c r="D436"/>
  <c r="C437"/>
  <c r="D437"/>
  <c r="C438"/>
  <c r="D438"/>
  <c r="C439"/>
  <c r="D439"/>
  <c r="C440"/>
  <c r="D440"/>
  <c r="C441"/>
  <c r="D441"/>
  <c r="C442"/>
  <c r="D442"/>
  <c r="C443"/>
  <c r="D443"/>
  <c r="C444"/>
  <c r="D444"/>
  <c r="C445"/>
  <c r="D445"/>
  <c r="C446"/>
  <c r="D446"/>
  <c r="C447"/>
  <c r="D447"/>
  <c r="C448"/>
  <c r="D448"/>
  <c r="C449"/>
  <c r="D449"/>
  <c r="C450"/>
  <c r="D450"/>
  <c r="C451"/>
  <c r="D451"/>
  <c r="C452"/>
  <c r="D452"/>
  <c r="C453"/>
  <c r="D453"/>
  <c r="C454"/>
  <c r="D454"/>
  <c r="C455"/>
  <c r="D455"/>
  <c r="C456"/>
  <c r="D456"/>
  <c r="C457"/>
  <c r="D457"/>
  <c r="C458"/>
  <c r="D458"/>
  <c r="C459"/>
  <c r="D459"/>
  <c r="C460"/>
  <c r="D460"/>
  <c r="C461"/>
  <c r="D461"/>
  <c r="C462"/>
  <c r="D462"/>
  <c r="C463"/>
  <c r="D463"/>
  <c r="C464"/>
  <c r="D464"/>
  <c r="C465"/>
  <c r="D465"/>
  <c r="C466"/>
  <c r="D466"/>
  <c r="C467"/>
  <c r="D467"/>
  <c r="C468"/>
  <c r="D468"/>
  <c r="C469"/>
  <c r="D469"/>
  <c r="C470"/>
  <c r="D470"/>
  <c r="C471"/>
  <c r="D471"/>
  <c r="C472"/>
  <c r="D472"/>
  <c r="C473"/>
  <c r="D473"/>
  <c r="C474"/>
  <c r="D474"/>
  <c r="C475"/>
  <c r="D475"/>
  <c r="C476"/>
  <c r="D476"/>
  <c r="C477"/>
  <c r="D477"/>
  <c r="C478"/>
  <c r="D478"/>
  <c r="C479"/>
  <c r="D479"/>
  <c r="C480"/>
  <c r="D480"/>
  <c r="C481"/>
  <c r="D481"/>
  <c r="C482"/>
  <c r="D482"/>
  <c r="C483"/>
  <c r="D483"/>
  <c r="C484"/>
  <c r="D484"/>
  <c r="C485"/>
  <c r="D485"/>
  <c r="C486"/>
  <c r="D486"/>
  <c r="C487"/>
  <c r="D487"/>
  <c r="C488"/>
  <c r="D488"/>
  <c r="C489"/>
  <c r="D489"/>
  <c r="C490"/>
  <c r="D490"/>
  <c r="C491"/>
  <c r="D491"/>
  <c r="C492"/>
  <c r="D492"/>
  <c r="C493"/>
  <c r="D493"/>
  <c r="C494"/>
  <c r="D494"/>
  <c r="C495"/>
  <c r="D495"/>
  <c r="C496"/>
  <c r="D496"/>
  <c r="C497"/>
  <c r="D497"/>
  <c r="C498"/>
  <c r="D498"/>
  <c r="C499"/>
  <c r="D499"/>
  <c r="C500"/>
  <c r="D500"/>
  <c r="C501"/>
  <c r="D501"/>
  <c r="C502"/>
  <c r="D502"/>
  <c r="C503"/>
  <c r="D503"/>
  <c r="C504"/>
  <c r="D504"/>
  <c r="C505"/>
  <c r="D505"/>
  <c r="C506"/>
  <c r="D506"/>
  <c r="C507"/>
  <c r="D507"/>
  <c r="C508"/>
  <c r="D508"/>
  <c r="C509"/>
  <c r="D509"/>
  <c r="C510"/>
  <c r="D510"/>
  <c r="C511"/>
  <c r="D511"/>
  <c r="C512"/>
  <c r="D512"/>
  <c r="C513"/>
  <c r="D513"/>
  <c r="C514"/>
  <c r="D514"/>
  <c r="C515"/>
  <c r="D515"/>
  <c r="C516"/>
  <c r="D516"/>
  <c r="C517"/>
  <c r="D517"/>
  <c r="C518"/>
  <c r="D518"/>
  <c r="C519"/>
  <c r="D519"/>
  <c r="C520"/>
  <c r="D520"/>
  <c r="C521"/>
  <c r="D521"/>
  <c r="C522"/>
  <c r="D522"/>
  <c r="C523"/>
  <c r="D523"/>
  <c r="C524"/>
  <c r="D524"/>
  <c r="C525"/>
  <c r="D525"/>
  <c r="C526"/>
  <c r="D526"/>
  <c r="C527"/>
  <c r="D527"/>
  <c r="C528"/>
  <c r="D528"/>
  <c r="C529"/>
  <c r="D529"/>
  <c r="C530"/>
  <c r="D530"/>
  <c r="C531"/>
  <c r="D531"/>
  <c r="C532"/>
  <c r="D532"/>
  <c r="C533"/>
  <c r="D533"/>
  <c r="C534"/>
  <c r="D534"/>
  <c r="C535"/>
  <c r="D535"/>
  <c r="C536"/>
  <c r="D536"/>
  <c r="C537"/>
  <c r="D537"/>
  <c r="C538"/>
  <c r="D538"/>
  <c r="C539"/>
  <c r="D539"/>
  <c r="C540"/>
  <c r="D540"/>
  <c r="C541"/>
  <c r="D541"/>
  <c r="C542"/>
  <c r="D542"/>
  <c r="C543"/>
  <c r="D543"/>
  <c r="C544"/>
  <c r="D544"/>
  <c r="C545"/>
  <c r="D545"/>
  <c r="C546"/>
  <c r="D546"/>
  <c r="C547"/>
  <c r="D547"/>
  <c r="C548"/>
  <c r="D548"/>
  <c r="C549"/>
  <c r="D549"/>
  <c r="C550"/>
  <c r="D550"/>
  <c r="C551"/>
  <c r="D551"/>
  <c r="C552"/>
  <c r="D552"/>
  <c r="C553"/>
  <c r="D553"/>
  <c r="C554"/>
  <c r="D554"/>
  <c r="C555"/>
  <c r="D555"/>
  <c r="C556"/>
  <c r="D556"/>
  <c r="C557"/>
  <c r="D557"/>
  <c r="C558"/>
  <c r="D558"/>
  <c r="C559"/>
  <c r="D559"/>
  <c r="C560"/>
  <c r="D560"/>
  <c r="C561"/>
  <c r="D561"/>
  <c r="C562"/>
  <c r="D562"/>
  <c r="C563"/>
  <c r="D563"/>
  <c r="C564"/>
  <c r="D564"/>
  <c r="C565"/>
  <c r="D565"/>
  <c r="C566"/>
  <c r="D566"/>
  <c r="C567"/>
  <c r="D567"/>
  <c r="C568"/>
  <c r="D568"/>
  <c r="C569"/>
  <c r="D569"/>
  <c r="C570"/>
  <c r="D570"/>
  <c r="C571"/>
  <c r="D571"/>
  <c r="C572"/>
  <c r="D572"/>
  <c r="C573"/>
  <c r="D573"/>
  <c r="C574"/>
  <c r="D574"/>
  <c r="C575"/>
  <c r="D575"/>
  <c r="C576"/>
  <c r="D576"/>
  <c r="C577"/>
  <c r="D577"/>
  <c r="C578"/>
  <c r="D578"/>
  <c r="C579"/>
  <c r="D579"/>
  <c r="C580"/>
  <c r="D580"/>
  <c r="C581"/>
  <c r="D581"/>
  <c r="C582"/>
  <c r="D582"/>
  <c r="C583"/>
  <c r="D583"/>
  <c r="C584"/>
  <c r="D584"/>
  <c r="C585"/>
  <c r="D585"/>
  <c r="C586"/>
  <c r="D586"/>
  <c r="C587"/>
  <c r="D587"/>
  <c r="C588"/>
  <c r="D588"/>
  <c r="C589"/>
  <c r="D589"/>
  <c r="C590"/>
  <c r="D590"/>
  <c r="C591"/>
  <c r="D591"/>
  <c r="C592"/>
  <c r="D592"/>
  <c r="C593"/>
  <c r="D593"/>
  <c r="C594"/>
  <c r="D594"/>
  <c r="C595"/>
  <c r="D595"/>
  <c r="C596"/>
  <c r="D596"/>
  <c r="C597"/>
  <c r="D597"/>
  <c r="C598"/>
  <c r="D598"/>
  <c r="C599"/>
  <c r="D599"/>
  <c r="C600"/>
  <c r="D600"/>
  <c r="C601"/>
  <c r="D601"/>
  <c r="C602"/>
  <c r="D602"/>
  <c r="C603"/>
  <c r="D603"/>
  <c r="C604"/>
  <c r="D604"/>
  <c r="C605"/>
  <c r="D605"/>
  <c r="C606"/>
  <c r="D606"/>
  <c r="C607"/>
  <c r="D607"/>
  <c r="C608"/>
  <c r="D608"/>
  <c r="C609"/>
  <c r="D609"/>
  <c r="C610"/>
  <c r="D610"/>
  <c r="C611"/>
  <c r="D611"/>
  <c r="C612"/>
  <c r="D612"/>
  <c r="C613"/>
  <c r="D613"/>
  <c r="C614"/>
  <c r="D614"/>
  <c r="C615"/>
  <c r="D615"/>
  <c r="C616"/>
  <c r="D616"/>
  <c r="C617"/>
  <c r="D617"/>
  <c r="C618"/>
  <c r="D618"/>
  <c r="C619"/>
  <c r="D619"/>
  <c r="C620"/>
  <c r="D620"/>
  <c r="C621"/>
  <c r="D621"/>
  <c r="C622"/>
  <c r="D622"/>
  <c r="C623"/>
  <c r="D623"/>
  <c r="C624"/>
  <c r="D624"/>
  <c r="C625"/>
  <c r="D625"/>
  <c r="C626"/>
  <c r="D626"/>
  <c r="C627"/>
  <c r="D627"/>
  <c r="C628"/>
  <c r="D628"/>
  <c r="C629"/>
  <c r="D629"/>
  <c r="C630"/>
  <c r="D630"/>
  <c r="C631"/>
  <c r="D631"/>
  <c r="C632"/>
  <c r="D632"/>
  <c r="C633"/>
  <c r="D633"/>
  <c r="C634"/>
  <c r="D634"/>
  <c r="C635"/>
  <c r="D635"/>
  <c r="C636"/>
  <c r="D636"/>
  <c r="C637"/>
  <c r="D637"/>
  <c r="C638"/>
  <c r="D638"/>
  <c r="C639"/>
  <c r="D639"/>
  <c r="C640"/>
  <c r="D640"/>
  <c r="C641"/>
  <c r="D641"/>
  <c r="C642"/>
  <c r="D642"/>
  <c r="C643"/>
  <c r="D643"/>
  <c r="C644"/>
  <c r="D644"/>
  <c r="C645"/>
  <c r="D645"/>
  <c r="C646"/>
  <c r="D646"/>
  <c r="C647"/>
  <c r="D647"/>
  <c r="C648"/>
  <c r="D648"/>
  <c r="C649"/>
  <c r="D649"/>
  <c r="C650"/>
  <c r="D650"/>
  <c r="C651"/>
  <c r="D651"/>
  <c r="C652"/>
  <c r="D652"/>
  <c r="C653"/>
  <c r="D653"/>
  <c r="C654"/>
  <c r="D654"/>
  <c r="C655"/>
  <c r="D655"/>
  <c r="C656"/>
  <c r="D656"/>
  <c r="C657"/>
  <c r="D657"/>
  <c r="C658"/>
  <c r="D658"/>
  <c r="C659"/>
  <c r="D659"/>
  <c r="C660"/>
  <c r="D660"/>
  <c r="C661"/>
  <c r="D661"/>
  <c r="C662"/>
  <c r="D662"/>
  <c r="C663"/>
  <c r="D663"/>
  <c r="C664"/>
  <c r="D664"/>
  <c r="C665"/>
  <c r="D665"/>
  <c r="C666"/>
  <c r="D666"/>
  <c r="C667"/>
  <c r="D667"/>
  <c r="C668"/>
  <c r="D668"/>
  <c r="C669"/>
  <c r="D669"/>
  <c r="C670"/>
  <c r="D670"/>
  <c r="C671"/>
  <c r="D671"/>
  <c r="C672"/>
  <c r="D672"/>
  <c r="C673"/>
  <c r="D673"/>
  <c r="C674"/>
  <c r="D674"/>
  <c r="C675"/>
  <c r="D675"/>
  <c r="C676"/>
  <c r="D676"/>
  <c r="C677"/>
  <c r="D677"/>
  <c r="C678"/>
  <c r="D678"/>
  <c r="C679"/>
  <c r="D679"/>
  <c r="C680"/>
  <c r="D680"/>
  <c r="C681"/>
  <c r="D681"/>
  <c r="C682"/>
  <c r="D682"/>
  <c r="C683"/>
  <c r="D683"/>
  <c r="C684"/>
  <c r="D684"/>
  <c r="C685"/>
  <c r="D685"/>
  <c r="C686"/>
  <c r="D686"/>
  <c r="C687"/>
  <c r="D687"/>
  <c r="C688"/>
  <c r="D688"/>
  <c r="C689"/>
  <c r="D689"/>
  <c r="C690"/>
  <c r="D690"/>
  <c r="C691"/>
  <c r="D691"/>
  <c r="C692"/>
  <c r="D692"/>
  <c r="C693"/>
  <c r="D693"/>
  <c r="C694"/>
  <c r="D694"/>
  <c r="C695"/>
  <c r="D695"/>
  <c r="C696"/>
  <c r="D696"/>
  <c r="C697"/>
  <c r="D697"/>
  <c r="C698"/>
  <c r="D698"/>
  <c r="C699"/>
  <c r="D699"/>
  <c r="C700"/>
  <c r="D700"/>
  <c r="C701"/>
  <c r="D701"/>
  <c r="C702"/>
  <c r="D702"/>
  <c r="C703"/>
  <c r="D703"/>
  <c r="C704"/>
  <c r="D704"/>
  <c r="C705"/>
  <c r="D705"/>
  <c r="C706"/>
  <c r="D706"/>
  <c r="C707"/>
  <c r="D707"/>
  <c r="C708"/>
  <c r="D708"/>
  <c r="C709"/>
  <c r="D709"/>
  <c r="C710"/>
  <c r="D710"/>
  <c r="C711"/>
  <c r="D711"/>
  <c r="C712"/>
  <c r="D712"/>
  <c r="C713"/>
  <c r="D713"/>
  <c r="C714"/>
  <c r="D714"/>
  <c r="C715"/>
  <c r="D715"/>
  <c r="C716"/>
  <c r="D716"/>
  <c r="C717"/>
  <c r="D717"/>
  <c r="C718"/>
  <c r="D718"/>
  <c r="C719"/>
  <c r="D719"/>
  <c r="C720"/>
  <c r="D720"/>
  <c r="C721"/>
  <c r="D721"/>
  <c r="C722"/>
  <c r="D722"/>
  <c r="C723"/>
  <c r="D723"/>
  <c r="C724"/>
  <c r="D724"/>
  <c r="C725"/>
  <c r="D725"/>
  <c r="C726"/>
  <c r="D726"/>
  <c r="C727"/>
  <c r="D727"/>
  <c r="C728"/>
  <c r="D728"/>
  <c r="C729"/>
  <c r="D729"/>
  <c r="C730"/>
  <c r="D730"/>
  <c r="C731"/>
  <c r="D731"/>
  <c r="C732"/>
  <c r="D732"/>
  <c r="C733"/>
  <c r="D733"/>
  <c r="C734"/>
  <c r="D734"/>
  <c r="C735"/>
  <c r="D735"/>
  <c r="C736"/>
  <c r="D736"/>
  <c r="C737"/>
  <c r="D737"/>
  <c r="C738"/>
  <c r="D738"/>
  <c r="C739"/>
  <c r="D739"/>
  <c r="C740"/>
  <c r="D740"/>
  <c r="C741"/>
  <c r="D741"/>
  <c r="C742"/>
  <c r="D742"/>
  <c r="C743"/>
  <c r="D743"/>
  <c r="C744"/>
  <c r="D744"/>
  <c r="C745"/>
  <c r="D745"/>
  <c r="C746"/>
  <c r="D746"/>
  <c r="C747"/>
  <c r="D747"/>
  <c r="C748"/>
  <c r="D748"/>
  <c r="C749"/>
  <c r="D749"/>
  <c r="C750"/>
  <c r="D750"/>
  <c r="C751"/>
  <c r="D751"/>
  <c r="C752"/>
  <c r="D752"/>
  <c r="C753"/>
  <c r="D753"/>
  <c r="C754"/>
  <c r="D754"/>
  <c r="C755"/>
  <c r="D755"/>
  <c r="C756"/>
  <c r="D756"/>
  <c r="C757"/>
  <c r="D757"/>
  <c r="C758"/>
  <c r="D758"/>
  <c r="C759"/>
  <c r="D759"/>
  <c r="C760"/>
  <c r="D760"/>
  <c r="C761"/>
  <c r="D761"/>
  <c r="C762"/>
  <c r="D762"/>
  <c r="C763"/>
  <c r="D763"/>
  <c r="C764"/>
  <c r="D764"/>
  <c r="C765"/>
  <c r="D765"/>
  <c r="C766"/>
  <c r="D766"/>
  <c r="C767"/>
  <c r="D767"/>
  <c r="C768"/>
  <c r="D768"/>
  <c r="C769"/>
  <c r="D769"/>
  <c r="C770"/>
  <c r="D770"/>
  <c r="C771"/>
  <c r="D771"/>
  <c r="C772"/>
  <c r="D772"/>
  <c r="C773"/>
  <c r="D773"/>
  <c r="C774"/>
  <c r="D774"/>
  <c r="C775"/>
  <c r="D775"/>
  <c r="C776"/>
  <c r="D776"/>
  <c r="C777"/>
  <c r="D777"/>
  <c r="C778"/>
  <c r="D778"/>
  <c r="C779"/>
  <c r="D779"/>
  <c r="C780"/>
  <c r="D780"/>
  <c r="C781"/>
  <c r="D781"/>
  <c r="C782"/>
  <c r="D782"/>
  <c r="C783"/>
  <c r="D783"/>
  <c r="C784"/>
  <c r="D784"/>
  <c r="C785"/>
  <c r="D785"/>
  <c r="C786"/>
  <c r="D786"/>
  <c r="C787"/>
  <c r="D787"/>
  <c r="C788"/>
  <c r="D788"/>
  <c r="C789"/>
  <c r="D789"/>
  <c r="C790"/>
  <c r="D790"/>
  <c r="C791"/>
  <c r="D791"/>
  <c r="C792"/>
  <c r="D792"/>
  <c r="C793"/>
  <c r="D793"/>
  <c r="C794"/>
  <c r="D794"/>
  <c r="C795"/>
  <c r="D795"/>
  <c r="C796"/>
  <c r="D796"/>
  <c r="C797"/>
  <c r="D797"/>
  <c r="C798"/>
  <c r="D798"/>
  <c r="C799"/>
  <c r="D799"/>
  <c r="C800"/>
  <c r="D800"/>
  <c r="C801"/>
  <c r="D801"/>
  <c r="C802"/>
  <c r="D802"/>
  <c r="C803"/>
  <c r="D803"/>
  <c r="C804"/>
  <c r="D804"/>
  <c r="C805"/>
  <c r="D805"/>
  <c r="C806"/>
  <c r="D806"/>
  <c r="C807"/>
  <c r="D807"/>
  <c r="C808"/>
  <c r="D808"/>
  <c r="C809"/>
  <c r="D809"/>
  <c r="C810"/>
  <c r="D810"/>
  <c r="C811"/>
  <c r="D811"/>
  <c r="C812"/>
  <c r="D812"/>
  <c r="C813"/>
  <c r="D813"/>
  <c r="C814"/>
  <c r="D814"/>
  <c r="C815"/>
  <c r="D815"/>
  <c r="C816"/>
  <c r="D816"/>
  <c r="C817"/>
  <c r="D817"/>
  <c r="C818"/>
  <c r="D818"/>
  <c r="C819"/>
  <c r="D819"/>
  <c r="C820"/>
  <c r="D820"/>
  <c r="C821"/>
  <c r="D821"/>
  <c r="C822"/>
  <c r="D822"/>
  <c r="C823"/>
  <c r="D823"/>
  <c r="C824"/>
  <c r="D824"/>
  <c r="C825"/>
  <c r="D825"/>
  <c r="C826"/>
  <c r="D826"/>
  <c r="C827"/>
  <c r="D827"/>
  <c r="C828"/>
  <c r="D828"/>
  <c r="C829"/>
  <c r="D829"/>
  <c r="C830"/>
  <c r="D830"/>
  <c r="C831"/>
  <c r="D831"/>
  <c r="C832"/>
  <c r="D832"/>
  <c r="C833"/>
  <c r="D833"/>
  <c r="C834"/>
  <c r="D834"/>
  <c r="C835"/>
  <c r="D835"/>
  <c r="C836"/>
  <c r="D836"/>
  <c r="C837"/>
  <c r="D837"/>
  <c r="C838"/>
  <c r="D838"/>
  <c r="C839"/>
  <c r="D839"/>
  <c r="C840"/>
  <c r="D840"/>
  <c r="C841"/>
  <c r="D841"/>
  <c r="C842"/>
  <c r="D842"/>
  <c r="C843"/>
  <c r="D843"/>
  <c r="C844"/>
  <c r="D844"/>
  <c r="C845"/>
  <c r="D845"/>
  <c r="C846"/>
  <c r="D846"/>
  <c r="C847"/>
  <c r="D847"/>
  <c r="C848"/>
  <c r="D848"/>
  <c r="C849"/>
  <c r="D849"/>
  <c r="C850"/>
  <c r="D850"/>
  <c r="C851"/>
  <c r="D851"/>
  <c r="C852"/>
  <c r="D852"/>
  <c r="C853"/>
  <c r="D853"/>
  <c r="C854"/>
  <c r="D854"/>
  <c r="C855"/>
  <c r="D855"/>
  <c r="C856"/>
  <c r="D856"/>
  <c r="C857"/>
  <c r="D857"/>
  <c r="C858"/>
  <c r="D858"/>
  <c r="C859"/>
  <c r="D859"/>
  <c r="C860"/>
  <c r="D860"/>
  <c r="C861"/>
  <c r="D861"/>
  <c r="C862"/>
  <c r="D862"/>
  <c r="C863"/>
  <c r="D863"/>
  <c r="C864"/>
  <c r="D864"/>
  <c r="C865"/>
  <c r="D865"/>
  <c r="C866"/>
  <c r="D866"/>
  <c r="C867"/>
  <c r="D867"/>
  <c r="C868"/>
  <c r="D868"/>
  <c r="C869"/>
  <c r="D869"/>
  <c r="C870"/>
  <c r="D870"/>
  <c r="C871"/>
  <c r="D871"/>
  <c r="C872"/>
  <c r="D872"/>
  <c r="C873"/>
  <c r="D873"/>
  <c r="C874"/>
  <c r="D874"/>
  <c r="C875"/>
  <c r="D875"/>
  <c r="C876"/>
  <c r="D876"/>
  <c r="C877"/>
  <c r="D877"/>
  <c r="C878"/>
  <c r="D878"/>
  <c r="C879"/>
  <c r="D879"/>
  <c r="C880"/>
  <c r="D880"/>
  <c r="C881"/>
  <c r="D881"/>
  <c r="C882"/>
  <c r="D882"/>
  <c r="C883"/>
  <c r="D883"/>
  <c r="C884"/>
  <c r="D884"/>
  <c r="C885"/>
  <c r="D885"/>
  <c r="C886"/>
  <c r="D886"/>
  <c r="C887"/>
  <c r="D887"/>
  <c r="C888"/>
  <c r="D888"/>
  <c r="C889"/>
  <c r="D889"/>
  <c r="C890"/>
  <c r="D890"/>
  <c r="C891"/>
  <c r="D891"/>
  <c r="C892"/>
  <c r="D892"/>
  <c r="C893"/>
  <c r="D893"/>
  <c r="C894"/>
  <c r="D894"/>
  <c r="C895"/>
  <c r="D895"/>
  <c r="C896"/>
  <c r="D896"/>
  <c r="C897"/>
  <c r="D897"/>
  <c r="C898"/>
  <c r="D898"/>
  <c r="C899"/>
  <c r="D899"/>
  <c r="C900"/>
  <c r="D900"/>
  <c r="C901"/>
  <c r="D901"/>
  <c r="C902"/>
  <c r="D902"/>
  <c r="C903"/>
  <c r="D903"/>
  <c r="C904"/>
  <c r="D904"/>
  <c r="C905"/>
  <c r="D905"/>
  <c r="C906"/>
  <c r="D906"/>
  <c r="C907"/>
  <c r="D907"/>
  <c r="C908"/>
  <c r="D908"/>
  <c r="C909"/>
  <c r="D909"/>
  <c r="C910"/>
  <c r="D910"/>
  <c r="C911"/>
  <c r="D911"/>
  <c r="C912"/>
  <c r="D912"/>
  <c r="C913"/>
  <c r="D913"/>
  <c r="C914"/>
  <c r="D914"/>
  <c r="C915"/>
  <c r="D915"/>
  <c r="C916"/>
  <c r="D916"/>
  <c r="C917"/>
  <c r="D917"/>
  <c r="C918"/>
  <c r="D918"/>
  <c r="C919"/>
  <c r="D919"/>
  <c r="C920"/>
  <c r="D920"/>
  <c r="C921"/>
  <c r="D921"/>
  <c r="C922"/>
  <c r="D922"/>
  <c r="C923"/>
  <c r="D923"/>
  <c r="C924"/>
  <c r="D924"/>
  <c r="C925"/>
  <c r="D925"/>
  <c r="C926"/>
  <c r="D926"/>
  <c r="C927"/>
  <c r="D927"/>
  <c r="C928"/>
  <c r="D928"/>
  <c r="C929"/>
  <c r="D929"/>
  <c r="C930"/>
  <c r="D930"/>
  <c r="C931"/>
  <c r="D931"/>
  <c r="C932"/>
  <c r="D932"/>
  <c r="C933"/>
  <c r="D933"/>
  <c r="C934"/>
  <c r="D934"/>
  <c r="C935"/>
  <c r="D935"/>
  <c r="C936"/>
  <c r="D936"/>
  <c r="C937"/>
  <c r="D937"/>
  <c r="C938"/>
  <c r="D938"/>
  <c r="C939"/>
  <c r="D939"/>
  <c r="C940"/>
  <c r="D940"/>
  <c r="C941"/>
  <c r="D941"/>
  <c r="C942"/>
  <c r="D942"/>
  <c r="C943"/>
  <c r="D943"/>
  <c r="C944"/>
  <c r="D944"/>
  <c r="C945"/>
  <c r="D945"/>
  <c r="C946"/>
  <c r="D946"/>
  <c r="C947"/>
  <c r="D947"/>
  <c r="C948"/>
  <c r="D948"/>
  <c r="C949"/>
  <c r="D949"/>
  <c r="C950"/>
  <c r="D950"/>
  <c r="C951"/>
  <c r="D951"/>
  <c r="C952"/>
  <c r="D952"/>
  <c r="C953"/>
  <c r="D953"/>
  <c r="C954"/>
  <c r="D954"/>
  <c r="C955"/>
  <c r="D955"/>
  <c r="C956"/>
  <c r="D956"/>
  <c r="C957"/>
  <c r="D957"/>
  <c r="C958"/>
  <c r="D958"/>
  <c r="C959"/>
  <c r="D959"/>
  <c r="C960"/>
  <c r="D960"/>
  <c r="C961"/>
  <c r="D961"/>
  <c r="C962"/>
  <c r="D962"/>
  <c r="C963"/>
  <c r="D963"/>
  <c r="C964"/>
  <c r="D964"/>
  <c r="C965"/>
  <c r="D965"/>
  <c r="C966"/>
  <c r="D966"/>
  <c r="C967"/>
  <c r="D967"/>
  <c r="C968"/>
  <c r="D968"/>
  <c r="C969"/>
  <c r="D969"/>
  <c r="C970"/>
  <c r="D970"/>
  <c r="C971"/>
  <c r="D971"/>
  <c r="C972"/>
  <c r="D972"/>
  <c r="C973"/>
  <c r="D973"/>
  <c r="C974"/>
  <c r="D974"/>
  <c r="C975"/>
  <c r="D975"/>
  <c r="C976"/>
  <c r="D976"/>
  <c r="C977"/>
  <c r="D977"/>
  <c r="C978"/>
  <c r="D978"/>
  <c r="C979"/>
  <c r="D979"/>
  <c r="C980"/>
  <c r="D980"/>
  <c r="C981"/>
  <c r="D981"/>
  <c r="C982"/>
  <c r="D982"/>
  <c r="C983"/>
  <c r="D983"/>
  <c r="C984"/>
  <c r="D984"/>
  <c r="C985"/>
  <c r="D985"/>
  <c r="C986"/>
  <c r="D986"/>
  <c r="C987"/>
  <c r="D987"/>
  <c r="C988"/>
  <c r="D988"/>
  <c r="C989"/>
  <c r="D989"/>
  <c r="C990"/>
  <c r="D990"/>
  <c r="C991"/>
  <c r="D991"/>
  <c r="C992"/>
  <c r="D992"/>
  <c r="C993"/>
  <c r="D993"/>
  <c r="C994"/>
  <c r="D994"/>
  <c r="C995"/>
  <c r="D995"/>
  <c r="C996"/>
  <c r="D996"/>
  <c r="C997"/>
  <c r="D997"/>
  <c r="C998"/>
  <c r="D998"/>
  <c r="C999"/>
  <c r="D999"/>
  <c r="C1000"/>
  <c r="D1000"/>
  <c r="C1001"/>
  <c r="D1001"/>
  <c r="C1002"/>
  <c r="D1002"/>
  <c r="C1003"/>
  <c r="D1003"/>
  <c r="C1004"/>
  <c r="D1004"/>
  <c r="C1005"/>
  <c r="D1005"/>
  <c r="C1006"/>
  <c r="D1006"/>
  <c r="C1007"/>
  <c r="D1007"/>
  <c r="C1008"/>
  <c r="D1008"/>
  <c r="C1009"/>
  <c r="D1009"/>
  <c r="C1010"/>
  <c r="D1010"/>
  <c r="C1011"/>
  <c r="D1011"/>
  <c r="C1012"/>
  <c r="D1012"/>
  <c r="C1013"/>
  <c r="D1013"/>
  <c r="C1014"/>
  <c r="D1014"/>
  <c r="C1015"/>
  <c r="D1015"/>
  <c r="C1016"/>
  <c r="D1016"/>
  <c r="C1017"/>
  <c r="D1017"/>
  <c r="C1018"/>
  <c r="D1018"/>
  <c r="C1019"/>
  <c r="D1019"/>
  <c r="C1020"/>
  <c r="D1020"/>
  <c r="C1021"/>
  <c r="D1021"/>
  <c r="C1022"/>
  <c r="D1022"/>
  <c r="C1023"/>
  <c r="D1023"/>
  <c r="C1024"/>
  <c r="D1024"/>
  <c r="C1025"/>
  <c r="D1025"/>
  <c r="C1026"/>
  <c r="D1026"/>
  <c r="C1027"/>
  <c r="D1027"/>
  <c r="C1028"/>
  <c r="D1028"/>
  <c r="C1029"/>
  <c r="D1029"/>
  <c r="C1030"/>
  <c r="D1030"/>
  <c r="C1031"/>
  <c r="D1031"/>
  <c r="C1032"/>
  <c r="D1032"/>
  <c r="C1033"/>
  <c r="D1033"/>
  <c r="C1034"/>
  <c r="D1034"/>
  <c r="C1035"/>
  <c r="D1035"/>
  <c r="C1036"/>
  <c r="D1036"/>
  <c r="C1037"/>
  <c r="D1037"/>
  <c r="C1038"/>
  <c r="D1038"/>
  <c r="C1039"/>
  <c r="D1039"/>
  <c r="C1040"/>
  <c r="D1040"/>
  <c r="C1041"/>
  <c r="D1041"/>
  <c r="C1042"/>
  <c r="D1042"/>
  <c r="C1043"/>
  <c r="D1043"/>
  <c r="C1044"/>
  <c r="D1044"/>
  <c r="C1045"/>
  <c r="D1045"/>
  <c r="C1046"/>
  <c r="D1046"/>
  <c r="C1047"/>
  <c r="D1047"/>
  <c r="C1048"/>
  <c r="D1048"/>
  <c r="C1049"/>
  <c r="D1049"/>
  <c r="C1050"/>
  <c r="D1050"/>
  <c r="C1051"/>
  <c r="D1051"/>
  <c r="C1052"/>
  <c r="D1052"/>
  <c r="C1053"/>
  <c r="D1053"/>
  <c r="C1054"/>
  <c r="D1054"/>
  <c r="C1055"/>
  <c r="D1055"/>
  <c r="C1056"/>
  <c r="D1056"/>
  <c r="C1057"/>
  <c r="D1057"/>
  <c r="C1058"/>
  <c r="D1058"/>
  <c r="C1059"/>
  <c r="D1059"/>
  <c r="C1060"/>
  <c r="D1060"/>
  <c r="C1061"/>
  <c r="D1061"/>
  <c r="C1062"/>
  <c r="D1062"/>
  <c r="C1063"/>
  <c r="D1063"/>
  <c r="C1064"/>
  <c r="D1064"/>
  <c r="C1065"/>
  <c r="D1065"/>
  <c r="C1066"/>
  <c r="D1066"/>
  <c r="C1067"/>
  <c r="D1067"/>
  <c r="C1068"/>
  <c r="D1068"/>
  <c r="C1069"/>
  <c r="D1069"/>
  <c r="C1070"/>
  <c r="D1070"/>
  <c r="C1071"/>
  <c r="D1071"/>
  <c r="C1072"/>
  <c r="D1072"/>
  <c r="C1073"/>
  <c r="D1073"/>
  <c r="C1074"/>
  <c r="D1074"/>
  <c r="C1075"/>
  <c r="D1075"/>
  <c r="C1076"/>
  <c r="D1076"/>
  <c r="C1077"/>
  <c r="D1077"/>
  <c r="C1078"/>
  <c r="D1078"/>
  <c r="C1079"/>
  <c r="D1079"/>
  <c r="C1080"/>
  <c r="D1080"/>
  <c r="C1081"/>
  <c r="D1081"/>
  <c r="C1082"/>
  <c r="D1082"/>
  <c r="C1083"/>
  <c r="D1083"/>
  <c r="C1084"/>
  <c r="D1084"/>
  <c r="C1085"/>
  <c r="D1085"/>
  <c r="C1086"/>
  <c r="D1086"/>
  <c r="C1087"/>
  <c r="D1087"/>
  <c r="C1088"/>
  <c r="D1088"/>
  <c r="C1089"/>
  <c r="D1089"/>
  <c r="C1090"/>
  <c r="D1090"/>
  <c r="C1091"/>
  <c r="D1091"/>
  <c r="C1092"/>
  <c r="D1092"/>
  <c r="C1093"/>
  <c r="D1093"/>
  <c r="C1094"/>
  <c r="D1094"/>
  <c r="C1095"/>
  <c r="D1095"/>
  <c r="C1096"/>
  <c r="D1096"/>
  <c r="C1097"/>
  <c r="D1097"/>
  <c r="C1098"/>
  <c r="D1098"/>
  <c r="C1099"/>
  <c r="D1099"/>
  <c r="C1100"/>
  <c r="D1100"/>
  <c r="C1101"/>
  <c r="D1101"/>
  <c r="C1102"/>
  <c r="D1102"/>
  <c r="C1103"/>
  <c r="D1103"/>
  <c r="C1104"/>
  <c r="D1104"/>
  <c r="C1105"/>
  <c r="D1105"/>
  <c r="C1106"/>
  <c r="D1106"/>
  <c r="C1107"/>
  <c r="D1107"/>
  <c r="C1108"/>
  <c r="D1108"/>
  <c r="C1109"/>
  <c r="D1109"/>
  <c r="C1110"/>
  <c r="D1110"/>
  <c r="C1111"/>
  <c r="D1111"/>
  <c r="C1112"/>
  <c r="D1112"/>
  <c r="C1113"/>
  <c r="D1113"/>
  <c r="C1114"/>
  <c r="D1114"/>
  <c r="C1115"/>
  <c r="D1115"/>
  <c r="C1116"/>
  <c r="D1116"/>
  <c r="C1117"/>
  <c r="D1117"/>
  <c r="C1118"/>
  <c r="D1118"/>
  <c r="C1119"/>
  <c r="D1119"/>
  <c r="C1120"/>
  <c r="D1120"/>
  <c r="C1121"/>
  <c r="D1121"/>
  <c r="C1122"/>
  <c r="D1122"/>
  <c r="C1123"/>
  <c r="D1123"/>
  <c r="C1124"/>
  <c r="D1124"/>
  <c r="C1125"/>
  <c r="D1125"/>
  <c r="C1126"/>
  <c r="D1126"/>
  <c r="C1127"/>
  <c r="D1127"/>
  <c r="C1128"/>
  <c r="D1128"/>
  <c r="C1129"/>
  <c r="D1129"/>
  <c r="C1130"/>
  <c r="D1130"/>
  <c r="C1131"/>
  <c r="D1131"/>
  <c r="C1132"/>
  <c r="D1132"/>
  <c r="C1133"/>
  <c r="D1133"/>
  <c r="C1134"/>
  <c r="D1134"/>
  <c r="C1135"/>
  <c r="D1135"/>
  <c r="C1136"/>
  <c r="D1136"/>
  <c r="C1137"/>
  <c r="D1137"/>
  <c r="C1138"/>
  <c r="D1138"/>
  <c r="C1139"/>
  <c r="D1139"/>
  <c r="C1140"/>
  <c r="D1140"/>
  <c r="C1141"/>
  <c r="D1141"/>
  <c r="C1142"/>
  <c r="D1142"/>
  <c r="C1143"/>
  <c r="D1143"/>
  <c r="C1144"/>
  <c r="D1144"/>
  <c r="C1145"/>
  <c r="D1145"/>
  <c r="C1146"/>
  <c r="D1146"/>
  <c r="C1147"/>
  <c r="D1147"/>
  <c r="C1148"/>
  <c r="D1148"/>
  <c r="C1149"/>
  <c r="D1149"/>
  <c r="C1150"/>
  <c r="D1150"/>
  <c r="C1151"/>
  <c r="D1151"/>
  <c r="C1152"/>
  <c r="D1152"/>
  <c r="C1153"/>
  <c r="D1153"/>
  <c r="C1154"/>
  <c r="D1154"/>
  <c r="C1155"/>
  <c r="D1155"/>
  <c r="C1156"/>
  <c r="D1156"/>
  <c r="C1157"/>
  <c r="D1157"/>
  <c r="C1158"/>
  <c r="D1158"/>
  <c r="C1159"/>
  <c r="D1159"/>
  <c r="C1160"/>
  <c r="D1160"/>
  <c r="C1161"/>
  <c r="D1161"/>
  <c r="C1162"/>
  <c r="D1162"/>
  <c r="C1163"/>
  <c r="D1163"/>
  <c r="C1164"/>
  <c r="D1164"/>
  <c r="C1165"/>
  <c r="D1165"/>
  <c r="C1166"/>
  <c r="D1166"/>
  <c r="C1167"/>
  <c r="D1167"/>
  <c r="C1168"/>
  <c r="D1168"/>
  <c r="C1169"/>
  <c r="D1169"/>
  <c r="C1170"/>
  <c r="D1170"/>
  <c r="C1171"/>
  <c r="D1171"/>
  <c r="C1172"/>
  <c r="D1172"/>
  <c r="C1173"/>
  <c r="D1173"/>
  <c r="C1174"/>
  <c r="D1174"/>
  <c r="C1175"/>
  <c r="D1175"/>
  <c r="C1176"/>
  <c r="D1176"/>
  <c r="C1177"/>
  <c r="D1177"/>
  <c r="C1178"/>
  <c r="D1178"/>
  <c r="C1179"/>
  <c r="D1179"/>
  <c r="C1180"/>
  <c r="D1180"/>
  <c r="C1181"/>
  <c r="D1181"/>
  <c r="C1182"/>
  <c r="D1182"/>
  <c r="C1183"/>
  <c r="D1183"/>
  <c r="C1184"/>
  <c r="D1184"/>
  <c r="C1185"/>
  <c r="D1185"/>
  <c r="C1186"/>
  <c r="D1186"/>
  <c r="C1187"/>
  <c r="D1187"/>
  <c r="C1188"/>
  <c r="D1188"/>
  <c r="C1189"/>
  <c r="D1189"/>
  <c r="C1190"/>
  <c r="D1190"/>
  <c r="C1191"/>
  <c r="D1191"/>
  <c r="C1192"/>
  <c r="D1192"/>
  <c r="C1193"/>
  <c r="D1193"/>
  <c r="C1194"/>
  <c r="D1194"/>
  <c r="C1195"/>
  <c r="D1195"/>
  <c r="C1196"/>
  <c r="D1196"/>
  <c r="C1197"/>
  <c r="D1197"/>
  <c r="C1198"/>
  <c r="D1198"/>
  <c r="C1199"/>
  <c r="D1199"/>
  <c r="C1200"/>
  <c r="D1200"/>
  <c r="C1201"/>
  <c r="D1201"/>
  <c r="C1202"/>
  <c r="D1202"/>
  <c r="C1203"/>
  <c r="D1203"/>
  <c r="C1204"/>
  <c r="D1204"/>
  <c r="C1205"/>
  <c r="D1205"/>
  <c r="C1206"/>
  <c r="D1206"/>
  <c r="C1207"/>
  <c r="D1207"/>
  <c r="C1208"/>
  <c r="D1208"/>
  <c r="C1209"/>
  <c r="D1209"/>
  <c r="C1210"/>
  <c r="D1210"/>
  <c r="C1211"/>
  <c r="D1211"/>
  <c r="C1212"/>
  <c r="D1212"/>
  <c r="C1213"/>
  <c r="D1213"/>
  <c r="C1214"/>
  <c r="D1214"/>
  <c r="C1215"/>
  <c r="D1215"/>
  <c r="C1216"/>
  <c r="D1216"/>
  <c r="C1217"/>
  <c r="D1217"/>
  <c r="C1218"/>
  <c r="D1218"/>
  <c r="C1219"/>
  <c r="D1219"/>
  <c r="C1220"/>
  <c r="D1220"/>
  <c r="C1221"/>
  <c r="D1221"/>
  <c r="C1222"/>
  <c r="D1222"/>
  <c r="C1223"/>
  <c r="D1223"/>
  <c r="C1224"/>
  <c r="D1224"/>
  <c r="C1225"/>
  <c r="D1225"/>
  <c r="C1226"/>
  <c r="D1226"/>
  <c r="C1227"/>
  <c r="D1227"/>
  <c r="C1228"/>
  <c r="D1228"/>
  <c r="C1229"/>
  <c r="D1229"/>
  <c r="C1230"/>
  <c r="D1230"/>
  <c r="C1231"/>
  <c r="D1231"/>
  <c r="C1232"/>
  <c r="D1232"/>
  <c r="C1233"/>
  <c r="D1233"/>
  <c r="C1234"/>
  <c r="D1234"/>
  <c r="C1235"/>
  <c r="D1235"/>
  <c r="C1236"/>
  <c r="D1236"/>
  <c r="C1237"/>
  <c r="D1237"/>
  <c r="C1238"/>
  <c r="D1238"/>
  <c r="C1239"/>
  <c r="D1239"/>
  <c r="C1240"/>
  <c r="D1240"/>
  <c r="C1241"/>
  <c r="D1241"/>
  <c r="C1242"/>
  <c r="D1242"/>
  <c r="C1243"/>
  <c r="D1243"/>
  <c r="C1244"/>
  <c r="D1244"/>
  <c r="C1245"/>
  <c r="D1245"/>
  <c r="C1246"/>
  <c r="D1246"/>
  <c r="C1247"/>
  <c r="D1247"/>
  <c r="C1248"/>
  <c r="D1248"/>
  <c r="C1249"/>
  <c r="D1249"/>
  <c r="C1250"/>
  <c r="D1250"/>
  <c r="C1251"/>
  <c r="D1251"/>
  <c r="C1252"/>
  <c r="D1252"/>
  <c r="C1253"/>
  <c r="D1253"/>
  <c r="C1254"/>
  <c r="D1254"/>
  <c r="C1255"/>
  <c r="D1255"/>
  <c r="C1256"/>
  <c r="D1256"/>
  <c r="C1257"/>
  <c r="D1257"/>
  <c r="C1258"/>
  <c r="D1258"/>
  <c r="C1259"/>
  <c r="D1259"/>
  <c r="C1260"/>
  <c r="D1260"/>
  <c r="C1261"/>
  <c r="D1261"/>
  <c r="D2"/>
  <c r="C2"/>
  <c r="A40" i="12"/>
  <c r="D5"/>
  <c r="D6" s="1"/>
  <c r="G4"/>
  <c r="H5" s="1"/>
  <c r="E5" l="1"/>
  <c r="H6"/>
  <c r="I5"/>
  <c r="K4"/>
  <c r="L5" s="1"/>
  <c r="G3"/>
  <c r="D7"/>
  <c r="E6"/>
  <c r="M5" l="1"/>
  <c r="L6"/>
  <c r="O4"/>
  <c r="K3"/>
  <c r="E7"/>
  <c r="D8"/>
  <c r="H7"/>
  <c r="I6"/>
  <c r="S4" l="1"/>
  <c r="O3"/>
  <c r="H8"/>
  <c r="I7"/>
  <c r="P5"/>
  <c r="D9"/>
  <c r="E8"/>
  <c r="L7"/>
  <c r="M6"/>
  <c r="H9" l="1"/>
  <c r="I8"/>
  <c r="D10"/>
  <c r="S3"/>
  <c r="W4"/>
  <c r="P6"/>
  <c r="Q5"/>
  <c r="L8"/>
  <c r="M7"/>
  <c r="T5"/>
  <c r="E9"/>
  <c r="AA4" l="1"/>
  <c r="W3"/>
  <c r="D11"/>
  <c r="E10"/>
  <c r="T6"/>
  <c r="U5"/>
  <c r="P7"/>
  <c r="Q6"/>
  <c r="L9"/>
  <c r="M8"/>
  <c r="X5"/>
  <c r="H10"/>
  <c r="I9"/>
  <c r="P8" l="1"/>
  <c r="Q7"/>
  <c r="AA3"/>
  <c r="AE4"/>
  <c r="X6"/>
  <c r="E11"/>
  <c r="D12"/>
  <c r="M9"/>
  <c r="L10"/>
  <c r="T7"/>
  <c r="U6"/>
  <c r="I10"/>
  <c r="H11"/>
  <c r="AB5"/>
  <c r="Y5"/>
  <c r="AF5" l="1"/>
  <c r="AG5" s="1"/>
  <c r="D13"/>
  <c r="E12"/>
  <c r="H12"/>
  <c r="I11"/>
  <c r="L11"/>
  <c r="M10"/>
  <c r="AC5"/>
  <c r="AB6"/>
  <c r="U7"/>
  <c r="T8"/>
  <c r="Y6"/>
  <c r="X7"/>
  <c r="AI4"/>
  <c r="AE3"/>
  <c r="Q8"/>
  <c r="P9"/>
  <c r="AF6" l="1"/>
  <c r="AG6" s="1"/>
  <c r="AI3"/>
  <c r="AM4"/>
  <c r="P10"/>
  <c r="Q9"/>
  <c r="AJ5"/>
  <c r="L12"/>
  <c r="M11"/>
  <c r="D14"/>
  <c r="E13"/>
  <c r="T9"/>
  <c r="X8"/>
  <c r="Y7"/>
  <c r="AB7"/>
  <c r="AC6"/>
  <c r="H13"/>
  <c r="I12"/>
  <c r="U8"/>
  <c r="AF7" l="1"/>
  <c r="P11"/>
  <c r="AB8"/>
  <c r="AC7"/>
  <c r="T10"/>
  <c r="U9"/>
  <c r="L13"/>
  <c r="M12"/>
  <c r="AQ4"/>
  <c r="AM3"/>
  <c r="AJ6"/>
  <c r="AK5"/>
  <c r="AN5"/>
  <c r="H14"/>
  <c r="X9"/>
  <c r="Y8"/>
  <c r="E14"/>
  <c r="D15"/>
  <c r="AG7"/>
  <c r="Q10"/>
  <c r="I13"/>
  <c r="AF8" l="1"/>
  <c r="AF9" s="1"/>
  <c r="AU4"/>
  <c r="AQ3"/>
  <c r="X10"/>
  <c r="Y9"/>
  <c r="AR5"/>
  <c r="T11"/>
  <c r="U10"/>
  <c r="AG8"/>
  <c r="AN6"/>
  <c r="AO5"/>
  <c r="D16"/>
  <c r="E15"/>
  <c r="AJ7"/>
  <c r="AK6"/>
  <c r="H15"/>
  <c r="I14"/>
  <c r="L14"/>
  <c r="AB9"/>
  <c r="AC8"/>
  <c r="P12"/>
  <c r="Q11"/>
  <c r="M13"/>
  <c r="AV5" l="1"/>
  <c r="AW5" s="1"/>
  <c r="AF10"/>
  <c r="AG9"/>
  <c r="AC9"/>
  <c r="AB10"/>
  <c r="H16"/>
  <c r="I15"/>
  <c r="D17"/>
  <c r="Y10"/>
  <c r="X11"/>
  <c r="P13"/>
  <c r="Q12"/>
  <c r="L15"/>
  <c r="M14"/>
  <c r="AK7"/>
  <c r="AJ8"/>
  <c r="AO6"/>
  <c r="AN7"/>
  <c r="U11"/>
  <c r="T12"/>
  <c r="AS5"/>
  <c r="AR6"/>
  <c r="AY4"/>
  <c r="AY3" s="1"/>
  <c r="AU3"/>
  <c r="E16"/>
  <c r="AV6" l="1"/>
  <c r="AW6" s="1"/>
  <c r="L16"/>
  <c r="M15"/>
  <c r="H17"/>
  <c r="I16"/>
  <c r="AF11"/>
  <c r="AG10"/>
  <c r="T13"/>
  <c r="U12"/>
  <c r="AJ9"/>
  <c r="AK8"/>
  <c r="AB11"/>
  <c r="AR7"/>
  <c r="AN8"/>
  <c r="AO7"/>
  <c r="X12"/>
  <c r="Y11"/>
  <c r="AZ5"/>
  <c r="Q13"/>
  <c r="P14"/>
  <c r="D18"/>
  <c r="E17"/>
  <c r="AC10"/>
  <c r="AS6"/>
  <c r="AV7" l="1"/>
  <c r="AV8" s="1"/>
  <c r="AZ6"/>
  <c r="BA5"/>
  <c r="AN9"/>
  <c r="AO8"/>
  <c r="AB12"/>
  <c r="AC11"/>
  <c r="T14"/>
  <c r="U13"/>
  <c r="I17"/>
  <c r="H18"/>
  <c r="E18"/>
  <c r="D19"/>
  <c r="AW7"/>
  <c r="P15"/>
  <c r="Q14"/>
  <c r="X13"/>
  <c r="AR8"/>
  <c r="AS7"/>
  <c r="AJ10"/>
  <c r="AK9"/>
  <c r="AF12"/>
  <c r="AG11"/>
  <c r="M16"/>
  <c r="L17"/>
  <c r="Y12"/>
  <c r="AF13" l="1"/>
  <c r="AG12"/>
  <c r="AR9"/>
  <c r="AS8"/>
  <c r="Q15"/>
  <c r="P16"/>
  <c r="U14"/>
  <c r="T15"/>
  <c r="AN10"/>
  <c r="D20"/>
  <c r="E19"/>
  <c r="L18"/>
  <c r="M17"/>
  <c r="H19"/>
  <c r="I18"/>
  <c r="AJ11"/>
  <c r="AK10"/>
  <c r="Y13"/>
  <c r="X14"/>
  <c r="AW8"/>
  <c r="AV9"/>
  <c r="AB13"/>
  <c r="AC12"/>
  <c r="AZ7"/>
  <c r="BA6"/>
  <c r="AO9"/>
  <c r="X15" l="1"/>
  <c r="Y14"/>
  <c r="H20"/>
  <c r="I19"/>
  <c r="D21"/>
  <c r="E20"/>
  <c r="AS9"/>
  <c r="AR10"/>
  <c r="T16"/>
  <c r="AB14"/>
  <c r="AC13"/>
  <c r="AV10"/>
  <c r="AW9"/>
  <c r="P17"/>
  <c r="Q16"/>
  <c r="BA7"/>
  <c r="AZ8"/>
  <c r="AJ12"/>
  <c r="L19"/>
  <c r="M18"/>
  <c r="AO10"/>
  <c r="AN11"/>
  <c r="AF14"/>
  <c r="AG13"/>
  <c r="U15"/>
  <c r="AK11"/>
  <c r="AN12" l="1"/>
  <c r="AO11"/>
  <c r="AR11"/>
  <c r="AS10"/>
  <c r="AJ13"/>
  <c r="AK12"/>
  <c r="P18"/>
  <c r="AB15"/>
  <c r="AC14"/>
  <c r="H21"/>
  <c r="AZ9"/>
  <c r="AF15"/>
  <c r="L20"/>
  <c r="M19"/>
  <c r="AV11"/>
  <c r="AW10"/>
  <c r="T17"/>
  <c r="U16"/>
  <c r="D22"/>
  <c r="E21"/>
  <c r="X16"/>
  <c r="Y15"/>
  <c r="I20"/>
  <c r="Q17"/>
  <c r="BA8"/>
  <c r="AG14"/>
  <c r="E22" l="1"/>
  <c r="D23"/>
  <c r="AV12"/>
  <c r="AG15"/>
  <c r="AF16"/>
  <c r="I21"/>
  <c r="H22"/>
  <c r="P19"/>
  <c r="Q18"/>
  <c r="AR12"/>
  <c r="AS11"/>
  <c r="X17"/>
  <c r="Y16"/>
  <c r="T18"/>
  <c r="U17"/>
  <c r="L21"/>
  <c r="AZ10"/>
  <c r="BA9"/>
  <c r="AB16"/>
  <c r="AC15"/>
  <c r="AJ14"/>
  <c r="AK13"/>
  <c r="AN13"/>
  <c r="AO12"/>
  <c r="M20"/>
  <c r="AW11"/>
  <c r="H23" l="1"/>
  <c r="I22"/>
  <c r="AK14"/>
  <c r="AJ15"/>
  <c r="AZ11"/>
  <c r="BA10"/>
  <c r="U18"/>
  <c r="T19"/>
  <c r="AR13"/>
  <c r="AS12"/>
  <c r="AV13"/>
  <c r="AW12"/>
  <c r="L22"/>
  <c r="M21"/>
  <c r="AF17"/>
  <c r="AG16"/>
  <c r="D24"/>
  <c r="AN14"/>
  <c r="AO13"/>
  <c r="AC16"/>
  <c r="AB17"/>
  <c r="Y17"/>
  <c r="X18"/>
  <c r="Q19"/>
  <c r="P20"/>
  <c r="E23"/>
  <c r="T20" l="1"/>
  <c r="U19"/>
  <c r="AJ16"/>
  <c r="AK15"/>
  <c r="AN15"/>
  <c r="AO14"/>
  <c r="AF18"/>
  <c r="AG17"/>
  <c r="AW13"/>
  <c r="AV14"/>
  <c r="X19"/>
  <c r="Y18"/>
  <c r="P21"/>
  <c r="Q20"/>
  <c r="AB18"/>
  <c r="D25"/>
  <c r="E24"/>
  <c r="L23"/>
  <c r="M22"/>
  <c r="AR14"/>
  <c r="AZ12"/>
  <c r="BA11"/>
  <c r="H24"/>
  <c r="I23"/>
  <c r="AS13"/>
  <c r="AC17"/>
  <c r="AZ13" l="1"/>
  <c r="BA12"/>
  <c r="M23"/>
  <c r="L24"/>
  <c r="AB19"/>
  <c r="AC18"/>
  <c r="X20"/>
  <c r="AF19"/>
  <c r="AG18"/>
  <c r="AJ17"/>
  <c r="AK16"/>
  <c r="AV15"/>
  <c r="AW14"/>
  <c r="I24"/>
  <c r="H25"/>
  <c r="AR15"/>
  <c r="AS14"/>
  <c r="E25"/>
  <c r="D26"/>
  <c r="P22"/>
  <c r="Q21"/>
  <c r="AN16"/>
  <c r="AO15"/>
  <c r="T21"/>
  <c r="U20"/>
  <c r="Y19"/>
  <c r="H26" l="1"/>
  <c r="I25"/>
  <c r="L25"/>
  <c r="M24"/>
  <c r="AN17"/>
  <c r="AJ18"/>
  <c r="AK17"/>
  <c r="X21"/>
  <c r="Y20"/>
  <c r="D27"/>
  <c r="E26"/>
  <c r="T22"/>
  <c r="U21"/>
  <c r="Q22"/>
  <c r="P23"/>
  <c r="AR16"/>
  <c r="AS15"/>
  <c r="AW15"/>
  <c r="AV16"/>
  <c r="AG19"/>
  <c r="AF20"/>
  <c r="AB20"/>
  <c r="AC19"/>
  <c r="BA13"/>
  <c r="AZ14"/>
  <c r="AO16"/>
  <c r="P24" l="1"/>
  <c r="Q23"/>
  <c r="AC20"/>
  <c r="AB21"/>
  <c r="E27"/>
  <c r="D28"/>
  <c r="AJ19"/>
  <c r="M25"/>
  <c r="L26"/>
  <c r="AF21"/>
  <c r="AG20"/>
  <c r="AV17"/>
  <c r="AW16"/>
  <c r="BA14"/>
  <c r="AZ15"/>
  <c r="AS16"/>
  <c r="AR17"/>
  <c r="T23"/>
  <c r="Y21"/>
  <c r="X22"/>
  <c r="AO17"/>
  <c r="AN18"/>
  <c r="I26"/>
  <c r="H27"/>
  <c r="U22"/>
  <c r="AK18"/>
  <c r="AN19" l="1"/>
  <c r="AO18"/>
  <c r="AZ16"/>
  <c r="AJ20"/>
  <c r="AK19"/>
  <c r="AB22"/>
  <c r="AC21"/>
  <c r="U23"/>
  <c r="T24"/>
  <c r="AF22"/>
  <c r="H28"/>
  <c r="Y22"/>
  <c r="X23"/>
  <c r="AR18"/>
  <c r="AS17"/>
  <c r="L27"/>
  <c r="M26"/>
  <c r="D29"/>
  <c r="E28"/>
  <c r="AV18"/>
  <c r="AW17"/>
  <c r="P25"/>
  <c r="I27"/>
  <c r="BA15"/>
  <c r="AG21"/>
  <c r="Q24"/>
  <c r="AV19" l="1"/>
  <c r="L28"/>
  <c r="AF23"/>
  <c r="AG22"/>
  <c r="AB23"/>
  <c r="AC22"/>
  <c r="AZ17"/>
  <c r="BA16"/>
  <c r="P26"/>
  <c r="Q25"/>
  <c r="T25"/>
  <c r="U24"/>
  <c r="X24"/>
  <c r="Y23"/>
  <c r="D30"/>
  <c r="E29"/>
  <c r="AR19"/>
  <c r="AS18"/>
  <c r="I28"/>
  <c r="H29"/>
  <c r="AJ21"/>
  <c r="AK20"/>
  <c r="AN20"/>
  <c r="AO19"/>
  <c r="M27"/>
  <c r="AW18"/>
  <c r="L29" l="1"/>
  <c r="M28"/>
  <c r="AJ22"/>
  <c r="AK21"/>
  <c r="AR20"/>
  <c r="AS19"/>
  <c r="Y24"/>
  <c r="X25"/>
  <c r="Q26"/>
  <c r="P27"/>
  <c r="AC23"/>
  <c r="AB24"/>
  <c r="H30"/>
  <c r="I29"/>
  <c r="AN21"/>
  <c r="AO20"/>
  <c r="D31"/>
  <c r="U25"/>
  <c r="T26"/>
  <c r="AZ18"/>
  <c r="BA17"/>
  <c r="AF24"/>
  <c r="AG23"/>
  <c r="AW19"/>
  <c r="AV20"/>
  <c r="E30"/>
  <c r="AG24" l="1"/>
  <c r="AF25"/>
  <c r="AO21"/>
  <c r="AN22"/>
  <c r="AK22"/>
  <c r="AJ23"/>
  <c r="AB25"/>
  <c r="AV21"/>
  <c r="AW20"/>
  <c r="P28"/>
  <c r="Q27"/>
  <c r="T27"/>
  <c r="U26"/>
  <c r="X26"/>
  <c r="Y25"/>
  <c r="BA18"/>
  <c r="AZ19"/>
  <c r="D32"/>
  <c r="E31"/>
  <c r="H31"/>
  <c r="I30"/>
  <c r="AR21"/>
  <c r="L30"/>
  <c r="M29"/>
  <c r="AS20"/>
  <c r="AC24"/>
  <c r="AR22" l="1"/>
  <c r="AS21"/>
  <c r="AN23"/>
  <c r="AO22"/>
  <c r="D33"/>
  <c r="E32"/>
  <c r="X27"/>
  <c r="Q28"/>
  <c r="P29"/>
  <c r="AC25"/>
  <c r="AB26"/>
  <c r="AZ20"/>
  <c r="BA19"/>
  <c r="AK23"/>
  <c r="AJ24"/>
  <c r="AF26"/>
  <c r="AG25"/>
  <c r="L31"/>
  <c r="M30"/>
  <c r="H32"/>
  <c r="I31"/>
  <c r="U27"/>
  <c r="T28"/>
  <c r="AV22"/>
  <c r="AW21"/>
  <c r="Y26"/>
  <c r="AB27" l="1"/>
  <c r="AC26"/>
  <c r="X28"/>
  <c r="Y27"/>
  <c r="L32"/>
  <c r="M31"/>
  <c r="AN24"/>
  <c r="T29"/>
  <c r="U28"/>
  <c r="P30"/>
  <c r="Q29"/>
  <c r="AJ25"/>
  <c r="AK24"/>
  <c r="AW22"/>
  <c r="AV23"/>
  <c r="H33"/>
  <c r="I32"/>
  <c r="AG26"/>
  <c r="AF27"/>
  <c r="AZ21"/>
  <c r="BA20"/>
  <c r="D34"/>
  <c r="E34" s="1"/>
  <c r="E33"/>
  <c r="AR23"/>
  <c r="AS22"/>
  <c r="AO23"/>
  <c r="AV24" l="1"/>
  <c r="AW23"/>
  <c r="P31"/>
  <c r="Q30"/>
  <c r="AO24"/>
  <c r="AN25"/>
  <c r="Y28"/>
  <c r="X29"/>
  <c r="AF28"/>
  <c r="AG27"/>
  <c r="AS23"/>
  <c r="AR24"/>
  <c r="D35"/>
  <c r="E35" s="1"/>
  <c r="AZ22"/>
  <c r="BA21"/>
  <c r="H34"/>
  <c r="I33"/>
  <c r="AJ26"/>
  <c r="T30"/>
  <c r="L33"/>
  <c r="M32"/>
  <c r="AC27"/>
  <c r="AB28"/>
  <c r="AK25"/>
  <c r="U29"/>
  <c r="AB29" l="1"/>
  <c r="AC28"/>
  <c r="T31"/>
  <c r="U30"/>
  <c r="AJ27"/>
  <c r="AK26"/>
  <c r="P32"/>
  <c r="H35"/>
  <c r="I35" s="1"/>
  <c r="I34"/>
  <c r="AR25"/>
  <c r="AS24"/>
  <c r="X30"/>
  <c r="Y29"/>
  <c r="L34"/>
  <c r="M33"/>
  <c r="AZ23"/>
  <c r="AN26"/>
  <c r="AO25"/>
  <c r="AF29"/>
  <c r="AW24"/>
  <c r="AV25"/>
  <c r="AG28"/>
  <c r="BA22"/>
  <c r="Q31"/>
  <c r="AO26" l="1"/>
  <c r="AN27"/>
  <c r="L35"/>
  <c r="M35" s="1"/>
  <c r="AS25"/>
  <c r="AR26"/>
  <c r="P33"/>
  <c r="Q32"/>
  <c r="T32"/>
  <c r="U31"/>
  <c r="AF30"/>
  <c r="AG29"/>
  <c r="AV26"/>
  <c r="BA23"/>
  <c r="AZ24"/>
  <c r="X31"/>
  <c r="Y30"/>
  <c r="AK27"/>
  <c r="AJ28"/>
  <c r="AB30"/>
  <c r="AC29"/>
  <c r="M34"/>
  <c r="AW25"/>
  <c r="AJ29" l="1"/>
  <c r="AK28"/>
  <c r="AZ25"/>
  <c r="BA24"/>
  <c r="P34"/>
  <c r="Q33"/>
  <c r="AF31"/>
  <c r="AG30"/>
  <c r="AR27"/>
  <c r="AS26"/>
  <c r="AN28"/>
  <c r="AO27"/>
  <c r="AB31"/>
  <c r="AC30"/>
  <c r="X32"/>
  <c r="Y31"/>
  <c r="AW26"/>
  <c r="AV27"/>
  <c r="T33"/>
  <c r="U32"/>
  <c r="T34" l="1"/>
  <c r="U33"/>
  <c r="X33"/>
  <c r="Y32"/>
  <c r="AO28"/>
  <c r="AN29"/>
  <c r="AF32"/>
  <c r="AG31"/>
  <c r="BA25"/>
  <c r="AZ26"/>
  <c r="AV28"/>
  <c r="AW27"/>
  <c r="AB32"/>
  <c r="AR28"/>
  <c r="P35"/>
  <c r="Q35" s="1"/>
  <c r="Q34"/>
  <c r="AJ30"/>
  <c r="AK29"/>
  <c r="AS27"/>
  <c r="AC31"/>
  <c r="AJ31" l="1"/>
  <c r="AK30"/>
  <c r="AV29"/>
  <c r="AW28"/>
  <c r="AF33"/>
  <c r="AG32"/>
  <c r="X34"/>
  <c r="AR29"/>
  <c r="AS28"/>
  <c r="AZ27"/>
  <c r="BA26"/>
  <c r="AN30"/>
  <c r="AO29"/>
  <c r="AB33"/>
  <c r="AC32"/>
  <c r="T35"/>
  <c r="U35" s="1"/>
  <c r="U34"/>
  <c r="Y33"/>
  <c r="AB34" l="1"/>
  <c r="AC33"/>
  <c r="BA27"/>
  <c r="AZ28"/>
  <c r="X35"/>
  <c r="Y35" s="1"/>
  <c r="Y34"/>
  <c r="AV30"/>
  <c r="AW29"/>
  <c r="AN31"/>
  <c r="AR30"/>
  <c r="AS29"/>
  <c r="AF34"/>
  <c r="AG33"/>
  <c r="AJ32"/>
  <c r="AK31"/>
  <c r="AO30"/>
  <c r="AZ29" l="1"/>
  <c r="BA28"/>
  <c r="AJ33"/>
  <c r="AR31"/>
  <c r="AS30"/>
  <c r="AV31"/>
  <c r="AW30"/>
  <c r="AF35"/>
  <c r="AG34"/>
  <c r="AN32"/>
  <c r="AO31"/>
  <c r="AB35"/>
  <c r="AC35" s="1"/>
  <c r="AC34"/>
  <c r="AK32"/>
  <c r="AG35"/>
  <c r="AN33" l="1"/>
  <c r="AO32"/>
  <c r="AV32"/>
  <c r="AW31"/>
  <c r="AJ34"/>
  <c r="AK33"/>
  <c r="AR32"/>
  <c r="AS31"/>
  <c r="AZ30"/>
  <c r="BA29"/>
  <c r="AR33" l="1"/>
  <c r="AS32"/>
  <c r="AV33"/>
  <c r="AZ31"/>
  <c r="BA30"/>
  <c r="AJ35"/>
  <c r="AK35" s="1"/>
  <c r="AK34"/>
  <c r="AN34"/>
  <c r="AO33"/>
  <c r="AW32"/>
  <c r="AV34" l="1"/>
  <c r="AW33"/>
  <c r="AN35"/>
  <c r="AO35" s="1"/>
  <c r="AO34"/>
  <c r="AZ32"/>
  <c r="BA31"/>
  <c r="AR34"/>
  <c r="AS33"/>
  <c r="AR35" l="1"/>
  <c r="AS35" s="1"/>
  <c r="AZ33"/>
  <c r="BA32"/>
  <c r="AV35"/>
  <c r="AW35" s="1"/>
  <c r="AW34"/>
  <c r="AS34"/>
  <c r="AZ34" l="1"/>
  <c r="BA33"/>
  <c r="AZ35" l="1"/>
  <c r="BA35" s="1"/>
  <c r="BA34"/>
  <c r="B66" i="5" l="1"/>
  <c r="B54"/>
  <c r="B60"/>
  <c r="J3" l="1"/>
  <c r="B48" l="1"/>
  <c r="A40" i="9" l="1"/>
  <c r="G4"/>
  <c r="E5" l="1"/>
  <c r="K4"/>
  <c r="K3" s="1"/>
  <c r="E6"/>
  <c r="O4" l="1"/>
  <c r="O3" s="1"/>
  <c r="I6"/>
  <c r="M5"/>
  <c r="E7"/>
  <c r="I7" l="1"/>
  <c r="S4"/>
  <c r="S3" s="1"/>
  <c r="Q5"/>
  <c r="B42" i="5"/>
  <c r="E8" i="9"/>
  <c r="M6"/>
  <c r="I8" l="1"/>
  <c r="M7"/>
  <c r="W4"/>
  <c r="W3" s="1"/>
  <c r="Q6"/>
  <c r="B36" i="5"/>
  <c r="B30"/>
  <c r="B24"/>
  <c r="B18"/>
  <c r="U5" i="9"/>
  <c r="E9"/>
  <c r="E10" l="1"/>
  <c r="I9"/>
  <c r="AA4"/>
  <c r="AA3" s="1"/>
  <c r="M8"/>
  <c r="J25" i="5"/>
  <c r="J26"/>
  <c r="J29" s="1"/>
  <c r="J27"/>
  <c r="J28"/>
  <c r="J31"/>
  <c r="J32"/>
  <c r="J33"/>
  <c r="J34"/>
  <c r="J35"/>
  <c r="Q7" i="9"/>
  <c r="U6"/>
  <c r="Y5"/>
  <c r="E11" l="1"/>
  <c r="AE4"/>
  <c r="AE3" s="1"/>
  <c r="Y6"/>
  <c r="M9"/>
  <c r="AC5"/>
  <c r="J30" i="5"/>
  <c r="J13"/>
  <c r="J12"/>
  <c r="J11"/>
  <c r="J10"/>
  <c r="J9"/>
  <c r="J6"/>
  <c r="J5"/>
  <c r="J4"/>
  <c r="J8" s="1"/>
  <c r="J14"/>
  <c r="Q8" i="9"/>
  <c r="U7"/>
  <c r="I10"/>
  <c r="E12" l="1"/>
  <c r="AI4"/>
  <c r="AI3" s="1"/>
  <c r="AC6"/>
  <c r="Y7"/>
  <c r="J7" i="5"/>
  <c r="M10" i="9"/>
  <c r="AG5"/>
  <c r="I11"/>
  <c r="Q9"/>
  <c r="I12"/>
  <c r="U8"/>
  <c r="AM4" l="1"/>
  <c r="AM3" s="1"/>
  <c r="Y8"/>
  <c r="U9"/>
  <c r="AK5"/>
  <c r="AC7"/>
  <c r="E13"/>
  <c r="M11"/>
  <c r="I13"/>
  <c r="AG6"/>
  <c r="Q10"/>
  <c r="AO5" l="1"/>
  <c r="AK6"/>
  <c r="I14"/>
  <c r="U10"/>
  <c r="Q11"/>
  <c r="AQ4"/>
  <c r="AQ3" s="1"/>
  <c r="Y9"/>
  <c r="AC8"/>
  <c r="M12"/>
  <c r="E14"/>
  <c r="AG7"/>
  <c r="AG8" l="1"/>
  <c r="U11"/>
  <c r="AK7"/>
  <c r="Q12"/>
  <c r="AU4"/>
  <c r="AU3" s="1"/>
  <c r="I15"/>
  <c r="Y10"/>
  <c r="AC9"/>
  <c r="AS5"/>
  <c r="E15"/>
  <c r="M13"/>
  <c r="AW5" l="1"/>
  <c r="AG9"/>
  <c r="I16"/>
  <c r="M14"/>
  <c r="AY4"/>
  <c r="Q13"/>
  <c r="AO6"/>
  <c r="AK8"/>
  <c r="U12"/>
  <c r="AO7"/>
  <c r="Y11"/>
  <c r="AC10"/>
  <c r="E16"/>
  <c r="AS6"/>
  <c r="E17" l="1"/>
  <c r="AW6"/>
  <c r="AC11"/>
  <c r="AG10"/>
  <c r="AY3"/>
  <c r="M15"/>
  <c r="J15" i="5"/>
  <c r="BA5" i="9"/>
  <c r="Q14"/>
  <c r="AK9"/>
  <c r="U13"/>
  <c r="AO8"/>
  <c r="AO9"/>
  <c r="Y12"/>
  <c r="I17"/>
  <c r="AW7" l="1"/>
  <c r="E18"/>
  <c r="AS8"/>
  <c r="AS7"/>
  <c r="AC12"/>
  <c r="AO10"/>
  <c r="M16"/>
  <c r="Y13"/>
  <c r="B12" i="5"/>
  <c r="AG11" i="9"/>
  <c r="Q15"/>
  <c r="I18"/>
  <c r="AK10"/>
  <c r="U14"/>
  <c r="E19" l="1"/>
  <c r="AS9"/>
  <c r="Y14"/>
  <c r="AO11"/>
  <c r="AC13"/>
  <c r="AW8"/>
  <c r="M17"/>
  <c r="BA6"/>
  <c r="AG12"/>
  <c r="I19"/>
  <c r="BA7"/>
  <c r="Q16"/>
  <c r="U15"/>
  <c r="AK11"/>
  <c r="Y15" l="1"/>
  <c r="U16"/>
  <c r="AO12"/>
  <c r="AK12"/>
  <c r="J24" i="5"/>
  <c r="J23"/>
  <c r="J22"/>
  <c r="J21"/>
  <c r="J20"/>
  <c r="J17"/>
  <c r="J16"/>
  <c r="AS10" i="9"/>
  <c r="AC14"/>
  <c r="E20"/>
  <c r="AW9"/>
  <c r="M18"/>
  <c r="I20"/>
  <c r="AG13"/>
  <c r="Q17"/>
  <c r="BA8"/>
  <c r="BA9" l="1"/>
  <c r="AK13"/>
  <c r="Q18"/>
  <c r="I21"/>
  <c r="U17"/>
  <c r="J19" i="5"/>
  <c r="J18"/>
  <c r="AO13" i="9"/>
  <c r="Y16"/>
  <c r="AS11"/>
  <c r="AC15"/>
  <c r="AW10"/>
  <c r="M19"/>
  <c r="E21"/>
  <c r="AG14"/>
  <c r="BA10" l="1"/>
  <c r="I22"/>
  <c r="AG15"/>
  <c r="Q19"/>
  <c r="AK14"/>
  <c r="U18"/>
  <c r="AO14"/>
  <c r="Y17"/>
  <c r="AC16"/>
  <c r="AS12"/>
  <c r="E22"/>
  <c r="E23"/>
  <c r="M20"/>
  <c r="AW11"/>
  <c r="AW12" l="1"/>
  <c r="BA11"/>
  <c r="M21"/>
  <c r="E24"/>
  <c r="I23"/>
  <c r="Q20"/>
  <c r="AG16"/>
  <c r="AK15"/>
  <c r="U19"/>
  <c r="Y18"/>
  <c r="AO15"/>
  <c r="AS13"/>
  <c r="AC17"/>
  <c r="AW13" l="1"/>
  <c r="AS14"/>
  <c r="AC18"/>
  <c r="E25"/>
  <c r="AG17"/>
  <c r="M22"/>
  <c r="BA12"/>
  <c r="Q21"/>
  <c r="AK16"/>
  <c r="U20"/>
  <c r="Y19"/>
  <c r="AO16"/>
  <c r="I24"/>
  <c r="AW14" l="1"/>
  <c r="AS15"/>
  <c r="AO17"/>
  <c r="Y20"/>
  <c r="E26"/>
  <c r="M23"/>
  <c r="AC19"/>
  <c r="AG18"/>
  <c r="BA13"/>
  <c r="Q22"/>
  <c r="I25"/>
  <c r="AK17"/>
  <c r="U21"/>
  <c r="AS16" l="1"/>
  <c r="AO18"/>
  <c r="AC20"/>
  <c r="Y21"/>
  <c r="AW15"/>
  <c r="M24"/>
  <c r="E27"/>
  <c r="AG19"/>
  <c r="Q23"/>
  <c r="I26"/>
  <c r="BA14"/>
  <c r="AK18"/>
  <c r="U22"/>
  <c r="Y22" l="1"/>
  <c r="AK19"/>
  <c r="U23"/>
  <c r="AO19"/>
  <c r="AS17"/>
  <c r="AC21"/>
  <c r="AW16"/>
  <c r="M25"/>
  <c r="I27"/>
  <c r="AG20"/>
  <c r="E28"/>
  <c r="BA15"/>
  <c r="Q24"/>
  <c r="BA16" l="1"/>
  <c r="U24"/>
  <c r="I28"/>
  <c r="Q25"/>
  <c r="AK20"/>
  <c r="AO20"/>
  <c r="Y23"/>
  <c r="AS18"/>
  <c r="AC22"/>
  <c r="AW17"/>
  <c r="M26"/>
  <c r="E29"/>
  <c r="AG21"/>
  <c r="BA17" l="1"/>
  <c r="Q26"/>
  <c r="I29"/>
  <c r="AG22"/>
  <c r="AW19"/>
  <c r="AK21"/>
  <c r="U25"/>
  <c r="AO21"/>
  <c r="Y24"/>
  <c r="AC23"/>
  <c r="AS19"/>
  <c r="E30"/>
  <c r="M27"/>
  <c r="AW18"/>
  <c r="AS20"/>
  <c r="BA18" l="1"/>
  <c r="M28"/>
  <c r="E31"/>
  <c r="AG23"/>
  <c r="Q27"/>
  <c r="AW20"/>
  <c r="AS21"/>
  <c r="I30"/>
  <c r="AK22"/>
  <c r="U26"/>
  <c r="AO22"/>
  <c r="Y25"/>
  <c r="AC24"/>
  <c r="AG24" l="1"/>
  <c r="AS22"/>
  <c r="E32"/>
  <c r="M29"/>
  <c r="AW21"/>
  <c r="AC25"/>
  <c r="BA19"/>
  <c r="Q28"/>
  <c r="AK23"/>
  <c r="U27"/>
  <c r="AO23"/>
  <c r="I31"/>
  <c r="Y26"/>
  <c r="I32" l="1"/>
  <c r="M30"/>
  <c r="AC26"/>
  <c r="Y27"/>
  <c r="AS23"/>
  <c r="AO24"/>
  <c r="E33"/>
  <c r="AW22"/>
  <c r="AG25"/>
  <c r="BA20"/>
  <c r="Q29"/>
  <c r="AK24"/>
  <c r="U28"/>
  <c r="I33" l="1"/>
  <c r="AC27"/>
  <c r="AO25"/>
  <c r="Y28"/>
  <c r="AS24"/>
  <c r="M31"/>
  <c r="AW23"/>
  <c r="AG26"/>
  <c r="BA21"/>
  <c r="Q30"/>
  <c r="AK25"/>
  <c r="U29"/>
  <c r="BA22"/>
  <c r="E34" l="1"/>
  <c r="I34"/>
  <c r="Y29"/>
  <c r="AO26"/>
  <c r="BA23"/>
  <c r="AK26"/>
  <c r="U30"/>
  <c r="AC28"/>
  <c r="AS25"/>
  <c r="AG27"/>
  <c r="AW24"/>
  <c r="E35"/>
  <c r="Q31"/>
  <c r="I35" l="1"/>
  <c r="AK27"/>
  <c r="BA24"/>
  <c r="U31"/>
  <c r="Q32"/>
  <c r="AO27"/>
  <c r="Y30"/>
  <c r="AC29"/>
  <c r="M32"/>
  <c r="AS26"/>
  <c r="M33"/>
  <c r="AW25"/>
  <c r="AG28"/>
  <c r="Q33" l="1"/>
  <c r="AW26"/>
  <c r="U32"/>
  <c r="BA25"/>
  <c r="AK28"/>
  <c r="AG29"/>
  <c r="AO28"/>
  <c r="Y31"/>
  <c r="AC30"/>
  <c r="AS27"/>
  <c r="M35" l="1"/>
  <c r="U33"/>
  <c r="AS28"/>
  <c r="AG30"/>
  <c r="AW27"/>
  <c r="Q34"/>
  <c r="BA26"/>
  <c r="AK29"/>
  <c r="Y32"/>
  <c r="AO29"/>
  <c r="M34"/>
  <c r="AC31"/>
  <c r="Q35" l="1"/>
  <c r="AW28"/>
  <c r="AS29"/>
  <c r="AG31"/>
  <c r="AC32"/>
  <c r="BA27"/>
  <c r="AK30"/>
  <c r="AO30"/>
  <c r="Y33"/>
  <c r="U34" l="1"/>
  <c r="AC33"/>
  <c r="AO31"/>
  <c r="Y34"/>
  <c r="AS30"/>
  <c r="AW29"/>
  <c r="AG32"/>
  <c r="AK31"/>
  <c r="BA28"/>
  <c r="U35"/>
  <c r="Y35" l="1"/>
  <c r="AO32"/>
  <c r="AS31"/>
  <c r="AW30"/>
  <c r="AG33"/>
  <c r="AK32"/>
  <c r="BA29"/>
  <c r="AC35" l="1"/>
  <c r="AC34"/>
  <c r="BA30"/>
  <c r="AK33"/>
  <c r="AO33"/>
  <c r="AS32"/>
  <c r="AW31"/>
  <c r="AK34" l="1"/>
  <c r="AO34"/>
  <c r="BA31"/>
  <c r="AS33"/>
  <c r="AG34"/>
  <c r="AG35"/>
  <c r="AW32"/>
  <c r="AO35" l="1"/>
  <c r="AK35"/>
  <c r="AW33"/>
  <c r="BA32"/>
  <c r="AS34"/>
  <c r="AS35" l="1"/>
  <c r="BA33"/>
  <c r="AW35" l="1"/>
  <c r="AW34"/>
  <c r="BA34" l="1"/>
  <c r="BA35"/>
</calcChain>
</file>

<file path=xl/sharedStrings.xml><?xml version="1.0" encoding="utf-8"?>
<sst xmlns="http://schemas.openxmlformats.org/spreadsheetml/2006/main" count="12768" uniqueCount="230">
  <si>
    <t>Janvier</t>
  </si>
  <si>
    <t>Février</t>
  </si>
  <si>
    <t>Mars</t>
  </si>
  <si>
    <t>Avril</t>
  </si>
  <si>
    <t>Mai</t>
  </si>
  <si>
    <t>Juin</t>
  </si>
  <si>
    <t>Juillet</t>
  </si>
  <si>
    <t>Août</t>
  </si>
  <si>
    <t>Septembre</t>
  </si>
  <si>
    <t>Octobre</t>
  </si>
  <si>
    <t>Novembre</t>
  </si>
  <si>
    <t>Décembre</t>
  </si>
  <si>
    <t>Fériés</t>
  </si>
  <si>
    <t>Année scolaire</t>
  </si>
  <si>
    <t>Date Début vacances</t>
  </si>
  <si>
    <t>Date Fin vacances</t>
  </si>
  <si>
    <t>DVac</t>
  </si>
  <si>
    <t>FVac</t>
  </si>
  <si>
    <t>Noël</t>
  </si>
  <si>
    <t>Hiver</t>
  </si>
  <si>
    <t>Printemps</t>
  </si>
  <si>
    <t>Eté</t>
  </si>
  <si>
    <t>Toussaint</t>
  </si>
  <si>
    <t>2013/2014</t>
  </si>
  <si>
    <t>Académie de nantes</t>
  </si>
  <si>
    <r>
      <rPr>
        <b/>
        <sz val="11"/>
        <color theme="0"/>
        <rFont val="Calibri"/>
        <family val="2"/>
        <scheme val="minor"/>
      </rPr>
      <t>Calendrier 2019 Atelier Montage-Assemblage concerne :</t>
    </r>
    <r>
      <rPr>
        <sz val="11"/>
        <color theme="0"/>
        <rFont val="Calibri"/>
        <family val="2"/>
        <scheme val="minor"/>
      </rPr>
      <t xml:space="preserve">
BIGOT YANNICK
BODY FREDERIC
BRICARD JEAN-JACQUES
CHARIF WILFRIED
CLAIR MELANIE
CUREAU CORINNE
DELAGARDE MARIE-ASTRID
LIVACHE SABRINA
MARCHAL ROBERT
MORIN WILLY
ROUQUET SEVERINE
SOURDEAU PATRICK
SOYER DOMINIQUE
THOMAS JOHAN
VINCELOT LAURENT
CADU NATHALIE
COUTURIER LAURENT
FRESNEAU ALAIN
ROCHAIS PHILIPPE
ARRIAL ANGELIQUE
BELLANGER FRANCK
BOUVET PASCAL
HARDOUIN XAVIER
LECAM EDDY
MATIGNON DAVID
MOYNNERAUX CHRISTOPHE
PORCHER CHRISTOPHE
SOURDEAU SEBASTIEN</t>
    </r>
  </si>
  <si>
    <t>Calendrier 2019 Blanchisserie Equipe 1 concerne :
AUBIN JACKY
BARILLER RICHARD
BEAUMONT PHILIPPE
BERRUE ARNAUD
BOUCHENOIRE PHILIPPE
CHAPEAU PATRICK
EQUIPE TIPHAINE
GRIVAULT CHRISTELLE
IACINO JODIE
MARCEAU ANNE-SOPHIE
OSSELIN BENEDICTE
PETIT EMELINE
PINIER VIRGINIE
TAUVRY BRIGITTE
TOUSSAINT SAMUEL</t>
  </si>
  <si>
    <t>Calendrier 2019 Blanchisserie Equipe 2 concerne :
BERTIN LOIC
BOUFFANDEAU SOPHIE
COUE LYSIANE
DOURNAC NADINE
DUREAU SONIA
FRESNEAU BERNARD
FRESNEAU PASCAL
GENNETAY LAURENT
LI CHIANG YAO MARINE
LUCASSON ELENA
SALAUN PATRICIA
TIREL MICKAËL
VIAL MATHIEU</t>
  </si>
  <si>
    <t>Nom</t>
  </si>
  <si>
    <t>Matricule</t>
  </si>
  <si>
    <t>Début</t>
  </si>
  <si>
    <t>Fin</t>
  </si>
  <si>
    <t>Evénement</t>
  </si>
  <si>
    <t>Type</t>
  </si>
  <si>
    <t>Durée</t>
  </si>
  <si>
    <t>Commentaire</t>
  </si>
  <si>
    <t>640ARR03</t>
  </si>
  <si>
    <t>01/01/2022</t>
  </si>
  <si>
    <t>JFER</t>
  </si>
  <si>
    <t>Absence jour férié</t>
  </si>
  <si>
    <t>JOUR</t>
  </si>
  <si>
    <t/>
  </si>
  <si>
    <t>18/03/2022</t>
  </si>
  <si>
    <t>CM</t>
  </si>
  <si>
    <t>Congés Mobiles</t>
  </si>
  <si>
    <t>JOURNEE INSTITUTIONNELLE</t>
  </si>
  <si>
    <t>18/04/2022</t>
  </si>
  <si>
    <t>01/05/2022</t>
  </si>
  <si>
    <t>08/05/2022</t>
  </si>
  <si>
    <t>26/05/2022</t>
  </si>
  <si>
    <t>06/06/2022</t>
  </si>
  <si>
    <t>14/07/2022</t>
  </si>
  <si>
    <t>25/07/2022</t>
  </si>
  <si>
    <t>29/07/2022</t>
  </si>
  <si>
    <t>CP</t>
  </si>
  <si>
    <t>Congés Payés Annuels</t>
  </si>
  <si>
    <t>01/08/2022</t>
  </si>
  <si>
    <t>05/08/2022</t>
  </si>
  <si>
    <t>08/08/2022</t>
  </si>
  <si>
    <t>12/08/2022</t>
  </si>
  <si>
    <t>15/08/2022</t>
  </si>
  <si>
    <t>16/08/2022</t>
  </si>
  <si>
    <t>19/08/2022</t>
  </si>
  <si>
    <t>JNTH</t>
  </si>
  <si>
    <t>Jour non travaillé TH</t>
  </si>
  <si>
    <t>14/10/2022</t>
  </si>
  <si>
    <t>31/10/2022</t>
  </si>
  <si>
    <t>01/11/2022</t>
  </si>
  <si>
    <t>11/11/2022</t>
  </si>
  <si>
    <t>25/12/2022</t>
  </si>
  <si>
    <t>26/12/2022</t>
  </si>
  <si>
    <t>30/12/2022</t>
  </si>
  <si>
    <t>640BAR15</t>
  </si>
  <si>
    <t>10/01/2022</t>
  </si>
  <si>
    <t>ADPA</t>
  </si>
  <si>
    <t>Absence diverse payée</t>
  </si>
  <si>
    <t>H FIX</t>
  </si>
  <si>
    <t>15:30</t>
  </si>
  <si>
    <t>16:30</t>
  </si>
  <si>
    <t>MUSICOTHERAPIE</t>
  </si>
  <si>
    <t>24/01/2022</t>
  </si>
  <si>
    <t>07/02/2022</t>
  </si>
  <si>
    <t>musicothérapie</t>
  </si>
  <si>
    <t>28/02/2022</t>
  </si>
  <si>
    <t>14/03/2022</t>
  </si>
  <si>
    <t>28/03/2022</t>
  </si>
  <si>
    <t>11/04/2022</t>
  </si>
  <si>
    <t>02/05/2022</t>
  </si>
  <si>
    <t>16/05/2022</t>
  </si>
  <si>
    <t>27/05/2022</t>
  </si>
  <si>
    <t>30/05/2022</t>
  </si>
  <si>
    <t>20/06/2022</t>
  </si>
  <si>
    <t>15/07/2022</t>
  </si>
  <si>
    <t>18/07/2022</t>
  </si>
  <si>
    <t>22/07/2022</t>
  </si>
  <si>
    <t>640BEA01</t>
  </si>
  <si>
    <t>640BEL02</t>
  </si>
  <si>
    <t>23/12/2022</t>
  </si>
  <si>
    <t>640BER04</t>
  </si>
  <si>
    <t>640BER03</t>
  </si>
  <si>
    <t>740BOD24</t>
  </si>
  <si>
    <t>640BOD02</t>
  </si>
  <si>
    <t>640BOU05</t>
  </si>
  <si>
    <t>640BOU28</t>
  </si>
  <si>
    <t>640BOU11</t>
  </si>
  <si>
    <t>640BRI04</t>
  </si>
  <si>
    <t>640CAD03</t>
  </si>
  <si>
    <t>640CHA23</t>
  </si>
  <si>
    <t>740CHA67</t>
  </si>
  <si>
    <t>640CLA04</t>
  </si>
  <si>
    <t>740COC003</t>
  </si>
  <si>
    <t>17/01/2022</t>
  </si>
  <si>
    <t>31/01/2022</t>
  </si>
  <si>
    <t>21/02/2022</t>
  </si>
  <si>
    <t>07/03/2022</t>
  </si>
  <si>
    <t>21/03/2022</t>
  </si>
  <si>
    <t>04/04/2022</t>
  </si>
  <si>
    <t>25/04/2022</t>
  </si>
  <si>
    <t>09/05/2022</t>
  </si>
  <si>
    <t>23/05/2022</t>
  </si>
  <si>
    <t>13/06/2022</t>
  </si>
  <si>
    <t>27/06/2022</t>
  </si>
  <si>
    <t>640COU10</t>
  </si>
  <si>
    <t>640COU04</t>
  </si>
  <si>
    <t>640CUR01</t>
  </si>
  <si>
    <t>740DAN10</t>
  </si>
  <si>
    <t>640DEL10</t>
  </si>
  <si>
    <t>640DOU03</t>
  </si>
  <si>
    <t>640DUR08</t>
  </si>
  <si>
    <t>640 EQU01</t>
  </si>
  <si>
    <t>640FRE01</t>
  </si>
  <si>
    <t>03/01/2022</t>
  </si>
  <si>
    <t>10:30</t>
  </si>
  <si>
    <t>11:30</t>
  </si>
  <si>
    <t>FORMATION SOCIALE : JOURNAL</t>
  </si>
  <si>
    <t>640FRE02</t>
  </si>
  <si>
    <t>640FRE03</t>
  </si>
  <si>
    <t>640GEN01</t>
  </si>
  <si>
    <t>740GOD16</t>
  </si>
  <si>
    <t>640GRI05</t>
  </si>
  <si>
    <t>640HAR02</t>
  </si>
  <si>
    <t>740IAC01</t>
  </si>
  <si>
    <t>640LEC01</t>
  </si>
  <si>
    <t>640I001</t>
  </si>
  <si>
    <t>740LIV05</t>
  </si>
  <si>
    <t>640LUC03</t>
  </si>
  <si>
    <t>740MAL16</t>
  </si>
  <si>
    <t>640MAT02</t>
  </si>
  <si>
    <t>640MOR23</t>
  </si>
  <si>
    <t>640MOY01</t>
  </si>
  <si>
    <t>740ONI11</t>
  </si>
  <si>
    <t>740OSS01</t>
  </si>
  <si>
    <t>640PET11</t>
  </si>
  <si>
    <t>640 PIN25</t>
  </si>
  <si>
    <t>740POI31</t>
  </si>
  <si>
    <t>640POR02</t>
  </si>
  <si>
    <t>640ROC02</t>
  </si>
  <si>
    <t>640ROU12</t>
  </si>
  <si>
    <t>640SAL04</t>
  </si>
  <si>
    <t>640SOU03</t>
  </si>
  <si>
    <t>640SOY01</t>
  </si>
  <si>
    <t>740SUA01</t>
  </si>
  <si>
    <t>740TAL07</t>
  </si>
  <si>
    <t>640TAU02</t>
  </si>
  <si>
    <t>640THO09</t>
  </si>
  <si>
    <t>640TIR01</t>
  </si>
  <si>
    <t>640TOU01</t>
  </si>
  <si>
    <t>640VIA05</t>
  </si>
  <si>
    <t>ARR UE</t>
  </si>
  <si>
    <t>BAR RD</t>
  </si>
  <si>
    <t>BEA PE</t>
  </si>
  <si>
    <t>BEL CK</t>
  </si>
  <si>
    <t>BER UD</t>
  </si>
  <si>
    <t>BER IC</t>
  </si>
  <si>
    <t>BOD ïs</t>
  </si>
  <si>
    <t>BOD IC</t>
  </si>
  <si>
    <t>BOU PE</t>
  </si>
  <si>
    <t>BOU IE</t>
  </si>
  <si>
    <t>BOU AL</t>
  </si>
  <si>
    <t>BRI ES</t>
  </si>
  <si>
    <t>CAD IE</t>
  </si>
  <si>
    <t>CHA CK</t>
  </si>
  <si>
    <t>CHA ED</t>
  </si>
  <si>
    <t>CLA IE</t>
  </si>
  <si>
    <t>COC IE</t>
  </si>
  <si>
    <t>COU NE</t>
  </si>
  <si>
    <t>COU NT</t>
  </si>
  <si>
    <t>CUR NE</t>
  </si>
  <si>
    <t>DAN DA</t>
  </si>
  <si>
    <t>DEL ID</t>
  </si>
  <si>
    <t>DOU NE</t>
  </si>
  <si>
    <t>DUR IA</t>
  </si>
  <si>
    <t>EQU NE</t>
  </si>
  <si>
    <t>FRE IN</t>
  </si>
  <si>
    <t>FRE RD</t>
  </si>
  <si>
    <t>FRE AL</t>
  </si>
  <si>
    <t>GEN NT</t>
  </si>
  <si>
    <t>GOD ne</t>
  </si>
  <si>
    <t>GRI LE</t>
  </si>
  <si>
    <t>HAR ER</t>
  </si>
  <si>
    <t>IAC IE</t>
  </si>
  <si>
    <t>LEC DY</t>
  </si>
  <si>
    <t>LI  NE</t>
  </si>
  <si>
    <t>LIV NA</t>
  </si>
  <si>
    <t>LUC NA</t>
  </si>
  <si>
    <t>MAL nn</t>
  </si>
  <si>
    <t>MAR IE</t>
  </si>
  <si>
    <t>MAR RT</t>
  </si>
  <si>
    <t>MAT ID</t>
  </si>
  <si>
    <t>MOR LY</t>
  </si>
  <si>
    <t>MOY HE</t>
  </si>
  <si>
    <t>ONI me</t>
  </si>
  <si>
    <t>OSS TE</t>
  </si>
  <si>
    <t>PET NE</t>
  </si>
  <si>
    <t>PIN IE</t>
  </si>
  <si>
    <t>POI on</t>
  </si>
  <si>
    <t>POR HE</t>
  </si>
  <si>
    <t>ROC PE</t>
  </si>
  <si>
    <t>ROU NE</t>
  </si>
  <si>
    <t>SAL IA</t>
  </si>
  <si>
    <t>SOU EN</t>
  </si>
  <si>
    <t>SOY UE</t>
  </si>
  <si>
    <t>SUA pe</t>
  </si>
  <si>
    <t>TAL IE</t>
  </si>
  <si>
    <t>TAU TE</t>
  </si>
  <si>
    <t>THO AN</t>
  </si>
  <si>
    <t>TIR ËL</t>
  </si>
  <si>
    <t>TOU EL</t>
  </si>
  <si>
    <t>VIA EU</t>
  </si>
  <si>
    <t>liste nom</t>
  </si>
</sst>
</file>

<file path=xl/styles.xml><?xml version="1.0" encoding="utf-8"?>
<styleSheet xmlns="http://schemas.openxmlformats.org/spreadsheetml/2006/main">
  <numFmts count="9">
    <numFmt numFmtId="164" formatCode="ddd\ dd"/>
    <numFmt numFmtId="165" formatCode="_-* #,##0.00\ _F_-;\-* #,##0.00\ _F_-;_-* &quot;-&quot;??\ _F_-;_-@_-"/>
    <numFmt numFmtId="166" formatCode="_-* #,##0.00\ [$€]_-;\-* #,##0.00\ [$€]_-;_-* &quot;-&quot;??\ [$€]_-;_-@_-"/>
    <numFmt numFmtId="167" formatCode="[$-40C]dddd\ d\ mmmm\ yyyy"/>
    <numFmt numFmtId="168" formatCode="[$-F800]dddd\,\ mmmm\ dd\,\ yyyy"/>
    <numFmt numFmtId="169" formatCode="&quot;à &quot;\ mmmm\ yyyy"/>
    <numFmt numFmtId="170" formatCode="[=0]&quot;&quot;;General"/>
    <numFmt numFmtId="171" formatCode="[h]:mm;@"/>
    <numFmt numFmtId="172" formatCode="h:mm;@"/>
  </numFmts>
  <fonts count="25">
    <font>
      <sz val="11"/>
      <color theme="1"/>
      <name val="Calibri"/>
      <family val="2"/>
      <scheme val="minor"/>
    </font>
    <font>
      <sz val="10"/>
      <color theme="1"/>
      <name val="Calibri"/>
      <family val="2"/>
      <scheme val="minor"/>
    </font>
    <font>
      <sz val="8"/>
      <name val="Arial"/>
      <family val="2"/>
    </font>
    <font>
      <sz val="10"/>
      <name val="Arial"/>
      <family val="2"/>
    </font>
    <font>
      <b/>
      <sz val="8"/>
      <name val="Arial"/>
      <family val="2"/>
    </font>
    <font>
      <sz val="8"/>
      <color indexed="8"/>
      <name val="Calibri"/>
      <family val="2"/>
    </font>
    <font>
      <b/>
      <sz val="11"/>
      <color indexed="8"/>
      <name val="Calibri"/>
      <family val="2"/>
    </font>
    <font>
      <sz val="8"/>
      <color indexed="8"/>
      <name val="Arial Narrow"/>
      <family val="2"/>
    </font>
    <font>
      <b/>
      <sz val="10"/>
      <color indexed="56"/>
      <name val="Calibri"/>
      <family val="2"/>
    </font>
    <font>
      <sz val="10"/>
      <color theme="1"/>
      <name val="Andalus"/>
      <family val="1"/>
    </font>
    <font>
      <sz val="11"/>
      <color theme="1"/>
      <name val="Andalus"/>
      <family val="1"/>
    </font>
    <font>
      <sz val="10"/>
      <color theme="1"/>
      <name val="Arial Nova Light"/>
      <family val="2"/>
    </font>
    <font>
      <b/>
      <sz val="14"/>
      <color theme="0"/>
      <name val="Arial Nova Light"/>
      <family val="2"/>
    </font>
    <font>
      <sz val="8"/>
      <color theme="0" tint="-0.499984740745262"/>
      <name val="Arial Nova Light"/>
      <family val="2"/>
    </font>
    <font>
      <b/>
      <sz val="11"/>
      <color theme="0"/>
      <name val="Calibri"/>
      <family val="2"/>
      <scheme val="minor"/>
    </font>
    <font>
      <sz val="11"/>
      <color theme="0"/>
      <name val="Calibri"/>
      <family val="2"/>
      <scheme val="minor"/>
    </font>
    <font>
      <sz val="14"/>
      <color theme="1"/>
      <name val="Calibri"/>
      <family val="2"/>
      <scheme val="minor"/>
    </font>
    <font>
      <sz val="11"/>
      <color theme="1"/>
      <name val="Arial Nova Light"/>
      <family val="2"/>
    </font>
    <font>
      <sz val="10"/>
      <color theme="0" tint="-0.499984740745262"/>
      <name val="Andalus"/>
      <family val="1"/>
    </font>
    <font>
      <sz val="10"/>
      <color theme="0" tint="-0.499984740745262"/>
      <name val="Calibri"/>
      <family val="2"/>
      <scheme val="minor"/>
    </font>
    <font>
      <b/>
      <sz val="20"/>
      <color theme="1"/>
      <name val="Arial Nova Light"/>
      <family val="2"/>
    </font>
    <font>
      <u/>
      <sz val="11"/>
      <color theme="10"/>
      <name val="Calibri"/>
      <family val="2"/>
      <scheme val="minor"/>
    </font>
    <font>
      <b/>
      <sz val="8"/>
      <color rgb="FF000000"/>
      <name val="Arial"/>
      <family val="2"/>
    </font>
    <font>
      <sz val="8"/>
      <color theme="1"/>
      <name val="Arial"/>
      <family val="2"/>
    </font>
    <font>
      <b/>
      <sz val="16"/>
      <color theme="1"/>
      <name val="Calibri"/>
      <family val="2"/>
      <scheme val="minor"/>
    </font>
  </fonts>
  <fills count="8">
    <fill>
      <patternFill patternType="none"/>
    </fill>
    <fill>
      <patternFill patternType="gray125"/>
    </fill>
    <fill>
      <patternFill patternType="solid">
        <fgColor theme="0" tint="-0.14999847407452621"/>
        <bgColor indexed="64"/>
      </patternFill>
    </fill>
    <fill>
      <patternFill patternType="solid">
        <fgColor indexed="43"/>
        <bgColor indexed="64"/>
      </patternFill>
    </fill>
    <fill>
      <patternFill patternType="solid">
        <fgColor theme="0" tint="-0.34998626667073579"/>
        <bgColor indexed="64"/>
      </patternFill>
    </fill>
    <fill>
      <patternFill patternType="solid">
        <fgColor theme="0" tint="-4.9989318521683403E-2"/>
        <bgColor indexed="64"/>
      </patternFill>
    </fill>
    <fill>
      <patternFill patternType="solid">
        <fgColor rgb="FFF3F3F3"/>
      </patternFill>
    </fill>
    <fill>
      <patternFill patternType="solid">
        <fgColor rgb="FFFFFF00"/>
        <bgColor indexed="64"/>
      </patternFill>
    </fill>
  </fills>
  <borders count="39">
    <border>
      <left/>
      <right/>
      <top/>
      <bottom/>
      <diagonal/>
    </border>
    <border>
      <left/>
      <right style="medium">
        <color indexed="64"/>
      </right>
      <top/>
      <bottom/>
      <diagonal/>
    </border>
    <border>
      <left/>
      <right style="medium">
        <color indexed="64"/>
      </right>
      <top style="medium">
        <color indexed="64"/>
      </top>
      <bottom/>
      <diagonal/>
    </border>
    <border>
      <left/>
      <right/>
      <top style="medium">
        <color indexed="64"/>
      </top>
      <bottom/>
      <diagonal/>
    </border>
    <border>
      <left style="medium">
        <color indexed="64"/>
      </left>
      <right/>
      <top/>
      <bottom/>
      <diagonal/>
    </border>
    <border>
      <left style="medium">
        <color indexed="64"/>
      </left>
      <right style="thin">
        <color indexed="55"/>
      </right>
      <top style="medium">
        <color indexed="64"/>
      </top>
      <bottom/>
      <diagonal/>
    </border>
    <border>
      <left style="thin">
        <color indexed="55"/>
      </left>
      <right/>
      <top style="medium">
        <color indexed="64"/>
      </top>
      <bottom/>
      <diagonal/>
    </border>
    <border>
      <left/>
      <right style="thin">
        <color indexed="55"/>
      </right>
      <top style="medium">
        <color indexed="64"/>
      </top>
      <bottom/>
      <diagonal/>
    </border>
    <border>
      <left style="thin">
        <color indexed="55"/>
      </left>
      <right style="thin">
        <color indexed="55"/>
      </right>
      <top style="medium">
        <color indexed="64"/>
      </top>
      <bottom/>
      <diagonal/>
    </border>
    <border>
      <left style="thin">
        <color indexed="55"/>
      </left>
      <right/>
      <top/>
      <bottom style="thin">
        <color indexed="55"/>
      </bottom>
      <diagonal/>
    </border>
    <border>
      <left/>
      <right style="thin">
        <color indexed="55"/>
      </right>
      <top/>
      <bottom style="thin">
        <color indexed="55"/>
      </bottom>
      <diagonal/>
    </border>
    <border>
      <left style="thin">
        <color indexed="55"/>
      </left>
      <right style="thin">
        <color indexed="55"/>
      </right>
      <top/>
      <bottom/>
      <diagonal/>
    </border>
    <border>
      <left style="thin">
        <color indexed="55"/>
      </left>
      <right style="thin">
        <color indexed="55"/>
      </right>
      <top style="thin">
        <color indexed="55"/>
      </top>
      <bottom/>
      <diagonal/>
    </border>
    <border>
      <left style="thin">
        <color indexed="55"/>
      </left>
      <right style="thin">
        <color indexed="55"/>
      </right>
      <top style="thin">
        <color indexed="55"/>
      </top>
      <bottom style="thin">
        <color indexed="55"/>
      </bottom>
      <diagonal/>
    </border>
    <border>
      <left style="dashed">
        <color indexed="10"/>
      </left>
      <right style="dashed">
        <color indexed="10"/>
      </right>
      <top style="dashed">
        <color indexed="10"/>
      </top>
      <bottom style="thin">
        <color indexed="55"/>
      </bottom>
      <diagonal/>
    </border>
    <border>
      <left style="dashed">
        <color indexed="10"/>
      </left>
      <right style="dashed">
        <color indexed="10"/>
      </right>
      <top style="thin">
        <color indexed="55"/>
      </top>
      <bottom style="thin">
        <color indexed="55"/>
      </bottom>
      <diagonal/>
    </border>
    <border>
      <left style="thin">
        <color indexed="55"/>
      </left>
      <right style="thin">
        <color indexed="55"/>
      </right>
      <top/>
      <bottom style="thin">
        <color indexed="55"/>
      </bottom>
      <diagonal/>
    </border>
    <border>
      <left style="dashed">
        <color indexed="10"/>
      </left>
      <right style="dashed">
        <color indexed="10"/>
      </right>
      <top style="thin">
        <color indexed="55"/>
      </top>
      <bottom style="dashed">
        <color indexed="10"/>
      </bottom>
      <diagonal/>
    </border>
    <border>
      <left style="medium">
        <color indexed="64"/>
      </left>
      <right/>
      <top style="medium">
        <color indexed="64"/>
      </top>
      <bottom/>
      <diagonal/>
    </border>
    <border>
      <left style="thin">
        <color indexed="55"/>
      </left>
      <right/>
      <top/>
      <bottom/>
      <diagonal/>
    </border>
    <border>
      <left/>
      <right style="thin">
        <color indexed="55"/>
      </right>
      <top/>
      <bottom/>
      <diagonal/>
    </border>
    <border>
      <left style="thin">
        <color theme="0"/>
      </left>
      <right/>
      <top style="thin">
        <color theme="0"/>
      </top>
      <bottom style="thin">
        <color theme="0"/>
      </bottom>
      <diagonal/>
    </border>
    <border>
      <left/>
      <right style="thin">
        <color theme="0"/>
      </right>
      <top style="thin">
        <color theme="0"/>
      </top>
      <bottom style="thin">
        <color theme="0"/>
      </bottom>
      <diagonal/>
    </border>
    <border>
      <left/>
      <right/>
      <top style="thin">
        <color theme="0"/>
      </top>
      <bottom style="thin">
        <color theme="0"/>
      </bottom>
      <diagonal/>
    </border>
    <border>
      <left/>
      <right/>
      <top/>
      <bottom style="thin">
        <color theme="0"/>
      </bottom>
      <diagonal/>
    </border>
    <border>
      <left style="thin">
        <color theme="0"/>
      </left>
      <right/>
      <top/>
      <bottom style="thin">
        <color theme="0"/>
      </bottom>
      <diagonal/>
    </border>
    <border>
      <left/>
      <right style="thin">
        <color theme="0"/>
      </right>
      <top/>
      <bottom style="thin">
        <color theme="0"/>
      </bottom>
      <diagonal/>
    </border>
    <border>
      <left style="thin">
        <color theme="0"/>
      </left>
      <right style="thin">
        <color theme="0"/>
      </right>
      <top/>
      <bottom/>
      <diagonal/>
    </border>
    <border>
      <left style="medium">
        <color rgb="FF000000"/>
      </left>
      <right style="medium">
        <color rgb="FF000000"/>
      </right>
      <top style="medium">
        <color rgb="FF000000"/>
      </top>
      <bottom style="medium">
        <color rgb="FF000000"/>
      </bottom>
      <diagonal/>
    </border>
    <border>
      <left/>
      <right style="medium">
        <color rgb="FF000000"/>
      </right>
      <top style="medium">
        <color rgb="FF000000"/>
      </top>
      <bottom style="medium">
        <color rgb="FF000000"/>
      </bottom>
      <diagonal/>
    </border>
    <border>
      <left style="medium">
        <color rgb="FF000000"/>
      </left>
      <right style="medium">
        <color rgb="FF000000"/>
      </right>
      <top/>
      <bottom/>
      <diagonal/>
    </border>
    <border>
      <left style="medium">
        <color rgb="FF000000"/>
      </left>
      <right/>
      <top/>
      <bottom/>
      <diagonal/>
    </border>
    <border>
      <left/>
      <right style="medium">
        <color rgb="FF000000"/>
      </right>
      <top/>
      <bottom/>
      <diagonal/>
    </border>
    <border>
      <left style="medium">
        <color rgb="FF000000"/>
      </left>
      <right style="medium">
        <color rgb="FF000000"/>
      </right>
      <top/>
      <bottom style="medium">
        <color rgb="FF000000"/>
      </bottom>
      <diagonal/>
    </border>
    <border>
      <left style="medium">
        <color rgb="FF000000"/>
      </left>
      <right/>
      <top/>
      <bottom style="medium">
        <color rgb="FF000000"/>
      </bottom>
      <diagonal/>
    </border>
    <border>
      <left/>
      <right style="medium">
        <color rgb="FF000000"/>
      </right>
      <top/>
      <bottom style="medium">
        <color rgb="FF000000"/>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6">
    <xf numFmtId="0" fontId="0" fillId="0" borderId="0"/>
    <xf numFmtId="0" fontId="3" fillId="0" borderId="0"/>
    <xf numFmtId="165" fontId="3" fillId="0" borderId="0" applyFont="0" applyFill="0" applyBorder="0" applyAlignment="0" applyProtection="0"/>
    <xf numFmtId="166" fontId="3" fillId="0" borderId="0" applyFont="0" applyFill="0" applyBorder="0" applyAlignment="0" applyProtection="0"/>
    <xf numFmtId="0" fontId="2" fillId="0" borderId="0"/>
    <xf numFmtId="0" fontId="21" fillId="0" borderId="0" applyNumberFormat="0" applyFill="0" applyBorder="0" applyAlignment="0" applyProtection="0"/>
  </cellStyleXfs>
  <cellXfs count="97">
    <xf numFmtId="0" fontId="0" fillId="0" borderId="0" xfId="0"/>
    <xf numFmtId="0" fontId="4" fillId="2" borderId="0" xfId="4" applyFont="1" applyFill="1" applyAlignment="1" applyProtection="1">
      <alignment horizontal="center" vertical="center"/>
    </xf>
    <xf numFmtId="0" fontId="3" fillId="2" borderId="0" xfId="1" applyFill="1" applyProtection="1"/>
    <xf numFmtId="0" fontId="5" fillId="2" borderId="0" xfId="1" applyFont="1" applyFill="1" applyProtection="1"/>
    <xf numFmtId="0" fontId="3" fillId="3" borderId="5" xfId="1" applyFill="1" applyBorder="1"/>
    <xf numFmtId="0" fontId="3" fillId="3" borderId="3" xfId="1" applyFill="1" applyBorder="1"/>
    <xf numFmtId="0" fontId="6" fillId="0" borderId="8" xfId="1" applyFont="1" applyBorder="1" applyAlignment="1">
      <alignment horizontal="center"/>
    </xf>
    <xf numFmtId="0" fontId="3" fillId="3" borderId="2" xfId="1" applyFill="1" applyBorder="1"/>
    <xf numFmtId="0" fontId="5" fillId="2" borderId="0" xfId="1" applyFont="1" applyFill="1" applyAlignment="1" applyProtection="1">
      <alignment horizontal="center" vertical="center"/>
    </xf>
    <xf numFmtId="0" fontId="3" fillId="2" borderId="0" xfId="1" applyFont="1" applyFill="1" applyBorder="1" applyProtection="1"/>
    <xf numFmtId="0" fontId="7" fillId="2" borderId="0" xfId="1" applyFont="1" applyFill="1" applyBorder="1" applyProtection="1"/>
    <xf numFmtId="0" fontId="3" fillId="3" borderId="4" xfId="1" applyFill="1" applyBorder="1"/>
    <xf numFmtId="0" fontId="3" fillId="3" borderId="0" xfId="1" applyFill="1" applyBorder="1"/>
    <xf numFmtId="0" fontId="8" fillId="0" borderId="11" xfId="1" applyFont="1" applyBorder="1" applyAlignment="1">
      <alignment horizontal="center"/>
    </xf>
    <xf numFmtId="0" fontId="3" fillId="3" borderId="1" xfId="1" applyFill="1" applyBorder="1"/>
    <xf numFmtId="0" fontId="6" fillId="0" borderId="12" xfId="1" applyFont="1" applyBorder="1" applyAlignment="1">
      <alignment vertical="center"/>
    </xf>
    <xf numFmtId="0" fontId="3" fillId="0" borderId="13" xfId="1" applyFont="1" applyBorder="1"/>
    <xf numFmtId="167" fontId="3" fillId="0" borderId="14" xfId="1" applyNumberFormat="1" applyFont="1" applyBorder="1" applyAlignment="1">
      <alignment horizontal="left" indent="1"/>
    </xf>
    <xf numFmtId="0" fontId="6" fillId="0" borderId="11" xfId="1" applyFont="1" applyBorder="1" applyAlignment="1">
      <alignment vertical="center"/>
    </xf>
    <xf numFmtId="167" fontId="3" fillId="0" borderId="15" xfId="1" applyNumberFormat="1" applyFont="1" applyBorder="1" applyAlignment="1">
      <alignment horizontal="left" indent="1"/>
    </xf>
    <xf numFmtId="0" fontId="6" fillId="0" borderId="16" xfId="1" applyFont="1" applyBorder="1" applyAlignment="1">
      <alignment vertical="center"/>
    </xf>
    <xf numFmtId="167" fontId="3" fillId="0" borderId="17" xfId="1" applyNumberFormat="1" applyFont="1" applyBorder="1" applyAlignment="1">
      <alignment horizontal="left" indent="1"/>
    </xf>
    <xf numFmtId="0" fontId="3" fillId="2" borderId="0" xfId="1" applyFill="1" applyAlignment="1" applyProtection="1">
      <alignment horizontal="center" vertical="center"/>
    </xf>
    <xf numFmtId="14" fontId="3" fillId="2" borderId="0" xfId="1" applyNumberFormat="1" applyFill="1" applyAlignment="1" applyProtection="1">
      <alignment horizontal="center" vertical="center"/>
    </xf>
    <xf numFmtId="0" fontId="3" fillId="2" borderId="0" xfId="1" applyFill="1" applyAlignment="1" applyProtection="1">
      <alignment horizontal="left"/>
    </xf>
    <xf numFmtId="0" fontId="3" fillId="2" borderId="0" xfId="1" applyNumberFormat="1" applyFill="1" applyAlignment="1" applyProtection="1">
      <alignment horizontal="left"/>
    </xf>
    <xf numFmtId="14" fontId="3" fillId="2" borderId="0" xfId="1" applyNumberFormat="1" applyFill="1" applyAlignment="1" applyProtection="1">
      <alignment horizontal="center"/>
    </xf>
    <xf numFmtId="0" fontId="4" fillId="2" borderId="18" xfId="4" applyFont="1" applyFill="1" applyBorder="1" applyAlignment="1" applyProtection="1">
      <alignment horizontal="center" vertical="center"/>
    </xf>
    <xf numFmtId="0" fontId="4" fillId="2" borderId="3" xfId="4" applyFont="1" applyFill="1" applyBorder="1" applyAlignment="1" applyProtection="1">
      <alignment horizontal="center" vertical="center"/>
    </xf>
    <xf numFmtId="0" fontId="4" fillId="2" borderId="2" xfId="4" applyFont="1" applyFill="1" applyBorder="1" applyAlignment="1" applyProtection="1">
      <alignment horizontal="center" vertical="center"/>
    </xf>
    <xf numFmtId="0" fontId="6" fillId="0" borderId="11" xfId="1" applyFont="1" applyBorder="1" applyAlignment="1">
      <alignment horizontal="center"/>
    </xf>
    <xf numFmtId="14" fontId="3" fillId="2" borderId="0" xfId="1" applyNumberFormat="1" applyFill="1" applyProtection="1"/>
    <xf numFmtId="0" fontId="0" fillId="0" borderId="0" xfId="0" applyFill="1" applyAlignment="1" applyProtection="1">
      <alignment horizontal="center" vertical="center"/>
    </xf>
    <xf numFmtId="14" fontId="0" fillId="0" borderId="0" xfId="0" applyNumberFormat="1" applyFill="1" applyProtection="1"/>
    <xf numFmtId="169" fontId="0" fillId="0" borderId="0" xfId="0" applyNumberFormat="1" applyFill="1" applyAlignment="1" applyProtection="1">
      <alignment horizontal="center" vertical="center"/>
    </xf>
    <xf numFmtId="164" fontId="9" fillId="0" borderId="0" xfId="0" applyNumberFormat="1" applyFont="1" applyFill="1" applyBorder="1" applyAlignment="1" applyProtection="1">
      <alignment horizontal="right" vertical="center"/>
    </xf>
    <xf numFmtId="0" fontId="10" fillId="0" borderId="0" xfId="0" applyFont="1" applyFill="1" applyBorder="1" applyAlignment="1" applyProtection="1">
      <alignment horizontal="center" vertical="center"/>
    </xf>
    <xf numFmtId="0" fontId="0" fillId="0" borderId="0" xfId="0" applyFill="1" applyProtection="1"/>
    <xf numFmtId="168" fontId="1" fillId="0" borderId="0" xfId="0" applyNumberFormat="1" applyFont="1" applyFill="1" applyAlignment="1" applyProtection="1">
      <alignment horizontal="center" vertical="center"/>
    </xf>
    <xf numFmtId="0" fontId="1" fillId="0" borderId="0" xfId="0" applyFont="1" applyFill="1" applyAlignment="1" applyProtection="1">
      <alignment horizontal="center" vertical="center"/>
    </xf>
    <xf numFmtId="164" fontId="11" fillId="5" borderId="21" xfId="0" applyNumberFormat="1" applyFont="1" applyFill="1" applyBorder="1" applyAlignment="1" applyProtection="1">
      <alignment horizontal="right" vertical="center"/>
    </xf>
    <xf numFmtId="0" fontId="3" fillId="2" borderId="0" xfId="1" applyFill="1" applyAlignment="1" applyProtection="1"/>
    <xf numFmtId="164" fontId="1" fillId="0" borderId="0" xfId="0" applyNumberFormat="1" applyFont="1" applyFill="1" applyAlignment="1" applyProtection="1">
      <alignment horizontal="right" vertical="center"/>
    </xf>
    <xf numFmtId="170" fontId="17" fillId="0" borderId="0" xfId="0" applyNumberFormat="1" applyFont="1" applyFill="1" applyAlignment="1" applyProtection="1">
      <alignment horizontal="left" vertical="center"/>
    </xf>
    <xf numFmtId="0" fontId="16" fillId="0" borderId="0" xfId="0" applyFont="1" applyAlignment="1" applyProtection="1">
      <alignment horizontal="left" vertical="center" indent="1"/>
    </xf>
    <xf numFmtId="0" fontId="15" fillId="0" borderId="0" xfId="0" applyFont="1" applyFill="1" applyAlignment="1" applyProtection="1">
      <alignment horizontal="center" vertical="center"/>
    </xf>
    <xf numFmtId="0" fontId="15" fillId="0" borderId="0" xfId="0" applyFont="1" applyFill="1" applyAlignment="1" applyProtection="1">
      <alignment horizontal="center" vertical="center" wrapText="1"/>
    </xf>
    <xf numFmtId="0" fontId="13" fillId="5" borderId="23" xfId="0" applyFont="1" applyFill="1" applyBorder="1" applyAlignment="1" applyProtection="1">
      <alignment horizontal="center" vertical="center"/>
    </xf>
    <xf numFmtId="0" fontId="13" fillId="5" borderId="22" xfId="0" applyFont="1" applyFill="1" applyBorder="1" applyAlignment="1" applyProtection="1">
      <alignment horizontal="center" vertical="center"/>
    </xf>
    <xf numFmtId="164" fontId="11" fillId="5" borderId="25" xfId="0" applyNumberFormat="1" applyFont="1" applyFill="1" applyBorder="1" applyAlignment="1" applyProtection="1">
      <alignment horizontal="right" vertical="center"/>
    </xf>
    <xf numFmtId="0" fontId="13" fillId="5" borderId="26" xfId="0" applyFont="1" applyFill="1" applyBorder="1" applyAlignment="1" applyProtection="1">
      <alignment horizontal="center" vertical="center"/>
    </xf>
    <xf numFmtId="164" fontId="18" fillId="0" borderId="0" xfId="0" applyNumberFormat="1" applyFont="1" applyFill="1" applyBorder="1" applyAlignment="1" applyProtection="1">
      <alignment horizontal="right" vertical="center"/>
    </xf>
    <xf numFmtId="164" fontId="19" fillId="0" borderId="0" xfId="0" applyNumberFormat="1" applyFont="1" applyFill="1" applyAlignment="1" applyProtection="1">
      <alignment horizontal="right" vertical="center"/>
    </xf>
    <xf numFmtId="168" fontId="19" fillId="0" borderId="0" xfId="0" applyNumberFormat="1" applyFont="1" applyFill="1" applyAlignment="1" applyProtection="1">
      <alignment horizontal="center" vertical="center"/>
    </xf>
    <xf numFmtId="0" fontId="13" fillId="5" borderId="24" xfId="0" applyFont="1" applyFill="1" applyBorder="1" applyAlignment="1" applyProtection="1">
      <alignment horizontal="center" vertical="center"/>
    </xf>
    <xf numFmtId="14" fontId="0" fillId="0" borderId="27" xfId="0" applyNumberFormat="1" applyFill="1" applyBorder="1" applyProtection="1"/>
    <xf numFmtId="14" fontId="11" fillId="0" borderId="27" xfId="0" applyNumberFormat="1" applyFont="1" applyFill="1" applyBorder="1" applyProtection="1"/>
    <xf numFmtId="0" fontId="0" fillId="0" borderId="0" xfId="0" applyFont="1" applyFill="1" applyAlignment="1" applyProtection="1">
      <alignment horizontal="center" vertical="center"/>
    </xf>
    <xf numFmtId="0" fontId="3" fillId="2" borderId="0" xfId="1" applyFill="1" applyProtection="1"/>
    <xf numFmtId="14" fontId="3" fillId="2" borderId="0" xfId="1" applyNumberFormat="1" applyFill="1" applyAlignment="1" applyProtection="1">
      <alignment horizontal="center" vertical="center"/>
    </xf>
    <xf numFmtId="0" fontId="22" fillId="6" borderId="28" xfId="0" applyFont="1" applyFill="1" applyBorder="1" applyAlignment="1">
      <alignment horizontal="center"/>
    </xf>
    <xf numFmtId="171" fontId="22" fillId="6" borderId="28" xfId="0" applyNumberFormat="1" applyFont="1" applyFill="1" applyBorder="1" applyAlignment="1">
      <alignment horizontal="center"/>
    </xf>
    <xf numFmtId="172" fontId="22" fillId="6" borderId="28" xfId="0" applyNumberFormat="1" applyFont="1" applyFill="1" applyBorder="1" applyAlignment="1">
      <alignment horizontal="center"/>
    </xf>
    <xf numFmtId="0" fontId="23" fillId="0" borderId="30" xfId="0" applyFont="1" applyBorder="1" applyAlignment="1">
      <alignment horizontal="left"/>
    </xf>
    <xf numFmtId="0" fontId="23" fillId="0" borderId="31" xfId="0" applyFont="1" applyBorder="1" applyAlignment="1">
      <alignment horizontal="left"/>
    </xf>
    <xf numFmtId="0" fontId="23" fillId="0" borderId="32" xfId="0" applyFont="1" applyBorder="1" applyAlignment="1">
      <alignment horizontal="left"/>
    </xf>
    <xf numFmtId="1" fontId="23" fillId="0" borderId="30" xfId="0" applyNumberFormat="1" applyFont="1" applyBorder="1" applyAlignment="1">
      <alignment horizontal="right"/>
    </xf>
    <xf numFmtId="172" fontId="23" fillId="0" borderId="30" xfId="0" applyNumberFormat="1" applyFont="1" applyBorder="1" applyAlignment="1">
      <alignment horizontal="right"/>
    </xf>
    <xf numFmtId="171" fontId="23" fillId="0" borderId="30" xfId="0" applyNumberFormat="1" applyFont="1" applyBorder="1" applyAlignment="1">
      <alignment horizontal="right"/>
    </xf>
    <xf numFmtId="0" fontId="23" fillId="0" borderId="30" xfId="0" applyFont="1" applyBorder="1" applyAlignment="1">
      <alignment horizontal="right"/>
    </xf>
    <xf numFmtId="1" fontId="23" fillId="0" borderId="30" xfId="0" applyNumberFormat="1" applyFont="1" applyBorder="1" applyAlignment="1">
      <alignment horizontal="left"/>
    </xf>
    <xf numFmtId="0" fontId="23" fillId="0" borderId="33" xfId="0" applyFont="1" applyBorder="1" applyAlignment="1">
      <alignment horizontal="left"/>
    </xf>
    <xf numFmtId="0" fontId="23" fillId="0" borderId="34" xfId="0" applyFont="1" applyBorder="1" applyAlignment="1">
      <alignment horizontal="left"/>
    </xf>
    <xf numFmtId="0" fontId="23" fillId="0" borderId="35" xfId="0" applyFont="1" applyBorder="1" applyAlignment="1">
      <alignment horizontal="left"/>
    </xf>
    <xf numFmtId="1" fontId="23" fillId="0" borderId="33" xfId="0" applyNumberFormat="1" applyFont="1" applyBorder="1" applyAlignment="1">
      <alignment horizontal="right"/>
    </xf>
    <xf numFmtId="0" fontId="23" fillId="0" borderId="33" xfId="0" applyFont="1" applyBorder="1" applyAlignment="1">
      <alignment horizontal="right"/>
    </xf>
    <xf numFmtId="0" fontId="0" fillId="0" borderId="0" xfId="0" applyAlignment="1"/>
    <xf numFmtId="14" fontId="0" fillId="0" borderId="0" xfId="0" applyNumberFormat="1"/>
    <xf numFmtId="168" fontId="0" fillId="0" borderId="0" xfId="0" applyNumberFormat="1"/>
    <xf numFmtId="0" fontId="0" fillId="0" borderId="0" xfId="0" applyNumberFormat="1"/>
    <xf numFmtId="164" fontId="24" fillId="7" borderId="0" xfId="0" applyNumberFormat="1" applyFont="1" applyFill="1" applyAlignment="1" applyProtection="1">
      <alignment horizontal="center" vertical="center"/>
    </xf>
    <xf numFmtId="0" fontId="20" fillId="0" borderId="0" xfId="0" applyNumberFormat="1" applyFont="1" applyFill="1" applyBorder="1" applyAlignment="1" applyProtection="1">
      <alignment horizontal="center" vertical="center"/>
    </xf>
    <xf numFmtId="164" fontId="12" fillId="4" borderId="25" xfId="0" applyNumberFormat="1" applyFont="1" applyFill="1" applyBorder="1" applyAlignment="1" applyProtection="1">
      <alignment horizontal="center" vertical="center"/>
    </xf>
    <xf numFmtId="164" fontId="12" fillId="4" borderId="24" xfId="0" applyNumberFormat="1" applyFont="1" applyFill="1" applyBorder="1" applyAlignment="1" applyProtection="1">
      <alignment horizontal="center" vertical="center"/>
    </xf>
    <xf numFmtId="164" fontId="12" fillId="4" borderId="26" xfId="0" applyNumberFormat="1" applyFont="1" applyFill="1" applyBorder="1" applyAlignment="1" applyProtection="1">
      <alignment horizontal="center" vertical="center"/>
    </xf>
    <xf numFmtId="0" fontId="6" fillId="0" borderId="6" xfId="1" applyFont="1" applyBorder="1" applyAlignment="1">
      <alignment horizontal="center" vertical="center" wrapText="1"/>
    </xf>
    <xf numFmtId="0" fontId="6" fillId="0" borderId="19" xfId="1" applyFont="1" applyBorder="1" applyAlignment="1">
      <alignment horizontal="center" vertical="center" wrapText="1"/>
    </xf>
    <xf numFmtId="0" fontId="6" fillId="0" borderId="9" xfId="1" applyFont="1" applyBorder="1" applyAlignment="1">
      <alignment horizontal="center" vertical="center" wrapText="1"/>
    </xf>
    <xf numFmtId="0" fontId="3" fillId="0" borderId="7" xfId="1" applyBorder="1" applyAlignment="1">
      <alignment horizontal="center"/>
    </xf>
    <xf numFmtId="0" fontId="3" fillId="0" borderId="20" xfId="1" applyBorder="1" applyAlignment="1">
      <alignment horizontal="center"/>
    </xf>
    <xf numFmtId="0" fontId="3" fillId="0" borderId="10" xfId="1" applyBorder="1" applyAlignment="1">
      <alignment horizontal="center"/>
    </xf>
    <xf numFmtId="0" fontId="3" fillId="2" borderId="0" xfId="1" applyFill="1" applyAlignment="1" applyProtection="1">
      <alignment horizontal="center"/>
    </xf>
    <xf numFmtId="0" fontId="22" fillId="6" borderId="28" xfId="0" applyFont="1" applyFill="1" applyBorder="1" applyAlignment="1">
      <alignment horizontal="center"/>
    </xf>
    <xf numFmtId="0" fontId="22" fillId="6" borderId="29" xfId="0" applyFont="1" applyFill="1" applyBorder="1" applyAlignment="1">
      <alignment horizontal="center"/>
    </xf>
    <xf numFmtId="164" fontId="24" fillId="7" borderId="36" xfId="0" applyNumberFormat="1" applyFont="1" applyFill="1" applyBorder="1" applyAlignment="1" applyProtection="1">
      <alignment horizontal="center" vertical="center"/>
    </xf>
    <xf numFmtId="164" fontId="24" fillId="7" borderId="37" xfId="0" applyNumberFormat="1" applyFont="1" applyFill="1" applyBorder="1" applyAlignment="1" applyProtection="1">
      <alignment horizontal="center" vertical="center"/>
    </xf>
    <xf numFmtId="164" fontId="24" fillId="7" borderId="38" xfId="0" applyNumberFormat="1" applyFont="1" applyFill="1" applyBorder="1" applyAlignment="1" applyProtection="1">
      <alignment horizontal="center" vertical="center"/>
    </xf>
  </cellXfs>
  <cellStyles count="6">
    <cellStyle name="Euro" xfId="3"/>
    <cellStyle name="Lien hypertexte 2" xfId="5"/>
    <cellStyle name="Milliers 2" xfId="2"/>
    <cellStyle name="Normal" xfId="0" builtinId="0"/>
    <cellStyle name="Normal 2" xfId="1"/>
    <cellStyle name="Normal_URSSAF" xfId="4"/>
  </cellStyles>
  <dxfs count="82">
    <dxf>
      <fill>
        <gradientFill>
          <stop position="0">
            <color theme="0"/>
          </stop>
          <stop position="0.5">
            <color theme="6" tint="-0.49803155613879818"/>
          </stop>
          <stop position="1">
            <color theme="0"/>
          </stop>
        </gradient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bottom style="thin">
          <color theme="0"/>
        </bottom>
      </border>
    </dxf>
    <dxf>
      <fill>
        <patternFill>
          <bgColor rgb="FFFFC000"/>
        </patternFill>
      </fill>
      <border>
        <left/>
        <right/>
        <top style="thin">
          <color theme="0"/>
        </top>
        <bottom style="thin">
          <color theme="0"/>
        </bottom>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gradientFill>
          <stop position="0">
            <color theme="0"/>
          </stop>
          <stop position="0.5">
            <color rgb="FF66FF66"/>
          </stop>
          <stop position="1">
            <color theme="0"/>
          </stop>
        </gradientFill>
      </fill>
      <border>
        <left style="thin">
          <color theme="0"/>
        </left>
        <right style="thin">
          <color theme="0"/>
        </right>
      </border>
    </dxf>
    <dxf>
      <fill>
        <patternFill>
          <bgColor theme="0"/>
        </patternFill>
      </fill>
      <border>
        <left style="thin">
          <color theme="0"/>
        </left>
        <right style="thin">
          <color theme="0"/>
        </right>
        <top style="thin">
          <color theme="0"/>
        </top>
        <bottom style="thin">
          <color theme="0"/>
        </bottom>
        <vertical/>
        <horizontal/>
      </border>
    </dxf>
    <dxf>
      <fill>
        <gradientFill>
          <stop position="0">
            <color theme="0"/>
          </stop>
          <stop position="0.5">
            <color theme="6" tint="-0.49803155613879818"/>
          </stop>
          <stop position="1">
            <color theme="0"/>
          </stop>
        </gradient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bottom style="thin">
          <color theme="0"/>
        </bottom>
      </border>
    </dxf>
    <dxf>
      <fill>
        <patternFill>
          <bgColor rgb="FFFFC000"/>
        </patternFill>
      </fill>
      <border>
        <left/>
        <right/>
        <top style="thin">
          <color theme="0"/>
        </top>
        <bottom style="thin">
          <color theme="0"/>
        </bottom>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gradientFill>
          <stop position="0">
            <color theme="0"/>
          </stop>
          <stop position="0.5">
            <color rgb="FF66FF66"/>
          </stop>
          <stop position="1">
            <color theme="0"/>
          </stop>
        </gradientFill>
      </fill>
      <border>
        <left style="thin">
          <color theme="0"/>
        </left>
        <right style="thin">
          <color theme="0"/>
        </right>
      </border>
    </dxf>
    <dxf>
      <fill>
        <patternFill>
          <bgColor theme="0"/>
        </patternFill>
      </fill>
      <border>
        <left style="thin">
          <color theme="0"/>
        </left>
        <right style="thin">
          <color theme="0"/>
        </right>
        <top style="thin">
          <color theme="0"/>
        </top>
        <bottom style="thin">
          <color theme="0"/>
        </bottom>
        <vertical/>
        <horizontal/>
      </border>
    </dxf>
  </dxfs>
  <tableStyles count="0" defaultTableStyle="TableStyleMedium2" defaultPivotStyle="PivotStyleLight16"/>
  <colors>
    <mruColors>
      <color rgb="FFFFFFCC"/>
      <color rgb="FF66FF66"/>
      <color rgb="FF039F33"/>
      <color rgb="FFA6A6A6"/>
      <color rgb="FF00FF00"/>
      <color rgb="FF000000"/>
      <color rgb="FFBFBFBF"/>
      <color rgb="FFC0E0FF"/>
      <color rgb="FFD9D9D9"/>
      <color rgb="FF8CE93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1" Type="http://schemas.openxmlformats.org/officeDocument/2006/relationships/image" Target="../media/image1.jpeg"/></Relationships>
</file>

<file path=xl/drawings/_rels/drawing3.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21</xdr:col>
      <xdr:colOff>416719</xdr:colOff>
      <xdr:row>1</xdr:row>
      <xdr:rowOff>11906</xdr:rowOff>
    </xdr:from>
    <xdr:to>
      <xdr:col>23</xdr:col>
      <xdr:colOff>154782</xdr:colOff>
      <xdr:row>1</xdr:row>
      <xdr:rowOff>240506</xdr:rowOff>
    </xdr:to>
    <xdr:pic>
      <xdr:nvPicPr>
        <xdr:cNvPr id="3" name="Image 4">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6393657" y="452437"/>
          <a:ext cx="238125" cy="2286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xdr:from>
      <xdr:col>25</xdr:col>
      <xdr:colOff>231322</xdr:colOff>
      <xdr:row>0</xdr:row>
      <xdr:rowOff>95250</xdr:rowOff>
    </xdr:from>
    <xdr:to>
      <xdr:col>43</xdr:col>
      <xdr:colOff>306161</xdr:colOff>
      <xdr:row>2</xdr:row>
      <xdr:rowOff>353786</xdr:rowOff>
    </xdr:to>
    <xdr:sp macro="" textlink="">
      <xdr:nvSpPr>
        <xdr:cNvPr id="5" name="ZoneTexte 4">
          <a:extLst>
            <a:ext uri="{FF2B5EF4-FFF2-40B4-BE49-F238E27FC236}">
              <a16:creationId xmlns="" xmlns:a16="http://schemas.microsoft.com/office/drawing/2014/main" id="{00000000-0008-0000-0000-000005000000}"/>
            </a:ext>
          </a:extLst>
        </xdr:cNvPr>
        <xdr:cNvSpPr txBox="1"/>
      </xdr:nvSpPr>
      <xdr:spPr>
        <a:xfrm>
          <a:off x="7307036" y="95250"/>
          <a:ext cx="5191125" cy="112939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L'idée c'est de faire apparaitre un parasol le</a:t>
          </a:r>
          <a:r>
            <a:rPr lang="fr-FR" sz="1100" baseline="0"/>
            <a:t> premier jour de chaque jour de congés.</a:t>
          </a:r>
        </a:p>
        <a:p>
          <a:r>
            <a:rPr lang="fr-FR" sz="1100" baseline="0"/>
            <a:t>Ici je les mis que sur les semaines. Le souhait c'est de les mettre même sur pour une journée.</a:t>
          </a:r>
        </a:p>
        <a:p>
          <a:r>
            <a:rPr lang="fr-FR" sz="1100" baseline="0"/>
            <a:t>Mais, car il y a souvent un mais, il faut faire un filtre selon le motif de l'absence. </a:t>
          </a:r>
        </a:p>
        <a:p>
          <a:r>
            <a:rPr lang="fr-FR" sz="1100" baseline="0"/>
            <a:t>Par exmple un JFER ne doit pas être mis avec un parasol, ni les ADPA. Les autres c'est OK</a:t>
          </a:r>
          <a:endParaRPr lang="fr-FR" sz="1100"/>
        </a:p>
      </xdr:txBody>
    </xdr:sp>
    <xdr:clientData/>
  </xdr:twoCellAnchor>
  <xdr:twoCellAnchor>
    <xdr:from>
      <xdr:col>4</xdr:col>
      <xdr:colOff>130969</xdr:colOff>
      <xdr:row>0</xdr:row>
      <xdr:rowOff>95250</xdr:rowOff>
    </xdr:from>
    <xdr:to>
      <xdr:col>13</xdr:col>
      <xdr:colOff>381000</xdr:colOff>
      <xdr:row>1</xdr:row>
      <xdr:rowOff>416719</xdr:rowOff>
    </xdr:to>
    <xdr:sp macro="[0]!Liste_des_Noms" textlink="">
      <xdr:nvSpPr>
        <xdr:cNvPr id="48" name="ZoneTexte 47"/>
        <xdr:cNvSpPr txBox="1"/>
      </xdr:nvSpPr>
      <xdr:spPr>
        <a:xfrm>
          <a:off x="1273969" y="95250"/>
          <a:ext cx="2750344" cy="762000"/>
        </a:xfrm>
        <a:prstGeom prst="rect">
          <a:avLst/>
        </a:prstGeom>
        <a:solidFill>
          <a:srgbClr val="FFFFCC"/>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Cliqez ici pour mettre à jour la liste des noms  s'il y a eu des modifications dans la feuille BDD</a:t>
          </a:r>
        </a:p>
      </xdr:txBody>
    </xdr:sp>
    <xdr:clientData/>
  </xdr:twoCellAnchor>
  <xdr:twoCellAnchor editAs="oneCell">
    <xdr:from>
      <xdr:col>13</xdr:col>
      <xdr:colOff>0</xdr:colOff>
      <xdr:row>21</xdr:row>
      <xdr:rowOff>0</xdr:rowOff>
    </xdr:from>
    <xdr:to>
      <xdr:col>13</xdr:col>
      <xdr:colOff>238125</xdr:colOff>
      <xdr:row>21</xdr:row>
      <xdr:rowOff>228600</xdr:rowOff>
    </xdr:to>
    <xdr:pic>
      <xdr:nvPicPr>
        <xdr:cNvPr id="66" name="Image 4">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643313" y="6084094"/>
          <a:ext cx="238125" cy="2286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29</xdr:col>
      <xdr:colOff>0</xdr:colOff>
      <xdr:row>28</xdr:row>
      <xdr:rowOff>0</xdr:rowOff>
    </xdr:from>
    <xdr:to>
      <xdr:col>29</xdr:col>
      <xdr:colOff>238125</xdr:colOff>
      <xdr:row>28</xdr:row>
      <xdr:rowOff>228600</xdr:rowOff>
    </xdr:to>
    <xdr:pic>
      <xdr:nvPicPr>
        <xdr:cNvPr id="67" name="Image 4">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8310563" y="7834313"/>
          <a:ext cx="238125" cy="2286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33</xdr:col>
      <xdr:colOff>0</xdr:colOff>
      <xdr:row>4</xdr:row>
      <xdr:rowOff>0</xdr:rowOff>
    </xdr:from>
    <xdr:to>
      <xdr:col>33</xdr:col>
      <xdr:colOff>238125</xdr:colOff>
      <xdr:row>4</xdr:row>
      <xdr:rowOff>228600</xdr:rowOff>
    </xdr:to>
    <xdr:pic>
      <xdr:nvPicPr>
        <xdr:cNvPr id="68" name="Image 4">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9477375" y="1833563"/>
          <a:ext cx="238125" cy="2286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33</xdr:col>
      <xdr:colOff>0</xdr:colOff>
      <xdr:row>11</xdr:row>
      <xdr:rowOff>0</xdr:rowOff>
    </xdr:from>
    <xdr:to>
      <xdr:col>33</xdr:col>
      <xdr:colOff>238125</xdr:colOff>
      <xdr:row>11</xdr:row>
      <xdr:rowOff>228600</xdr:rowOff>
    </xdr:to>
    <xdr:pic>
      <xdr:nvPicPr>
        <xdr:cNvPr id="69" name="Image 4">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9477375" y="3583781"/>
          <a:ext cx="238125" cy="2286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41</xdr:col>
      <xdr:colOff>0</xdr:colOff>
      <xdr:row>17</xdr:row>
      <xdr:rowOff>0</xdr:rowOff>
    </xdr:from>
    <xdr:to>
      <xdr:col>41</xdr:col>
      <xdr:colOff>238125</xdr:colOff>
      <xdr:row>17</xdr:row>
      <xdr:rowOff>228600</xdr:rowOff>
    </xdr:to>
    <xdr:pic>
      <xdr:nvPicPr>
        <xdr:cNvPr id="70" name="Image 4">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1811000" y="5083969"/>
          <a:ext cx="238125" cy="2286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xdr:twoCellAnchor>
    <xdr:from>
      <xdr:col>15</xdr:col>
      <xdr:colOff>219075</xdr:colOff>
      <xdr:row>2</xdr:row>
      <xdr:rowOff>95251</xdr:rowOff>
    </xdr:from>
    <xdr:to>
      <xdr:col>18</xdr:col>
      <xdr:colOff>476250</xdr:colOff>
      <xdr:row>6</xdr:row>
      <xdr:rowOff>171451</xdr:rowOff>
    </xdr:to>
    <xdr:sp macro="" textlink="">
      <xdr:nvSpPr>
        <xdr:cNvPr id="2" name="ZoneTexte 1">
          <a:extLst>
            <a:ext uri="{FF2B5EF4-FFF2-40B4-BE49-F238E27FC236}">
              <a16:creationId xmlns="" xmlns:a16="http://schemas.microsoft.com/office/drawing/2014/main" id="{00000000-0008-0000-0200-000002000000}"/>
            </a:ext>
          </a:extLst>
        </xdr:cNvPr>
        <xdr:cNvSpPr txBox="1"/>
      </xdr:nvSpPr>
      <xdr:spPr>
        <a:xfrm>
          <a:off x="11382375" y="485776"/>
          <a:ext cx="3686175" cy="838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La BDD est une</a:t>
          </a:r>
          <a:r>
            <a:rPr lang="fr-FR" sz="1100" baseline="0"/>
            <a:t> extraction d'un logiciel qui est en sql et les dates sortent en format inexploitable, je les ai sorties en N et O puis multiplier par 1 en CD pour que cela soit exploitable avec ma formule conditionnelle.</a:t>
          </a:r>
          <a:endParaRPr lang="fr-FR" sz="1100"/>
        </a:p>
      </xdr:txBody>
    </xdr:sp>
    <xdr:clientData/>
  </xdr:twoCellAnchor>
  <xdr:twoCellAnchor editAs="oneCell">
    <xdr:from>
      <xdr:col>29</xdr:col>
      <xdr:colOff>0</xdr:colOff>
      <xdr:row>21</xdr:row>
      <xdr:rowOff>0</xdr:rowOff>
    </xdr:from>
    <xdr:to>
      <xdr:col>29</xdr:col>
      <xdr:colOff>238125</xdr:colOff>
      <xdr:row>22</xdr:row>
      <xdr:rowOff>38100</xdr:rowOff>
    </xdr:to>
    <xdr:pic>
      <xdr:nvPicPr>
        <xdr:cNvPr id="5" name="Image 4">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2974300" y="4010025"/>
          <a:ext cx="238125" cy="2286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29</xdr:col>
      <xdr:colOff>0</xdr:colOff>
      <xdr:row>28</xdr:row>
      <xdr:rowOff>0</xdr:rowOff>
    </xdr:from>
    <xdr:to>
      <xdr:col>29</xdr:col>
      <xdr:colOff>238125</xdr:colOff>
      <xdr:row>29</xdr:row>
      <xdr:rowOff>38100</xdr:rowOff>
    </xdr:to>
    <xdr:pic>
      <xdr:nvPicPr>
        <xdr:cNvPr id="6" name="Image 4">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2974300" y="5343525"/>
          <a:ext cx="238125" cy="2286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33</xdr:col>
      <xdr:colOff>0</xdr:colOff>
      <xdr:row>4</xdr:row>
      <xdr:rowOff>0</xdr:rowOff>
    </xdr:from>
    <xdr:to>
      <xdr:col>33</xdr:col>
      <xdr:colOff>238125</xdr:colOff>
      <xdr:row>5</xdr:row>
      <xdr:rowOff>38100</xdr:rowOff>
    </xdr:to>
    <xdr:pic>
      <xdr:nvPicPr>
        <xdr:cNvPr id="7" name="Image 4">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022300" y="771525"/>
          <a:ext cx="238125" cy="2286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41</xdr:col>
      <xdr:colOff>0</xdr:colOff>
      <xdr:row>17</xdr:row>
      <xdr:rowOff>0</xdr:rowOff>
    </xdr:from>
    <xdr:to>
      <xdr:col>41</xdr:col>
      <xdr:colOff>238125</xdr:colOff>
      <xdr:row>18</xdr:row>
      <xdr:rowOff>38100</xdr:rowOff>
    </xdr:to>
    <xdr:pic>
      <xdr:nvPicPr>
        <xdr:cNvPr id="8" name="Image 4">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118300" y="3248025"/>
          <a:ext cx="238125" cy="2286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23</xdr:col>
      <xdr:colOff>0</xdr:colOff>
      <xdr:row>1</xdr:row>
      <xdr:rowOff>0</xdr:rowOff>
    </xdr:from>
    <xdr:to>
      <xdr:col>23</xdr:col>
      <xdr:colOff>238125</xdr:colOff>
      <xdr:row>1</xdr:row>
      <xdr:rowOff>228600</xdr:rowOff>
    </xdr:to>
    <xdr:pic>
      <xdr:nvPicPr>
        <xdr:cNvPr id="3" name="Image 4">
          <a:extLst>
            <a:ext uri="{FF2B5EF4-FFF2-40B4-BE49-F238E27FC236}">
              <a16:creationId xmlns="" xmlns:a16="http://schemas.microsoft.com/office/drawing/2014/main" id="{00000000-0008-0000-03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6448425" y="438150"/>
          <a:ext cx="238125" cy="2286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29</xdr:col>
      <xdr:colOff>104775</xdr:colOff>
      <xdr:row>28</xdr:row>
      <xdr:rowOff>19050</xdr:rowOff>
    </xdr:from>
    <xdr:to>
      <xdr:col>29</xdr:col>
      <xdr:colOff>342900</xdr:colOff>
      <xdr:row>29</xdr:row>
      <xdr:rowOff>0</xdr:rowOff>
    </xdr:to>
    <xdr:pic>
      <xdr:nvPicPr>
        <xdr:cNvPr id="4" name="Image 4">
          <a:extLst>
            <a:ext uri="{FF2B5EF4-FFF2-40B4-BE49-F238E27FC236}">
              <a16:creationId xmlns="" xmlns:a16="http://schemas.microsoft.com/office/drawing/2014/main" id="{00000000-0008-0000-03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8382000" y="7791450"/>
          <a:ext cx="238125" cy="2286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33</xdr:col>
      <xdr:colOff>76200</xdr:colOff>
      <xdr:row>4</xdr:row>
      <xdr:rowOff>28575</xdr:rowOff>
    </xdr:from>
    <xdr:to>
      <xdr:col>33</xdr:col>
      <xdr:colOff>314325</xdr:colOff>
      <xdr:row>5</xdr:row>
      <xdr:rowOff>9525</xdr:rowOff>
    </xdr:to>
    <xdr:pic>
      <xdr:nvPicPr>
        <xdr:cNvPr id="5" name="Image 4">
          <a:extLst>
            <a:ext uri="{FF2B5EF4-FFF2-40B4-BE49-F238E27FC236}">
              <a16:creationId xmlns="" xmlns:a16="http://schemas.microsoft.com/office/drawing/2014/main" id="{00000000-0008-0000-03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9515475" y="1857375"/>
          <a:ext cx="238125" cy="2286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33</xdr:col>
      <xdr:colOff>114300</xdr:colOff>
      <xdr:row>11</xdr:row>
      <xdr:rowOff>28575</xdr:rowOff>
    </xdr:from>
    <xdr:to>
      <xdr:col>33</xdr:col>
      <xdr:colOff>352425</xdr:colOff>
      <xdr:row>12</xdr:row>
      <xdr:rowOff>9525</xdr:rowOff>
    </xdr:to>
    <xdr:pic>
      <xdr:nvPicPr>
        <xdr:cNvPr id="6" name="Image 5">
          <a:extLst>
            <a:ext uri="{FF2B5EF4-FFF2-40B4-BE49-F238E27FC236}">
              <a16:creationId xmlns="" xmlns:a16="http://schemas.microsoft.com/office/drawing/2014/main" id="{00000000-0008-0000-03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9553575" y="3590925"/>
          <a:ext cx="238125" cy="2286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33</xdr:col>
      <xdr:colOff>104775</xdr:colOff>
      <xdr:row>18</xdr:row>
      <xdr:rowOff>38100</xdr:rowOff>
    </xdr:from>
    <xdr:to>
      <xdr:col>33</xdr:col>
      <xdr:colOff>342900</xdr:colOff>
      <xdr:row>19</xdr:row>
      <xdr:rowOff>19050</xdr:rowOff>
    </xdr:to>
    <xdr:pic>
      <xdr:nvPicPr>
        <xdr:cNvPr id="7" name="Image 6">
          <a:extLst>
            <a:ext uri="{FF2B5EF4-FFF2-40B4-BE49-F238E27FC236}">
              <a16:creationId xmlns="" xmlns:a16="http://schemas.microsoft.com/office/drawing/2014/main" id="{00000000-0008-0000-03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9544050" y="5334000"/>
          <a:ext cx="238125" cy="2286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49</xdr:col>
      <xdr:colOff>123825</xdr:colOff>
      <xdr:row>28</xdr:row>
      <xdr:rowOff>28575</xdr:rowOff>
    </xdr:from>
    <xdr:to>
      <xdr:col>49</xdr:col>
      <xdr:colOff>361950</xdr:colOff>
      <xdr:row>29</xdr:row>
      <xdr:rowOff>9525</xdr:rowOff>
    </xdr:to>
    <xdr:pic>
      <xdr:nvPicPr>
        <xdr:cNvPr id="8" name="Image 7">
          <a:extLst>
            <a:ext uri="{FF2B5EF4-FFF2-40B4-BE49-F238E27FC236}">
              <a16:creationId xmlns="" xmlns:a16="http://schemas.microsoft.com/office/drawing/2014/main" id="{00000000-0008-0000-03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4211300" y="7800975"/>
          <a:ext cx="238125" cy="2286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xdr:from>
      <xdr:col>29</xdr:col>
      <xdr:colOff>104775</xdr:colOff>
      <xdr:row>0</xdr:row>
      <xdr:rowOff>85725</xdr:rowOff>
    </xdr:from>
    <xdr:to>
      <xdr:col>47</xdr:col>
      <xdr:colOff>152400</xdr:colOff>
      <xdr:row>3</xdr:row>
      <xdr:rowOff>28575</xdr:rowOff>
    </xdr:to>
    <xdr:sp macro="" textlink="">
      <xdr:nvSpPr>
        <xdr:cNvPr id="2" name="ZoneTexte 1">
          <a:extLst>
            <a:ext uri="{FF2B5EF4-FFF2-40B4-BE49-F238E27FC236}">
              <a16:creationId xmlns="" xmlns:a16="http://schemas.microsoft.com/office/drawing/2014/main" id="{00000000-0008-0000-0300-000002000000}"/>
            </a:ext>
          </a:extLst>
        </xdr:cNvPr>
        <xdr:cNvSpPr txBox="1"/>
      </xdr:nvSpPr>
      <xdr:spPr>
        <a:xfrm>
          <a:off x="8382000" y="85725"/>
          <a:ext cx="5191125" cy="12573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L'idée c'est de faire apparaitre un parasol le</a:t>
          </a:r>
          <a:r>
            <a:rPr lang="fr-FR" sz="1100" baseline="0"/>
            <a:t> premier jour de chaque jour de congés.</a:t>
          </a:r>
        </a:p>
        <a:p>
          <a:r>
            <a:rPr lang="fr-FR" sz="1100" baseline="0"/>
            <a:t>Ici je les mis que sur les semaines. Le souhait c'est de les mettre même sur pour une journée.</a:t>
          </a:r>
        </a:p>
        <a:p>
          <a:r>
            <a:rPr lang="fr-FR" sz="1100" baseline="0"/>
            <a:t>Mais, car il y a souvent un mais, il faut faire un filtre selon le motif de l'absence. </a:t>
          </a:r>
        </a:p>
        <a:p>
          <a:r>
            <a:rPr lang="fr-FR" sz="1100" baseline="0"/>
            <a:t>Par exmple un JFER ne doit pas être mis avec un parasol, ni les ADPA. Les autres c'est OK</a:t>
          </a:r>
          <a:endParaRPr lang="fr-FR" sz="1100"/>
        </a:p>
      </xdr:txBody>
    </xdr:sp>
    <xdr:clientData/>
  </xdr:twoCellAnchor>
  <xdr:twoCellAnchor editAs="oneCell">
    <xdr:from>
      <xdr:col>13</xdr:col>
      <xdr:colOff>104775</xdr:colOff>
      <xdr:row>21</xdr:row>
      <xdr:rowOff>19050</xdr:rowOff>
    </xdr:from>
    <xdr:to>
      <xdr:col>13</xdr:col>
      <xdr:colOff>342900</xdr:colOff>
      <xdr:row>22</xdr:row>
      <xdr:rowOff>0</xdr:rowOff>
    </xdr:to>
    <xdr:pic>
      <xdr:nvPicPr>
        <xdr:cNvPr id="10" name="Image 9">
          <a:extLst>
            <a:ext uri="{FF2B5EF4-FFF2-40B4-BE49-F238E27FC236}">
              <a16:creationId xmlns="" xmlns:a16="http://schemas.microsoft.com/office/drawing/2014/main" id="{00000000-0008-0000-03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33800" y="6057900"/>
          <a:ext cx="238125" cy="2286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41</xdr:col>
      <xdr:colOff>95250</xdr:colOff>
      <xdr:row>17</xdr:row>
      <xdr:rowOff>19050</xdr:rowOff>
    </xdr:from>
    <xdr:to>
      <xdr:col>41</xdr:col>
      <xdr:colOff>333375</xdr:colOff>
      <xdr:row>18</xdr:row>
      <xdr:rowOff>0</xdr:rowOff>
    </xdr:to>
    <xdr:pic>
      <xdr:nvPicPr>
        <xdr:cNvPr id="11" name="Image 10">
          <a:extLst>
            <a:ext uri="{FF2B5EF4-FFF2-40B4-BE49-F238E27FC236}">
              <a16:creationId xmlns="" xmlns:a16="http://schemas.microsoft.com/office/drawing/2014/main" id="{00000000-0008-0000-03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1858625" y="5067300"/>
          <a:ext cx="238125" cy="2286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41</xdr:col>
      <xdr:colOff>104775</xdr:colOff>
      <xdr:row>34</xdr:row>
      <xdr:rowOff>9525</xdr:rowOff>
    </xdr:from>
    <xdr:to>
      <xdr:col>41</xdr:col>
      <xdr:colOff>342900</xdr:colOff>
      <xdr:row>34</xdr:row>
      <xdr:rowOff>238125</xdr:rowOff>
    </xdr:to>
    <xdr:pic>
      <xdr:nvPicPr>
        <xdr:cNvPr id="12" name="Image 11">
          <a:extLst>
            <a:ext uri="{FF2B5EF4-FFF2-40B4-BE49-F238E27FC236}">
              <a16:creationId xmlns="" xmlns:a16="http://schemas.microsoft.com/office/drawing/2014/main" id="{00000000-0008-0000-03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1868150" y="9267825"/>
          <a:ext cx="238125" cy="2286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1">
    <pageSetUpPr fitToPage="1"/>
  </sheetPr>
  <dimension ref="A1:BD52"/>
  <sheetViews>
    <sheetView showGridLines="0" tabSelected="1" zoomScale="80" zoomScaleNormal="80" workbookViewId="0">
      <selection activeCell="T2" sqref="T2"/>
    </sheetView>
  </sheetViews>
  <sheetFormatPr baseColWidth="10" defaultColWidth="0" defaultRowHeight="0" customHeight="1" zeroHeight="1"/>
  <cols>
    <col min="1" max="1" width="1.7109375" style="32" customWidth="1"/>
    <col min="2" max="2" width="7" style="32" customWidth="1"/>
    <col min="3" max="3" width="0.85546875" style="32" customWidth="1"/>
    <col min="4" max="4" width="7.5703125" style="42" customWidth="1"/>
    <col min="5" max="5" width="2.42578125" style="52" customWidth="1"/>
    <col min="6" max="6" width="6.5703125" style="32" customWidth="1"/>
    <col min="7" max="7" width="0.85546875" style="32" customWidth="1"/>
    <col min="8" max="8" width="7.5703125" style="42" customWidth="1"/>
    <col min="9" max="9" width="2.42578125" style="42" customWidth="1"/>
    <col min="10" max="10" width="6.5703125" style="32" customWidth="1"/>
    <col min="11" max="11" width="0.85546875" style="32" customWidth="1"/>
    <col min="12" max="12" width="7.5703125" style="42" customWidth="1"/>
    <col min="13" max="13" width="2.42578125" style="42" customWidth="1"/>
    <col min="14" max="14" width="6.5703125" style="32" customWidth="1"/>
    <col min="15" max="15" width="0.85546875" style="32" customWidth="1"/>
    <col min="16" max="16" width="7.5703125" style="42" customWidth="1"/>
    <col min="17" max="17" width="2.42578125" style="42" customWidth="1"/>
    <col min="18" max="18" width="6.5703125" style="32" customWidth="1"/>
    <col min="19" max="19" width="0.85546875" style="32" customWidth="1"/>
    <col min="20" max="20" width="7.5703125" style="42" customWidth="1"/>
    <col min="21" max="21" width="2.42578125" style="42" customWidth="1"/>
    <col min="22" max="22" width="6.5703125" style="32" customWidth="1"/>
    <col min="23" max="23" width="0.85546875" style="32" customWidth="1"/>
    <col min="24" max="24" width="7.5703125" style="42" customWidth="1"/>
    <col min="25" max="25" width="2.42578125" style="42" customWidth="1"/>
    <col min="26" max="26" width="6.5703125" style="32" customWidth="1"/>
    <col min="27" max="27" width="0.85546875" style="32" customWidth="1"/>
    <col min="28" max="28" width="7.5703125" style="42" customWidth="1"/>
    <col min="29" max="29" width="2.42578125" style="42" customWidth="1"/>
    <col min="30" max="30" width="6.5703125" style="32" customWidth="1"/>
    <col min="31" max="31" width="0.85546875" style="32" customWidth="1"/>
    <col min="32" max="32" width="7.5703125" style="42" customWidth="1"/>
    <col min="33" max="33" width="2.42578125" style="42" customWidth="1"/>
    <col min="34" max="34" width="6.5703125" style="32" customWidth="1"/>
    <col min="35" max="35" width="0.85546875" style="32" customWidth="1"/>
    <col min="36" max="36" width="7.5703125" style="42" customWidth="1"/>
    <col min="37" max="37" width="2.42578125" style="42" customWidth="1"/>
    <col min="38" max="38" width="6.5703125" style="32" customWidth="1"/>
    <col min="39" max="39" width="0.85546875" style="32" customWidth="1"/>
    <col min="40" max="40" width="7.5703125" style="42" customWidth="1"/>
    <col min="41" max="41" width="2.42578125" style="42" customWidth="1"/>
    <col min="42" max="42" width="6.5703125" style="32" customWidth="1"/>
    <col min="43" max="43" width="0.85546875" style="32" customWidth="1"/>
    <col min="44" max="44" width="7.5703125" style="42" customWidth="1"/>
    <col min="45" max="45" width="2.42578125" style="42" customWidth="1"/>
    <col min="46" max="46" width="6.5703125" style="32" customWidth="1"/>
    <col min="47" max="47" width="0.85546875" style="32" customWidth="1"/>
    <col min="48" max="48" width="7.5703125" style="42" customWidth="1"/>
    <col min="49" max="49" width="2.42578125" style="42" customWidth="1"/>
    <col min="50" max="50" width="6.5703125" style="32" customWidth="1"/>
    <col min="51" max="51" width="0.85546875" style="37" customWidth="1"/>
    <col min="52" max="52" width="7.5703125" style="37" customWidth="1"/>
    <col min="53" max="53" width="2.42578125" style="37" customWidth="1"/>
    <col min="54" max="54" width="6.5703125" style="37" customWidth="1"/>
    <col min="55" max="55" width="1.5703125" style="32" customWidth="1"/>
    <col min="56" max="60" width="6.85546875" style="32" hidden="1" customWidth="1"/>
    <col min="61" max="16384" width="6.85546875" style="32" hidden="1"/>
  </cols>
  <sheetData>
    <row r="1" spans="2:56" ht="35.1" customHeight="1" thickBot="1"/>
    <row r="2" spans="2:56" ht="35.1" customHeight="1" thickBot="1">
      <c r="P2" s="94" t="s">
        <v>168</v>
      </c>
      <c r="Q2" s="95"/>
      <c r="R2" s="96"/>
    </row>
    <row r="3" spans="2:56" ht="35.1" customHeight="1">
      <c r="C3" s="81">
        <v>2022</v>
      </c>
      <c r="D3" s="81"/>
      <c r="E3" s="81"/>
      <c r="F3" s="81"/>
      <c r="G3" s="81"/>
      <c r="H3" s="81"/>
      <c r="I3" s="81"/>
      <c r="J3" s="81"/>
      <c r="K3" s="81" t="str">
        <f>IF(MONTH(1&amp;K4)=1,An+1,"")</f>
        <v/>
      </c>
      <c r="L3" s="81"/>
      <c r="M3" s="81"/>
      <c r="N3" s="81"/>
      <c r="O3" s="81" t="str">
        <f>IF(MONTH(1&amp;O4)=1,An+1,"")</f>
        <v/>
      </c>
      <c r="P3" s="81"/>
      <c r="Q3" s="81"/>
      <c r="R3" s="81"/>
      <c r="S3" s="81" t="str">
        <f>IF(MONTH(1&amp;S4)=1,An+1,"")</f>
        <v/>
      </c>
      <c r="T3" s="81"/>
      <c r="U3" s="81"/>
      <c r="V3" s="81"/>
      <c r="W3" s="81" t="str">
        <f>IF(MONTH(1&amp;W4)=1,An+1,"")</f>
        <v/>
      </c>
      <c r="X3" s="81"/>
      <c r="Y3" s="81"/>
      <c r="Z3" s="81"/>
      <c r="AA3" s="81" t="str">
        <f>IF(MONTH(1&amp;AA4)=1,An+1,"")</f>
        <v/>
      </c>
      <c r="AB3" s="81"/>
      <c r="AC3" s="81"/>
      <c r="AD3" s="81"/>
      <c r="AE3" s="81" t="str">
        <f>IF(MONTH(1&amp;AE4)=1,An+1,"")</f>
        <v/>
      </c>
      <c r="AF3" s="81"/>
      <c r="AG3" s="81"/>
      <c r="AH3" s="81"/>
      <c r="AI3" s="81" t="str">
        <f>IF(MONTH(1&amp;AI4)=1,An+1,"")</f>
        <v/>
      </c>
      <c r="AJ3" s="81"/>
      <c r="AK3" s="81"/>
      <c r="AL3" s="81"/>
      <c r="AM3" s="81" t="str">
        <f>IF(MONTH(1&amp;AM4)=1,An+1,"")</f>
        <v/>
      </c>
      <c r="AN3" s="81"/>
      <c r="AO3" s="81"/>
      <c r="AP3" s="81"/>
      <c r="AQ3" s="81" t="str">
        <f>IF(MONTH(1&amp;AQ4)=1,An+1,"")</f>
        <v/>
      </c>
      <c r="AR3" s="81"/>
      <c r="AS3" s="81"/>
      <c r="AT3" s="81"/>
      <c r="AU3" s="81" t="str">
        <f>IF(MONTH(1&amp;AU4)=1,An+1,"")</f>
        <v/>
      </c>
      <c r="AV3" s="81"/>
      <c r="AW3" s="81"/>
      <c r="AX3" s="81"/>
      <c r="AY3" s="81">
        <f>IF(MONTH(1&amp;AY4)=1,An+1,"")</f>
        <v>2023</v>
      </c>
      <c r="AZ3" s="81"/>
      <c r="BA3" s="81"/>
      <c r="BB3" s="81"/>
    </row>
    <row r="4" spans="2:56" ht="40.5" customHeight="1">
      <c r="B4" s="34"/>
      <c r="C4" s="83" t="s">
        <v>0</v>
      </c>
      <c r="D4" s="83"/>
      <c r="E4" s="83"/>
      <c r="F4" s="84"/>
      <c r="G4" s="82" t="str">
        <f>CHOOSE(IF(MONTH(1&amp;C4)=12,1,MONTH(1&amp;C4)+1),"Janvier","Février","Mars","Avril","Mai","Juin","Juillet","Août","Septembre","Octobre","Novembre","Décembre")</f>
        <v>Février</v>
      </c>
      <c r="H4" s="83"/>
      <c r="I4" s="83"/>
      <c r="J4" s="84"/>
      <c r="K4" s="82" t="str">
        <f>CHOOSE(IF(MONTH(1&amp;G4)=12,1,MONTH(1&amp;G4)+1),"Janvier","Février","Mars","Avril","Mai","Juin","Juillet","Août","Septembre","Octobre","Novembre","Décembre")</f>
        <v>Mars</v>
      </c>
      <c r="L4" s="83"/>
      <c r="M4" s="83"/>
      <c r="N4" s="83"/>
      <c r="O4" s="82" t="str">
        <f>CHOOSE(IF(MONTH(1&amp;K4)=12,1,MONTH(1&amp;K4)+1),"Janvier","Février","Mars","Avril","Mai","Juin","Juillet","Août","Septembre","Octobre","Novembre","Décembre")</f>
        <v>Avril</v>
      </c>
      <c r="P4" s="83"/>
      <c r="Q4" s="83"/>
      <c r="R4" s="83"/>
      <c r="S4" s="82" t="str">
        <f>CHOOSE(IF(MONTH(1&amp;O4)=12,1,MONTH(1&amp;O4)+1),"Janvier","Février","Mars","Avril","Mai","Juin","Juillet","Août","Septembre","Octobre","Novembre","Décembre")</f>
        <v>Mai</v>
      </c>
      <c r="T4" s="83"/>
      <c r="U4" s="83"/>
      <c r="V4" s="83"/>
      <c r="W4" s="82" t="str">
        <f>CHOOSE(IF(MONTH(1&amp;S4)=12,1,MONTH(1&amp;S4)+1),"Janvier","Février","Mars","Avril","Mai","Juin","Juillet","Août","Septembre","Octobre","Novembre","Décembre")</f>
        <v>Juin</v>
      </c>
      <c r="X4" s="83"/>
      <c r="Y4" s="83"/>
      <c r="Z4" s="83"/>
      <c r="AA4" s="82" t="str">
        <f>CHOOSE(IF(MONTH(1&amp;W4)=12,1,MONTH(1&amp;W4)+1),"Janvier","Février","Mars","Avril","Mai","Juin","Juillet","Août","Septembre","Octobre","Novembre","Décembre")</f>
        <v>Juillet</v>
      </c>
      <c r="AB4" s="83"/>
      <c r="AC4" s="83"/>
      <c r="AD4" s="83"/>
      <c r="AE4" s="82" t="str">
        <f>CHOOSE(IF(MONTH(1&amp;AA4)=12,1,MONTH(1&amp;AA4)+1),"Janvier","Février","Mars","Avril","Mai","Juin","Juillet","Août","Septembre","Octobre","Novembre","Décembre")</f>
        <v>Août</v>
      </c>
      <c r="AF4" s="83"/>
      <c r="AG4" s="83"/>
      <c r="AH4" s="83"/>
      <c r="AI4" s="82" t="str">
        <f>CHOOSE(IF(MONTH(1&amp;AE4)=12,1,MONTH(1&amp;AE4)+1),"Janvier","Février","Mars","Avril","Mai","Juin","Juillet","Août","Septembre","Octobre","Novembre","Décembre")</f>
        <v>Septembre</v>
      </c>
      <c r="AJ4" s="83"/>
      <c r="AK4" s="83"/>
      <c r="AL4" s="83"/>
      <c r="AM4" s="82" t="str">
        <f>CHOOSE(IF(MONTH(1&amp;AI4)=12,1,MONTH(1&amp;AI4)+1),"Janvier","Février","Mars","Avril","Mai","Juin","Juillet","Août","Septembre","Octobre","Novembre","Décembre")</f>
        <v>Octobre</v>
      </c>
      <c r="AN4" s="83"/>
      <c r="AO4" s="83"/>
      <c r="AP4" s="83"/>
      <c r="AQ4" s="82" t="str">
        <f>CHOOSE(IF(MONTH(1&amp;AM4)=12,1,MONTH(1&amp;AM4)+1),"Janvier","Février","Mars","Avril","Mai","Juin","Juillet","Août","Septembre","Octobre","Novembre","Décembre")</f>
        <v>Novembre</v>
      </c>
      <c r="AR4" s="83"/>
      <c r="AS4" s="83"/>
      <c r="AT4" s="83"/>
      <c r="AU4" s="82" t="str">
        <f>CHOOSE(IF(MONTH(1&amp;AQ4)=12,1,MONTH(1&amp;AQ4)+1),"Janvier","Février","Mars","Avril","Mai","Juin","Juillet","Août","Septembre","Octobre","Novembre","Décembre")</f>
        <v>Décembre</v>
      </c>
      <c r="AV4" s="83"/>
      <c r="AW4" s="83"/>
      <c r="AX4" s="83"/>
      <c r="AY4" s="82" t="str">
        <f>CHOOSE(IF(MONTH(1&amp;AU4)=12,1,MONTH(1&amp;AU4)+1),"Janvier","Février","Mars","Avril","Mai","Juin","Juillet","Août","Septembre","Octobre","Novembre","Décembre")</f>
        <v>Janvier</v>
      </c>
      <c r="AZ4" s="83"/>
      <c r="BA4" s="83"/>
      <c r="BB4" s="84"/>
    </row>
    <row r="5" spans="2:56" ht="20.100000000000001" customHeight="1">
      <c r="B5" s="34"/>
      <c r="C5" s="55"/>
      <c r="D5" s="49">
        <f>DATE(An,MONTH(1&amp;C$4),1)</f>
        <v>44562</v>
      </c>
      <c r="E5" s="54" t="str">
        <f>IF(WEEKDAY(D5,2)=3, _xlfn.ISOWEEKNUM(D5),"")</f>
        <v/>
      </c>
      <c r="F5" s="54"/>
      <c r="G5" s="56"/>
      <c r="H5" s="49">
        <v>44596</v>
      </c>
      <c r="I5" s="54" t="str">
        <f>IF(WEEKDAY(H5,2)=3, _xlfn.ISOWEEKNUM(H5),"")</f>
        <v/>
      </c>
      <c r="J5" s="54"/>
      <c r="K5" s="56"/>
      <c r="L5" s="49">
        <f>DATE(IF(MONTH(1&amp;G$4)&lt;MONTH(1&amp;K$4),YEAR(H5),An+1),MONTH(1&amp;K$4),1)</f>
        <v>44621</v>
      </c>
      <c r="M5" s="54" t="str">
        <f>IF(WEEKDAY(L5,2)=3, _xlfn.ISOWEEKNUM(L5),"")</f>
        <v/>
      </c>
      <c r="N5" s="54"/>
      <c r="O5" s="56"/>
      <c r="P5" s="49">
        <f>DATE(IF(MONTH(1&amp;K$4)&lt;MONTH(1&amp;O$4),YEAR(L5),An+1),MONTH(1&amp;O$4),1)</f>
        <v>44652</v>
      </c>
      <c r="Q5" s="54" t="str">
        <f>IF(WEEKDAY(P5,2)=3, _xlfn.ISOWEEKNUM(P5),"")</f>
        <v/>
      </c>
      <c r="R5" s="54"/>
      <c r="S5" s="56"/>
      <c r="T5" s="49">
        <f>DATE(IF(MONTH(1&amp;O$4)&lt;MONTH(1&amp;S$4),YEAR(P5),An+1),MONTH(1&amp;S$4),1)</f>
        <v>44682</v>
      </c>
      <c r="U5" s="54" t="str">
        <f>IF(WEEKDAY(T5,2)=3, _xlfn.ISOWEEKNUM(T5),"")</f>
        <v/>
      </c>
      <c r="V5" s="54"/>
      <c r="W5" s="56"/>
      <c r="X5" s="49">
        <f>DATE(IF(MONTH(1&amp;S$4)&lt;MONTH(1&amp;W$4),YEAR(T5),An+1),MONTH(1&amp;W$4),1)</f>
        <v>44713</v>
      </c>
      <c r="Y5" s="54" t="e">
        <f ca="1">IF(WEEKDAY(X5,2)=3, _xlfn.ISOWEEKNUM(X5),"")</f>
        <v>#NAME?</v>
      </c>
      <c r="Z5" s="54"/>
      <c r="AA5" s="56"/>
      <c r="AB5" s="49">
        <f>DATE(IF(MONTH(1&amp;W$4)&lt;MONTH(1&amp;AA$4),YEAR(X5),An+1),MONTH(1&amp;AA$4),1)</f>
        <v>44743</v>
      </c>
      <c r="AC5" s="54" t="str">
        <f>IF(WEEKDAY(AB5,2)=3, _xlfn.ISOWEEKNUM(AB5),"")</f>
        <v/>
      </c>
      <c r="AD5" s="54"/>
      <c r="AE5" s="56"/>
      <c r="AF5" s="49">
        <f>DATE(IF(MONTH(1&amp;AA$4)&lt;MONTH(1&amp;AE$4),YEAR(AB5),An+1),MONTH(1&amp;AE$4),1)</f>
        <v>44774</v>
      </c>
      <c r="AG5" s="54" t="str">
        <f>IF(WEEKDAY(AF5,2)=3, _xlfn.ISOWEEKNUM(AF5),"")</f>
        <v/>
      </c>
      <c r="AH5" s="54"/>
      <c r="AI5" s="56"/>
      <c r="AJ5" s="49">
        <f>DATE(IF(MONTH(1&amp;AE$4)&lt;MONTH(1&amp;AI$4),YEAR(AF5),An+1),MONTH(1&amp;AI$4),1)</f>
        <v>44805</v>
      </c>
      <c r="AK5" s="54" t="str">
        <f>IF(WEEKDAY(AJ5,2)=3, _xlfn.ISOWEEKNUM(AJ5),"")</f>
        <v/>
      </c>
      <c r="AL5" s="54"/>
      <c r="AM5" s="56"/>
      <c r="AN5" s="49">
        <f>DATE(IF(MONTH(1&amp;AI$4)&lt;MONTH(1&amp;AM$4),YEAR(AJ5),An+1),MONTH(1&amp;AM$4),1)</f>
        <v>44835</v>
      </c>
      <c r="AO5" s="54" t="str">
        <f>IF(WEEKDAY(AN5,2)=3, _xlfn.ISOWEEKNUM(AN5),"")</f>
        <v/>
      </c>
      <c r="AP5" s="54"/>
      <c r="AQ5" s="56"/>
      <c r="AR5" s="49">
        <f>DATE(IF(MONTH(1&amp;AM$4)&lt;MONTH(1&amp;AQ$4),YEAR(AN5),An+1),MONTH(1&amp;AQ$4),1)</f>
        <v>44866</v>
      </c>
      <c r="AS5" s="54" t="str">
        <f>IF(WEEKDAY(AR5,2)=3, _xlfn.ISOWEEKNUM(AR5),"")</f>
        <v/>
      </c>
      <c r="AT5" s="54"/>
      <c r="AU5" s="56"/>
      <c r="AV5" s="49">
        <f>DATE(IF(MONTH(1&amp;AQ$4)&lt;MONTH(1&amp;AU$4),YEAR(AR5),An+1),MONTH(1&amp;AU$4),1)</f>
        <v>44896</v>
      </c>
      <c r="AW5" s="54" t="str">
        <f>IF(WEEKDAY(AV5,2)=3, _xlfn.ISOWEEKNUM(AV5),"")</f>
        <v/>
      </c>
      <c r="AX5" s="54"/>
      <c r="AY5" s="56"/>
      <c r="AZ5" s="49">
        <f>DATE(IF(MONTH(1&amp;AU$4)&lt;MONTH(1&amp;AY$4),YEAR(AV5),YEAR(AV5)+1),MONTH(1&amp;AY$4),1)</f>
        <v>44927</v>
      </c>
      <c r="BA5" s="54" t="str">
        <f>IF(WEEKDAY(AZ5,2)=3, _xlfn.ISOWEEKNUM(AZ5),"")</f>
        <v/>
      </c>
      <c r="BB5" s="50"/>
      <c r="BD5" s="43"/>
    </row>
    <row r="6" spans="2:56" ht="20.100000000000001" customHeight="1">
      <c r="B6" s="34"/>
      <c r="C6" s="55"/>
      <c r="D6" s="40">
        <f t="shared" ref="D6:D32" si="0">D5+1</f>
        <v>44563</v>
      </c>
      <c r="E6" s="54" t="str">
        <f t="shared" ref="E6:E32" si="1">IF(WEEKDAY(D6,2)=3, _xlfn.ISOWEEKNUM(D6),"")</f>
        <v/>
      </c>
      <c r="F6" s="47"/>
      <c r="G6" s="56"/>
      <c r="H6" s="40">
        <f t="shared" ref="H6:H32" si="2">H5+1</f>
        <v>44597</v>
      </c>
      <c r="I6" s="54" t="str">
        <f t="shared" ref="I6:I32" si="3">IF(WEEKDAY(H6,2)=3, _xlfn.ISOWEEKNUM(H6),"")</f>
        <v/>
      </c>
      <c r="J6" s="47"/>
      <c r="K6" s="56"/>
      <c r="L6" s="40">
        <f t="shared" ref="L6:L32" si="4">L5+1</f>
        <v>44622</v>
      </c>
      <c r="M6" s="54" t="e">
        <f t="shared" ref="M6:M32" ca="1" si="5">IF(WEEKDAY(L6,2)=3, _xlfn.ISOWEEKNUM(L6),"")</f>
        <v>#NAME?</v>
      </c>
      <c r="N6" s="47"/>
      <c r="O6" s="56"/>
      <c r="P6" s="40">
        <f t="shared" ref="P6:P32" si="6">P5+1</f>
        <v>44653</v>
      </c>
      <c r="Q6" s="54" t="str">
        <f t="shared" ref="Q6:Q32" si="7">IF(WEEKDAY(P6,2)=3, _xlfn.ISOWEEKNUM(P6),"")</f>
        <v/>
      </c>
      <c r="R6" s="47"/>
      <c r="S6" s="56"/>
      <c r="T6" s="40">
        <f t="shared" ref="T6:T32" si="8">T5+1</f>
        <v>44683</v>
      </c>
      <c r="U6" s="54" t="str">
        <f t="shared" ref="U6:U32" si="9">IF(WEEKDAY(T6,2)=3, _xlfn.ISOWEEKNUM(T6),"")</f>
        <v/>
      </c>
      <c r="V6" s="47"/>
      <c r="W6" s="56"/>
      <c r="X6" s="40">
        <f t="shared" ref="X6:X32" si="10">X5+1</f>
        <v>44714</v>
      </c>
      <c r="Y6" s="54" t="str">
        <f t="shared" ref="Y6:Y32" si="11">IF(WEEKDAY(X6,2)=3, _xlfn.ISOWEEKNUM(X6),"")</f>
        <v/>
      </c>
      <c r="Z6" s="47"/>
      <c r="AA6" s="56"/>
      <c r="AB6" s="40">
        <f t="shared" ref="AB6:AB32" si="12">AB5+1</f>
        <v>44744</v>
      </c>
      <c r="AC6" s="54" t="str">
        <f t="shared" ref="AC6:AC32" si="13">IF(WEEKDAY(AB6,2)=3, _xlfn.ISOWEEKNUM(AB6),"")</f>
        <v/>
      </c>
      <c r="AD6" s="47"/>
      <c r="AE6" s="56"/>
      <c r="AF6" s="40">
        <f t="shared" ref="AF6:AF32" si="14">AF5+1</f>
        <v>44775</v>
      </c>
      <c r="AG6" s="54" t="str">
        <f t="shared" ref="AG6:AG32" si="15">IF(WEEKDAY(AF6,2)=3, _xlfn.ISOWEEKNUM(AF6),"")</f>
        <v/>
      </c>
      <c r="AH6" s="47"/>
      <c r="AI6" s="56"/>
      <c r="AJ6" s="40">
        <f t="shared" ref="AJ6:AJ32" si="16">AJ5+1</f>
        <v>44806</v>
      </c>
      <c r="AK6" s="54" t="str">
        <f t="shared" ref="AK6:AK32" si="17">IF(WEEKDAY(AJ6,2)=3, _xlfn.ISOWEEKNUM(AJ6),"")</f>
        <v/>
      </c>
      <c r="AL6" s="47"/>
      <c r="AM6" s="56"/>
      <c r="AN6" s="40">
        <f t="shared" ref="AN6:AN32" si="18">AN5+1</f>
        <v>44836</v>
      </c>
      <c r="AO6" s="54" t="str">
        <f t="shared" ref="AO6:AO32" si="19">IF(WEEKDAY(AN6,2)=3, _xlfn.ISOWEEKNUM(AN6),"")</f>
        <v/>
      </c>
      <c r="AP6" s="47"/>
      <c r="AQ6" s="56"/>
      <c r="AR6" s="40">
        <f t="shared" ref="AR6:AR32" si="20">AR5+1</f>
        <v>44867</v>
      </c>
      <c r="AS6" s="54" t="e">
        <f t="shared" ref="AS6:AS32" ca="1" si="21">IF(WEEKDAY(AR6,2)=3, _xlfn.ISOWEEKNUM(AR6),"")</f>
        <v>#NAME?</v>
      </c>
      <c r="AT6" s="47"/>
      <c r="AU6" s="56"/>
      <c r="AV6" s="40">
        <f t="shared" ref="AV6:AV32" si="22">AV5+1</f>
        <v>44897</v>
      </c>
      <c r="AW6" s="54" t="str">
        <f t="shared" ref="AW6:AW32" si="23">IF(WEEKDAY(AV6,2)=3, _xlfn.ISOWEEKNUM(AV6),"")</f>
        <v/>
      </c>
      <c r="AX6" s="47"/>
      <c r="AY6" s="56"/>
      <c r="AZ6" s="40">
        <f t="shared" ref="AZ6:AZ32" si="24">AZ5+1</f>
        <v>44928</v>
      </c>
      <c r="BA6" s="54" t="str">
        <f t="shared" ref="BA6:BA32" si="25">IF(WEEKDAY(AZ6,2)=3, _xlfn.ISOWEEKNUM(AZ6),"")</f>
        <v/>
      </c>
      <c r="BB6" s="48"/>
      <c r="BD6" s="43"/>
    </row>
    <row r="7" spans="2:56" ht="20.100000000000001" customHeight="1">
      <c r="B7" s="34"/>
      <c r="C7" s="55"/>
      <c r="D7" s="40">
        <f t="shared" si="0"/>
        <v>44564</v>
      </c>
      <c r="E7" s="54" t="str">
        <f t="shared" si="1"/>
        <v/>
      </c>
      <c r="F7" s="47"/>
      <c r="G7" s="56"/>
      <c r="H7" s="40">
        <f t="shared" si="2"/>
        <v>44598</v>
      </c>
      <c r="I7" s="54" t="str">
        <f t="shared" si="3"/>
        <v/>
      </c>
      <c r="J7" s="47"/>
      <c r="K7" s="56"/>
      <c r="L7" s="40">
        <f t="shared" si="4"/>
        <v>44623</v>
      </c>
      <c r="M7" s="54" t="str">
        <f t="shared" si="5"/>
        <v/>
      </c>
      <c r="N7" s="47"/>
      <c r="O7" s="56"/>
      <c r="P7" s="40">
        <f t="shared" si="6"/>
        <v>44654</v>
      </c>
      <c r="Q7" s="54" t="str">
        <f t="shared" si="7"/>
        <v/>
      </c>
      <c r="R7" s="47"/>
      <c r="S7" s="56"/>
      <c r="T7" s="40">
        <f t="shared" si="8"/>
        <v>44684</v>
      </c>
      <c r="U7" s="54" t="str">
        <f t="shared" si="9"/>
        <v/>
      </c>
      <c r="V7" s="47"/>
      <c r="W7" s="56"/>
      <c r="X7" s="40">
        <f t="shared" si="10"/>
        <v>44715</v>
      </c>
      <c r="Y7" s="54" t="str">
        <f t="shared" si="11"/>
        <v/>
      </c>
      <c r="Z7" s="47"/>
      <c r="AA7" s="56"/>
      <c r="AB7" s="40">
        <f t="shared" si="12"/>
        <v>44745</v>
      </c>
      <c r="AC7" s="54" t="str">
        <f t="shared" si="13"/>
        <v/>
      </c>
      <c r="AD7" s="47"/>
      <c r="AE7" s="56"/>
      <c r="AF7" s="40">
        <f t="shared" si="14"/>
        <v>44776</v>
      </c>
      <c r="AG7" s="54" t="e">
        <f t="shared" ca="1" si="15"/>
        <v>#NAME?</v>
      </c>
      <c r="AH7" s="47"/>
      <c r="AI7" s="56"/>
      <c r="AJ7" s="40">
        <f t="shared" si="16"/>
        <v>44807</v>
      </c>
      <c r="AK7" s="54" t="str">
        <f t="shared" si="17"/>
        <v/>
      </c>
      <c r="AL7" s="47"/>
      <c r="AM7" s="56"/>
      <c r="AN7" s="40">
        <f t="shared" si="18"/>
        <v>44837</v>
      </c>
      <c r="AO7" s="54" t="str">
        <f t="shared" si="19"/>
        <v/>
      </c>
      <c r="AP7" s="47"/>
      <c r="AQ7" s="56"/>
      <c r="AR7" s="40">
        <f t="shared" si="20"/>
        <v>44868</v>
      </c>
      <c r="AS7" s="54" t="str">
        <f t="shared" si="21"/>
        <v/>
      </c>
      <c r="AT7" s="47"/>
      <c r="AU7" s="56"/>
      <c r="AV7" s="40">
        <f t="shared" si="22"/>
        <v>44898</v>
      </c>
      <c r="AW7" s="54" t="str">
        <f t="shared" si="23"/>
        <v/>
      </c>
      <c r="AX7" s="47"/>
      <c r="AY7" s="56"/>
      <c r="AZ7" s="40">
        <f t="shared" si="24"/>
        <v>44929</v>
      </c>
      <c r="BA7" s="54" t="str">
        <f t="shared" si="25"/>
        <v/>
      </c>
      <c r="BB7" s="48"/>
      <c r="BD7" s="43"/>
    </row>
    <row r="8" spans="2:56" ht="20.100000000000001" customHeight="1">
      <c r="C8" s="55"/>
      <c r="D8" s="40">
        <f t="shared" si="0"/>
        <v>44565</v>
      </c>
      <c r="E8" s="54" t="str">
        <f t="shared" si="1"/>
        <v/>
      </c>
      <c r="F8" s="47"/>
      <c r="G8" s="56"/>
      <c r="H8" s="40">
        <f t="shared" si="2"/>
        <v>44599</v>
      </c>
      <c r="I8" s="54" t="str">
        <f t="shared" si="3"/>
        <v/>
      </c>
      <c r="J8" s="47"/>
      <c r="K8" s="56"/>
      <c r="L8" s="40">
        <f t="shared" si="4"/>
        <v>44624</v>
      </c>
      <c r="M8" s="54" t="str">
        <f t="shared" si="5"/>
        <v/>
      </c>
      <c r="N8" s="47"/>
      <c r="O8" s="56"/>
      <c r="P8" s="40">
        <f t="shared" si="6"/>
        <v>44655</v>
      </c>
      <c r="Q8" s="54" t="str">
        <f t="shared" si="7"/>
        <v/>
      </c>
      <c r="R8" s="47"/>
      <c r="S8" s="56"/>
      <c r="T8" s="40">
        <f t="shared" si="8"/>
        <v>44685</v>
      </c>
      <c r="U8" s="54" t="e">
        <f t="shared" ca="1" si="9"/>
        <v>#NAME?</v>
      </c>
      <c r="V8" s="47"/>
      <c r="W8" s="56"/>
      <c r="X8" s="40">
        <f t="shared" si="10"/>
        <v>44716</v>
      </c>
      <c r="Y8" s="54" t="str">
        <f t="shared" si="11"/>
        <v/>
      </c>
      <c r="Z8" s="47"/>
      <c r="AA8" s="56"/>
      <c r="AB8" s="40">
        <f t="shared" si="12"/>
        <v>44746</v>
      </c>
      <c r="AC8" s="54" t="str">
        <f t="shared" si="13"/>
        <v/>
      </c>
      <c r="AD8" s="47"/>
      <c r="AE8" s="56"/>
      <c r="AF8" s="40">
        <f t="shared" si="14"/>
        <v>44777</v>
      </c>
      <c r="AG8" s="54" t="str">
        <f t="shared" si="15"/>
        <v/>
      </c>
      <c r="AH8" s="47"/>
      <c r="AI8" s="56"/>
      <c r="AJ8" s="40">
        <f t="shared" si="16"/>
        <v>44808</v>
      </c>
      <c r="AK8" s="54" t="str">
        <f t="shared" si="17"/>
        <v/>
      </c>
      <c r="AL8" s="47"/>
      <c r="AM8" s="56"/>
      <c r="AN8" s="40">
        <f t="shared" si="18"/>
        <v>44838</v>
      </c>
      <c r="AO8" s="54" t="str">
        <f t="shared" si="19"/>
        <v/>
      </c>
      <c r="AP8" s="47"/>
      <c r="AQ8" s="56"/>
      <c r="AR8" s="40">
        <f t="shared" si="20"/>
        <v>44869</v>
      </c>
      <c r="AS8" s="54" t="str">
        <f t="shared" si="21"/>
        <v/>
      </c>
      <c r="AT8" s="47"/>
      <c r="AU8" s="56"/>
      <c r="AV8" s="40">
        <f t="shared" si="22"/>
        <v>44899</v>
      </c>
      <c r="AW8" s="54" t="str">
        <f t="shared" si="23"/>
        <v/>
      </c>
      <c r="AX8" s="47"/>
      <c r="AY8" s="56"/>
      <c r="AZ8" s="40">
        <f t="shared" si="24"/>
        <v>44930</v>
      </c>
      <c r="BA8" s="54" t="e">
        <f t="shared" ca="1" si="25"/>
        <v>#NAME?</v>
      </c>
      <c r="BB8" s="48"/>
      <c r="BD8" s="43"/>
    </row>
    <row r="9" spans="2:56" ht="20.100000000000001" customHeight="1">
      <c r="C9" s="55"/>
      <c r="D9" s="40">
        <f t="shared" si="0"/>
        <v>44566</v>
      </c>
      <c r="E9" s="54" t="e">
        <f t="shared" ca="1" si="1"/>
        <v>#NAME?</v>
      </c>
      <c r="F9" s="47"/>
      <c r="G9" s="56"/>
      <c r="H9" s="40">
        <f t="shared" si="2"/>
        <v>44600</v>
      </c>
      <c r="I9" s="54" t="str">
        <f t="shared" si="3"/>
        <v/>
      </c>
      <c r="J9" s="47"/>
      <c r="K9" s="56"/>
      <c r="L9" s="40">
        <f t="shared" si="4"/>
        <v>44625</v>
      </c>
      <c r="M9" s="54" t="str">
        <f t="shared" si="5"/>
        <v/>
      </c>
      <c r="N9" s="47"/>
      <c r="O9" s="56"/>
      <c r="P9" s="40">
        <f t="shared" si="6"/>
        <v>44656</v>
      </c>
      <c r="Q9" s="54" t="str">
        <f t="shared" si="7"/>
        <v/>
      </c>
      <c r="R9" s="47"/>
      <c r="S9" s="56"/>
      <c r="T9" s="40">
        <f t="shared" si="8"/>
        <v>44686</v>
      </c>
      <c r="U9" s="54" t="str">
        <f t="shared" si="9"/>
        <v/>
      </c>
      <c r="V9" s="47"/>
      <c r="W9" s="56"/>
      <c r="X9" s="40">
        <f t="shared" si="10"/>
        <v>44717</v>
      </c>
      <c r="Y9" s="54" t="str">
        <f t="shared" si="11"/>
        <v/>
      </c>
      <c r="Z9" s="47"/>
      <c r="AA9" s="56"/>
      <c r="AB9" s="40">
        <f t="shared" si="12"/>
        <v>44747</v>
      </c>
      <c r="AC9" s="54" t="str">
        <f t="shared" si="13"/>
        <v/>
      </c>
      <c r="AD9" s="47"/>
      <c r="AE9" s="56"/>
      <c r="AF9" s="40">
        <f t="shared" si="14"/>
        <v>44778</v>
      </c>
      <c r="AG9" s="54" t="str">
        <f t="shared" si="15"/>
        <v/>
      </c>
      <c r="AH9" s="47"/>
      <c r="AI9" s="56"/>
      <c r="AJ9" s="40">
        <f t="shared" si="16"/>
        <v>44809</v>
      </c>
      <c r="AK9" s="54" t="str">
        <f t="shared" si="17"/>
        <v/>
      </c>
      <c r="AL9" s="47"/>
      <c r="AM9" s="56"/>
      <c r="AN9" s="40">
        <f t="shared" si="18"/>
        <v>44839</v>
      </c>
      <c r="AO9" s="54" t="e">
        <f t="shared" ca="1" si="19"/>
        <v>#NAME?</v>
      </c>
      <c r="AP9" s="47"/>
      <c r="AQ9" s="56"/>
      <c r="AR9" s="40">
        <f t="shared" si="20"/>
        <v>44870</v>
      </c>
      <c r="AS9" s="54" t="str">
        <f t="shared" si="21"/>
        <v/>
      </c>
      <c r="AT9" s="47"/>
      <c r="AU9" s="56"/>
      <c r="AV9" s="40">
        <f t="shared" si="22"/>
        <v>44900</v>
      </c>
      <c r="AW9" s="54" t="str">
        <f t="shared" si="23"/>
        <v/>
      </c>
      <c r="AX9" s="47"/>
      <c r="AY9" s="56"/>
      <c r="AZ9" s="40">
        <f t="shared" si="24"/>
        <v>44931</v>
      </c>
      <c r="BA9" s="54" t="str">
        <f t="shared" si="25"/>
        <v/>
      </c>
      <c r="BB9" s="48"/>
      <c r="BD9" s="43"/>
    </row>
    <row r="10" spans="2:56" ht="20.100000000000001" customHeight="1">
      <c r="C10" s="55"/>
      <c r="D10" s="40">
        <f t="shared" si="0"/>
        <v>44567</v>
      </c>
      <c r="E10" s="54" t="str">
        <f t="shared" si="1"/>
        <v/>
      </c>
      <c r="F10" s="47"/>
      <c r="G10" s="56"/>
      <c r="H10" s="40">
        <f t="shared" si="2"/>
        <v>44601</v>
      </c>
      <c r="I10" s="54" t="e">
        <f t="shared" ca="1" si="3"/>
        <v>#NAME?</v>
      </c>
      <c r="J10" s="47"/>
      <c r="K10" s="56"/>
      <c r="L10" s="40">
        <f t="shared" si="4"/>
        <v>44626</v>
      </c>
      <c r="M10" s="54" t="str">
        <f t="shared" si="5"/>
        <v/>
      </c>
      <c r="N10" s="47"/>
      <c r="O10" s="56"/>
      <c r="P10" s="40">
        <f t="shared" si="6"/>
        <v>44657</v>
      </c>
      <c r="Q10" s="54" t="e">
        <f t="shared" ca="1" si="7"/>
        <v>#NAME?</v>
      </c>
      <c r="R10" s="47"/>
      <c r="S10" s="56"/>
      <c r="T10" s="40">
        <f t="shared" si="8"/>
        <v>44687</v>
      </c>
      <c r="U10" s="54" t="str">
        <f t="shared" si="9"/>
        <v/>
      </c>
      <c r="V10" s="47"/>
      <c r="W10" s="56"/>
      <c r="X10" s="40">
        <f t="shared" si="10"/>
        <v>44718</v>
      </c>
      <c r="Y10" s="54" t="str">
        <f t="shared" si="11"/>
        <v/>
      </c>
      <c r="Z10" s="47"/>
      <c r="AA10" s="56"/>
      <c r="AB10" s="40">
        <f t="shared" si="12"/>
        <v>44748</v>
      </c>
      <c r="AC10" s="54" t="e">
        <f t="shared" ca="1" si="13"/>
        <v>#NAME?</v>
      </c>
      <c r="AD10" s="47"/>
      <c r="AE10" s="56"/>
      <c r="AF10" s="40">
        <f t="shared" si="14"/>
        <v>44779</v>
      </c>
      <c r="AG10" s="54" t="str">
        <f t="shared" si="15"/>
        <v/>
      </c>
      <c r="AH10" s="47"/>
      <c r="AI10" s="56"/>
      <c r="AJ10" s="40">
        <f t="shared" si="16"/>
        <v>44810</v>
      </c>
      <c r="AK10" s="54" t="str">
        <f t="shared" si="17"/>
        <v/>
      </c>
      <c r="AL10" s="47"/>
      <c r="AM10" s="56"/>
      <c r="AN10" s="40">
        <f t="shared" si="18"/>
        <v>44840</v>
      </c>
      <c r="AO10" s="54" t="str">
        <f t="shared" si="19"/>
        <v/>
      </c>
      <c r="AP10" s="47"/>
      <c r="AQ10" s="56"/>
      <c r="AR10" s="40">
        <f t="shared" si="20"/>
        <v>44871</v>
      </c>
      <c r="AS10" s="54" t="str">
        <f t="shared" si="21"/>
        <v/>
      </c>
      <c r="AT10" s="47"/>
      <c r="AU10" s="56"/>
      <c r="AV10" s="40">
        <f t="shared" si="22"/>
        <v>44901</v>
      </c>
      <c r="AW10" s="54" t="str">
        <f t="shared" si="23"/>
        <v/>
      </c>
      <c r="AX10" s="47"/>
      <c r="AY10" s="56"/>
      <c r="AZ10" s="40">
        <f t="shared" si="24"/>
        <v>44932</v>
      </c>
      <c r="BA10" s="54" t="str">
        <f t="shared" si="25"/>
        <v/>
      </c>
      <c r="BB10" s="48"/>
      <c r="BD10" s="43"/>
    </row>
    <row r="11" spans="2:56" ht="20.100000000000001" customHeight="1">
      <c r="C11" s="55"/>
      <c r="D11" s="40">
        <f t="shared" si="0"/>
        <v>44568</v>
      </c>
      <c r="E11" s="54" t="str">
        <f t="shared" si="1"/>
        <v/>
      </c>
      <c r="F11" s="47"/>
      <c r="G11" s="56"/>
      <c r="H11" s="40">
        <f t="shared" si="2"/>
        <v>44602</v>
      </c>
      <c r="I11" s="54" t="str">
        <f t="shared" si="3"/>
        <v/>
      </c>
      <c r="J11" s="47"/>
      <c r="K11" s="56"/>
      <c r="L11" s="40">
        <f t="shared" si="4"/>
        <v>44627</v>
      </c>
      <c r="M11" s="54" t="str">
        <f t="shared" si="5"/>
        <v/>
      </c>
      <c r="N11" s="47"/>
      <c r="O11" s="56"/>
      <c r="P11" s="40">
        <f t="shared" si="6"/>
        <v>44658</v>
      </c>
      <c r="Q11" s="54" t="str">
        <f t="shared" si="7"/>
        <v/>
      </c>
      <c r="R11" s="47"/>
      <c r="S11" s="56"/>
      <c r="T11" s="40">
        <f t="shared" si="8"/>
        <v>44688</v>
      </c>
      <c r="U11" s="54" t="str">
        <f t="shared" si="9"/>
        <v/>
      </c>
      <c r="V11" s="47"/>
      <c r="W11" s="56"/>
      <c r="X11" s="40">
        <f t="shared" si="10"/>
        <v>44719</v>
      </c>
      <c r="Y11" s="54" t="str">
        <f t="shared" si="11"/>
        <v/>
      </c>
      <c r="Z11" s="47"/>
      <c r="AA11" s="56"/>
      <c r="AB11" s="40">
        <f t="shared" si="12"/>
        <v>44749</v>
      </c>
      <c r="AC11" s="54" t="str">
        <f t="shared" si="13"/>
        <v/>
      </c>
      <c r="AD11" s="47"/>
      <c r="AE11" s="56"/>
      <c r="AF11" s="40">
        <f t="shared" si="14"/>
        <v>44780</v>
      </c>
      <c r="AG11" s="54" t="str">
        <f t="shared" si="15"/>
        <v/>
      </c>
      <c r="AH11" s="47"/>
      <c r="AI11" s="56"/>
      <c r="AJ11" s="40">
        <f t="shared" si="16"/>
        <v>44811</v>
      </c>
      <c r="AK11" s="54" t="e">
        <f t="shared" ca="1" si="17"/>
        <v>#NAME?</v>
      </c>
      <c r="AL11" s="47"/>
      <c r="AM11" s="56"/>
      <c r="AN11" s="40">
        <f t="shared" si="18"/>
        <v>44841</v>
      </c>
      <c r="AO11" s="54" t="str">
        <f t="shared" si="19"/>
        <v/>
      </c>
      <c r="AP11" s="47"/>
      <c r="AQ11" s="56"/>
      <c r="AR11" s="40">
        <f t="shared" si="20"/>
        <v>44872</v>
      </c>
      <c r="AS11" s="54" t="str">
        <f t="shared" si="21"/>
        <v/>
      </c>
      <c r="AT11" s="47"/>
      <c r="AU11" s="56"/>
      <c r="AV11" s="40">
        <f t="shared" si="22"/>
        <v>44902</v>
      </c>
      <c r="AW11" s="54" t="e">
        <f t="shared" ca="1" si="23"/>
        <v>#NAME?</v>
      </c>
      <c r="AX11" s="47"/>
      <c r="AY11" s="56"/>
      <c r="AZ11" s="40">
        <f t="shared" si="24"/>
        <v>44933</v>
      </c>
      <c r="BA11" s="54" t="str">
        <f t="shared" si="25"/>
        <v/>
      </c>
      <c r="BB11" s="48"/>
      <c r="BD11" s="43"/>
    </row>
    <row r="12" spans="2:56" ht="20.100000000000001" customHeight="1">
      <c r="C12" s="55"/>
      <c r="D12" s="40">
        <f t="shared" si="0"/>
        <v>44569</v>
      </c>
      <c r="E12" s="54" t="str">
        <f t="shared" si="1"/>
        <v/>
      </c>
      <c r="F12" s="47"/>
      <c r="G12" s="56"/>
      <c r="H12" s="40">
        <f t="shared" si="2"/>
        <v>44603</v>
      </c>
      <c r="I12" s="54" t="str">
        <f t="shared" si="3"/>
        <v/>
      </c>
      <c r="J12" s="47"/>
      <c r="K12" s="56"/>
      <c r="L12" s="40">
        <f t="shared" si="4"/>
        <v>44628</v>
      </c>
      <c r="M12" s="54" t="str">
        <f t="shared" si="5"/>
        <v/>
      </c>
      <c r="N12" s="47"/>
      <c r="O12" s="56"/>
      <c r="P12" s="40">
        <f t="shared" si="6"/>
        <v>44659</v>
      </c>
      <c r="Q12" s="54" t="str">
        <f t="shared" si="7"/>
        <v/>
      </c>
      <c r="R12" s="47"/>
      <c r="S12" s="56"/>
      <c r="T12" s="40">
        <f t="shared" si="8"/>
        <v>44689</v>
      </c>
      <c r="U12" s="54" t="str">
        <f t="shared" si="9"/>
        <v/>
      </c>
      <c r="V12" s="47"/>
      <c r="W12" s="56"/>
      <c r="X12" s="40">
        <f t="shared" si="10"/>
        <v>44720</v>
      </c>
      <c r="Y12" s="54" t="e">
        <f t="shared" ca="1" si="11"/>
        <v>#NAME?</v>
      </c>
      <c r="Z12" s="47"/>
      <c r="AA12" s="56"/>
      <c r="AB12" s="40">
        <f t="shared" si="12"/>
        <v>44750</v>
      </c>
      <c r="AC12" s="54" t="str">
        <f t="shared" si="13"/>
        <v/>
      </c>
      <c r="AD12" s="47"/>
      <c r="AE12" s="56"/>
      <c r="AF12" s="40">
        <f t="shared" si="14"/>
        <v>44781</v>
      </c>
      <c r="AG12" s="54" t="str">
        <f t="shared" si="15"/>
        <v/>
      </c>
      <c r="AH12" s="47"/>
      <c r="AI12" s="56"/>
      <c r="AJ12" s="40">
        <f t="shared" si="16"/>
        <v>44812</v>
      </c>
      <c r="AK12" s="54" t="str">
        <f t="shared" si="17"/>
        <v/>
      </c>
      <c r="AL12" s="47"/>
      <c r="AM12" s="56"/>
      <c r="AN12" s="40">
        <f t="shared" si="18"/>
        <v>44842</v>
      </c>
      <c r="AO12" s="54" t="str">
        <f t="shared" si="19"/>
        <v/>
      </c>
      <c r="AP12" s="47"/>
      <c r="AQ12" s="56"/>
      <c r="AR12" s="40">
        <f t="shared" si="20"/>
        <v>44873</v>
      </c>
      <c r="AS12" s="54" t="str">
        <f t="shared" si="21"/>
        <v/>
      </c>
      <c r="AT12" s="47"/>
      <c r="AU12" s="56"/>
      <c r="AV12" s="40">
        <f t="shared" si="22"/>
        <v>44903</v>
      </c>
      <c r="AW12" s="54" t="str">
        <f t="shared" si="23"/>
        <v/>
      </c>
      <c r="AX12" s="47"/>
      <c r="AY12" s="56"/>
      <c r="AZ12" s="40">
        <f t="shared" si="24"/>
        <v>44934</v>
      </c>
      <c r="BA12" s="54" t="str">
        <f t="shared" si="25"/>
        <v/>
      </c>
      <c r="BB12" s="48"/>
      <c r="BD12" s="43"/>
    </row>
    <row r="13" spans="2:56" ht="20.100000000000001" customHeight="1">
      <c r="C13" s="55"/>
      <c r="D13" s="40">
        <f t="shared" si="0"/>
        <v>44570</v>
      </c>
      <c r="E13" s="54" t="str">
        <f t="shared" si="1"/>
        <v/>
      </c>
      <c r="F13" s="47"/>
      <c r="G13" s="56"/>
      <c r="H13" s="40">
        <f t="shared" si="2"/>
        <v>44604</v>
      </c>
      <c r="I13" s="54" t="str">
        <f t="shared" si="3"/>
        <v/>
      </c>
      <c r="J13" s="47"/>
      <c r="K13" s="56"/>
      <c r="L13" s="40">
        <f t="shared" si="4"/>
        <v>44629</v>
      </c>
      <c r="M13" s="54" t="e">
        <f t="shared" ca="1" si="5"/>
        <v>#NAME?</v>
      </c>
      <c r="N13" s="47"/>
      <c r="O13" s="56"/>
      <c r="P13" s="40">
        <f t="shared" si="6"/>
        <v>44660</v>
      </c>
      <c r="Q13" s="54" t="str">
        <f t="shared" si="7"/>
        <v/>
      </c>
      <c r="R13" s="47"/>
      <c r="S13" s="56"/>
      <c r="T13" s="40">
        <f t="shared" si="8"/>
        <v>44690</v>
      </c>
      <c r="U13" s="54" t="str">
        <f t="shared" si="9"/>
        <v/>
      </c>
      <c r="V13" s="47"/>
      <c r="W13" s="56"/>
      <c r="X13" s="40">
        <f t="shared" si="10"/>
        <v>44721</v>
      </c>
      <c r="Y13" s="54" t="str">
        <f t="shared" si="11"/>
        <v/>
      </c>
      <c r="Z13" s="47"/>
      <c r="AA13" s="56"/>
      <c r="AB13" s="40">
        <f t="shared" si="12"/>
        <v>44751</v>
      </c>
      <c r="AC13" s="54" t="str">
        <f t="shared" si="13"/>
        <v/>
      </c>
      <c r="AD13" s="47"/>
      <c r="AE13" s="56"/>
      <c r="AF13" s="40">
        <f t="shared" si="14"/>
        <v>44782</v>
      </c>
      <c r="AG13" s="54" t="str">
        <f t="shared" si="15"/>
        <v/>
      </c>
      <c r="AH13" s="47"/>
      <c r="AI13" s="56"/>
      <c r="AJ13" s="40">
        <f t="shared" si="16"/>
        <v>44813</v>
      </c>
      <c r="AK13" s="54" t="str">
        <f t="shared" si="17"/>
        <v/>
      </c>
      <c r="AL13" s="47"/>
      <c r="AM13" s="56"/>
      <c r="AN13" s="40">
        <f t="shared" si="18"/>
        <v>44843</v>
      </c>
      <c r="AO13" s="54" t="str">
        <f t="shared" si="19"/>
        <v/>
      </c>
      <c r="AP13" s="47"/>
      <c r="AQ13" s="56"/>
      <c r="AR13" s="40">
        <f t="shared" si="20"/>
        <v>44874</v>
      </c>
      <c r="AS13" s="54" t="e">
        <f t="shared" ca="1" si="21"/>
        <v>#NAME?</v>
      </c>
      <c r="AT13" s="47"/>
      <c r="AU13" s="56"/>
      <c r="AV13" s="40">
        <f t="shared" si="22"/>
        <v>44904</v>
      </c>
      <c r="AW13" s="54" t="str">
        <f t="shared" si="23"/>
        <v/>
      </c>
      <c r="AX13" s="47"/>
      <c r="AY13" s="56"/>
      <c r="AZ13" s="40">
        <f t="shared" si="24"/>
        <v>44935</v>
      </c>
      <c r="BA13" s="54" t="str">
        <f t="shared" si="25"/>
        <v/>
      </c>
      <c r="BB13" s="48"/>
      <c r="BD13" s="43"/>
    </row>
    <row r="14" spans="2:56" ht="20.100000000000001" customHeight="1">
      <c r="C14" s="55"/>
      <c r="D14" s="40">
        <f t="shared" si="0"/>
        <v>44571</v>
      </c>
      <c r="E14" s="54" t="str">
        <f t="shared" si="1"/>
        <v/>
      </c>
      <c r="F14" s="47"/>
      <c r="G14" s="56"/>
      <c r="H14" s="40">
        <f t="shared" si="2"/>
        <v>44605</v>
      </c>
      <c r="I14" s="54" t="str">
        <f t="shared" si="3"/>
        <v/>
      </c>
      <c r="J14" s="47"/>
      <c r="K14" s="56"/>
      <c r="L14" s="40">
        <f t="shared" si="4"/>
        <v>44630</v>
      </c>
      <c r="M14" s="54" t="str">
        <f t="shared" si="5"/>
        <v/>
      </c>
      <c r="N14" s="47"/>
      <c r="O14" s="56"/>
      <c r="P14" s="40">
        <f t="shared" si="6"/>
        <v>44661</v>
      </c>
      <c r="Q14" s="54" t="str">
        <f t="shared" si="7"/>
        <v/>
      </c>
      <c r="R14" s="47"/>
      <c r="S14" s="56"/>
      <c r="T14" s="40">
        <f t="shared" si="8"/>
        <v>44691</v>
      </c>
      <c r="U14" s="54" t="str">
        <f t="shared" si="9"/>
        <v/>
      </c>
      <c r="V14" s="47"/>
      <c r="W14" s="56"/>
      <c r="X14" s="40">
        <f t="shared" si="10"/>
        <v>44722</v>
      </c>
      <c r="Y14" s="54" t="str">
        <f t="shared" si="11"/>
        <v/>
      </c>
      <c r="Z14" s="47"/>
      <c r="AA14" s="56"/>
      <c r="AB14" s="40">
        <f t="shared" si="12"/>
        <v>44752</v>
      </c>
      <c r="AC14" s="54" t="str">
        <f t="shared" si="13"/>
        <v/>
      </c>
      <c r="AD14" s="47"/>
      <c r="AE14" s="56"/>
      <c r="AF14" s="40">
        <f t="shared" si="14"/>
        <v>44783</v>
      </c>
      <c r="AG14" s="54" t="e">
        <f t="shared" ca="1" si="15"/>
        <v>#NAME?</v>
      </c>
      <c r="AH14" s="47"/>
      <c r="AI14" s="56"/>
      <c r="AJ14" s="40">
        <f t="shared" si="16"/>
        <v>44814</v>
      </c>
      <c r="AK14" s="54" t="str">
        <f t="shared" si="17"/>
        <v/>
      </c>
      <c r="AL14" s="47"/>
      <c r="AM14" s="56"/>
      <c r="AN14" s="40">
        <f t="shared" si="18"/>
        <v>44844</v>
      </c>
      <c r="AO14" s="54" t="str">
        <f t="shared" si="19"/>
        <v/>
      </c>
      <c r="AP14" s="47"/>
      <c r="AQ14" s="56"/>
      <c r="AR14" s="40">
        <f t="shared" si="20"/>
        <v>44875</v>
      </c>
      <c r="AS14" s="54" t="str">
        <f t="shared" si="21"/>
        <v/>
      </c>
      <c r="AT14" s="47"/>
      <c r="AU14" s="56"/>
      <c r="AV14" s="40">
        <f t="shared" si="22"/>
        <v>44905</v>
      </c>
      <c r="AW14" s="54" t="str">
        <f t="shared" si="23"/>
        <v/>
      </c>
      <c r="AX14" s="47"/>
      <c r="AY14" s="56"/>
      <c r="AZ14" s="40">
        <f t="shared" si="24"/>
        <v>44936</v>
      </c>
      <c r="BA14" s="54" t="str">
        <f t="shared" si="25"/>
        <v/>
      </c>
      <c r="BB14" s="48"/>
      <c r="BD14" s="43"/>
    </row>
    <row r="15" spans="2:56" ht="20.100000000000001" customHeight="1">
      <c r="C15" s="55"/>
      <c r="D15" s="40">
        <f t="shared" si="0"/>
        <v>44572</v>
      </c>
      <c r="E15" s="54" t="str">
        <f t="shared" si="1"/>
        <v/>
      </c>
      <c r="F15" s="47"/>
      <c r="G15" s="56"/>
      <c r="H15" s="40">
        <f t="shared" si="2"/>
        <v>44606</v>
      </c>
      <c r="I15" s="54" t="str">
        <f t="shared" si="3"/>
        <v/>
      </c>
      <c r="J15" s="47"/>
      <c r="K15" s="56"/>
      <c r="L15" s="40">
        <f t="shared" si="4"/>
        <v>44631</v>
      </c>
      <c r="M15" s="54" t="str">
        <f t="shared" si="5"/>
        <v/>
      </c>
      <c r="N15" s="47"/>
      <c r="O15" s="56"/>
      <c r="P15" s="40">
        <f t="shared" si="6"/>
        <v>44662</v>
      </c>
      <c r="Q15" s="54" t="str">
        <f t="shared" si="7"/>
        <v/>
      </c>
      <c r="R15" s="47"/>
      <c r="S15" s="56"/>
      <c r="T15" s="40">
        <f t="shared" si="8"/>
        <v>44692</v>
      </c>
      <c r="U15" s="54" t="e">
        <f t="shared" ca="1" si="9"/>
        <v>#NAME?</v>
      </c>
      <c r="V15" s="47"/>
      <c r="W15" s="56"/>
      <c r="X15" s="40">
        <f t="shared" si="10"/>
        <v>44723</v>
      </c>
      <c r="Y15" s="54" t="str">
        <f t="shared" si="11"/>
        <v/>
      </c>
      <c r="Z15" s="47"/>
      <c r="AA15" s="56"/>
      <c r="AB15" s="40">
        <f t="shared" si="12"/>
        <v>44753</v>
      </c>
      <c r="AC15" s="54" t="str">
        <f t="shared" si="13"/>
        <v/>
      </c>
      <c r="AD15" s="47"/>
      <c r="AE15" s="56"/>
      <c r="AF15" s="40">
        <f t="shared" si="14"/>
        <v>44784</v>
      </c>
      <c r="AG15" s="54" t="str">
        <f t="shared" si="15"/>
        <v/>
      </c>
      <c r="AH15" s="47"/>
      <c r="AI15" s="56"/>
      <c r="AJ15" s="40">
        <f t="shared" si="16"/>
        <v>44815</v>
      </c>
      <c r="AK15" s="54" t="str">
        <f t="shared" si="17"/>
        <v/>
      </c>
      <c r="AL15" s="47"/>
      <c r="AM15" s="56"/>
      <c r="AN15" s="40">
        <f t="shared" si="18"/>
        <v>44845</v>
      </c>
      <c r="AO15" s="54" t="str">
        <f t="shared" si="19"/>
        <v/>
      </c>
      <c r="AP15" s="47"/>
      <c r="AQ15" s="56"/>
      <c r="AR15" s="40">
        <f t="shared" si="20"/>
        <v>44876</v>
      </c>
      <c r="AS15" s="54" t="str">
        <f t="shared" si="21"/>
        <v/>
      </c>
      <c r="AT15" s="47"/>
      <c r="AU15" s="56"/>
      <c r="AV15" s="40">
        <f t="shared" si="22"/>
        <v>44906</v>
      </c>
      <c r="AW15" s="54" t="str">
        <f t="shared" si="23"/>
        <v/>
      </c>
      <c r="AX15" s="47"/>
      <c r="AY15" s="56"/>
      <c r="AZ15" s="40">
        <f t="shared" si="24"/>
        <v>44937</v>
      </c>
      <c r="BA15" s="54" t="e">
        <f t="shared" ca="1" si="25"/>
        <v>#NAME?</v>
      </c>
      <c r="BB15" s="48"/>
      <c r="BD15" s="43"/>
    </row>
    <row r="16" spans="2:56" ht="20.100000000000001" customHeight="1">
      <c r="C16" s="55"/>
      <c r="D16" s="40">
        <f t="shared" si="0"/>
        <v>44573</v>
      </c>
      <c r="E16" s="54" t="e">
        <f t="shared" ca="1" si="1"/>
        <v>#NAME?</v>
      </c>
      <c r="F16" s="47"/>
      <c r="G16" s="56"/>
      <c r="H16" s="40">
        <f t="shared" si="2"/>
        <v>44607</v>
      </c>
      <c r="I16" s="54" t="str">
        <f t="shared" si="3"/>
        <v/>
      </c>
      <c r="J16" s="47"/>
      <c r="K16" s="56"/>
      <c r="L16" s="40">
        <f t="shared" si="4"/>
        <v>44632</v>
      </c>
      <c r="M16" s="54" t="str">
        <f t="shared" si="5"/>
        <v/>
      </c>
      <c r="N16" s="47"/>
      <c r="O16" s="56"/>
      <c r="P16" s="40">
        <f t="shared" si="6"/>
        <v>44663</v>
      </c>
      <c r="Q16" s="54" t="str">
        <f t="shared" si="7"/>
        <v/>
      </c>
      <c r="R16" s="47"/>
      <c r="S16" s="56"/>
      <c r="T16" s="40">
        <f t="shared" si="8"/>
        <v>44693</v>
      </c>
      <c r="U16" s="54" t="str">
        <f t="shared" si="9"/>
        <v/>
      </c>
      <c r="V16" s="47"/>
      <c r="W16" s="56"/>
      <c r="X16" s="40">
        <f t="shared" si="10"/>
        <v>44724</v>
      </c>
      <c r="Y16" s="54" t="str">
        <f t="shared" si="11"/>
        <v/>
      </c>
      <c r="Z16" s="47"/>
      <c r="AA16" s="56"/>
      <c r="AB16" s="40">
        <f t="shared" si="12"/>
        <v>44754</v>
      </c>
      <c r="AC16" s="54" t="str">
        <f t="shared" si="13"/>
        <v/>
      </c>
      <c r="AD16" s="47"/>
      <c r="AE16" s="56"/>
      <c r="AF16" s="40">
        <f t="shared" si="14"/>
        <v>44785</v>
      </c>
      <c r="AG16" s="54" t="str">
        <f t="shared" si="15"/>
        <v/>
      </c>
      <c r="AH16" s="47"/>
      <c r="AI16" s="56"/>
      <c r="AJ16" s="40">
        <f t="shared" si="16"/>
        <v>44816</v>
      </c>
      <c r="AK16" s="54" t="str">
        <f t="shared" si="17"/>
        <v/>
      </c>
      <c r="AL16" s="47"/>
      <c r="AM16" s="56"/>
      <c r="AN16" s="40">
        <f t="shared" si="18"/>
        <v>44846</v>
      </c>
      <c r="AO16" s="54" t="e">
        <f t="shared" ca="1" si="19"/>
        <v>#NAME?</v>
      </c>
      <c r="AP16" s="47"/>
      <c r="AQ16" s="56"/>
      <c r="AR16" s="40">
        <f t="shared" si="20"/>
        <v>44877</v>
      </c>
      <c r="AS16" s="54" t="str">
        <f t="shared" si="21"/>
        <v/>
      </c>
      <c r="AT16" s="47"/>
      <c r="AU16" s="56"/>
      <c r="AV16" s="40">
        <f t="shared" si="22"/>
        <v>44907</v>
      </c>
      <c r="AW16" s="54" t="str">
        <f t="shared" si="23"/>
        <v/>
      </c>
      <c r="AX16" s="47"/>
      <c r="AY16" s="56"/>
      <c r="AZ16" s="40">
        <f t="shared" si="24"/>
        <v>44938</v>
      </c>
      <c r="BA16" s="54" t="str">
        <f t="shared" si="25"/>
        <v/>
      </c>
      <c r="BB16" s="48"/>
      <c r="BD16" s="43"/>
    </row>
    <row r="17" spans="3:56" ht="20.100000000000001" customHeight="1">
      <c r="C17" s="55"/>
      <c r="D17" s="40">
        <f t="shared" si="0"/>
        <v>44574</v>
      </c>
      <c r="E17" s="54" t="str">
        <f t="shared" si="1"/>
        <v/>
      </c>
      <c r="F17" s="47"/>
      <c r="G17" s="56"/>
      <c r="H17" s="40">
        <f t="shared" si="2"/>
        <v>44608</v>
      </c>
      <c r="I17" s="54" t="e">
        <f t="shared" ca="1" si="3"/>
        <v>#NAME?</v>
      </c>
      <c r="J17" s="47"/>
      <c r="K17" s="56"/>
      <c r="L17" s="40">
        <f t="shared" si="4"/>
        <v>44633</v>
      </c>
      <c r="M17" s="54" t="str">
        <f t="shared" si="5"/>
        <v/>
      </c>
      <c r="N17" s="47"/>
      <c r="O17" s="56"/>
      <c r="P17" s="40">
        <f t="shared" si="6"/>
        <v>44664</v>
      </c>
      <c r="Q17" s="54" t="e">
        <f t="shared" ca="1" si="7"/>
        <v>#NAME?</v>
      </c>
      <c r="R17" s="47"/>
      <c r="S17" s="56"/>
      <c r="T17" s="40">
        <f t="shared" si="8"/>
        <v>44694</v>
      </c>
      <c r="U17" s="54" t="str">
        <f t="shared" si="9"/>
        <v/>
      </c>
      <c r="V17" s="47"/>
      <c r="W17" s="56"/>
      <c r="X17" s="40">
        <f t="shared" si="10"/>
        <v>44725</v>
      </c>
      <c r="Y17" s="54" t="str">
        <f t="shared" si="11"/>
        <v/>
      </c>
      <c r="Z17" s="47"/>
      <c r="AA17" s="56"/>
      <c r="AB17" s="40">
        <f t="shared" si="12"/>
        <v>44755</v>
      </c>
      <c r="AC17" s="54" t="e">
        <f t="shared" ca="1" si="13"/>
        <v>#NAME?</v>
      </c>
      <c r="AD17" s="47"/>
      <c r="AE17" s="56"/>
      <c r="AF17" s="40">
        <f t="shared" si="14"/>
        <v>44786</v>
      </c>
      <c r="AG17" s="54" t="str">
        <f t="shared" si="15"/>
        <v/>
      </c>
      <c r="AH17" s="47"/>
      <c r="AI17" s="56"/>
      <c r="AJ17" s="40">
        <f t="shared" si="16"/>
        <v>44817</v>
      </c>
      <c r="AK17" s="54" t="str">
        <f t="shared" si="17"/>
        <v/>
      </c>
      <c r="AL17" s="47"/>
      <c r="AM17" s="56"/>
      <c r="AN17" s="40">
        <f t="shared" si="18"/>
        <v>44847</v>
      </c>
      <c r="AO17" s="54" t="str">
        <f t="shared" si="19"/>
        <v/>
      </c>
      <c r="AP17" s="47"/>
      <c r="AQ17" s="56"/>
      <c r="AR17" s="40">
        <f t="shared" si="20"/>
        <v>44878</v>
      </c>
      <c r="AS17" s="54" t="str">
        <f t="shared" si="21"/>
        <v/>
      </c>
      <c r="AT17" s="47"/>
      <c r="AU17" s="56"/>
      <c r="AV17" s="40">
        <f t="shared" si="22"/>
        <v>44908</v>
      </c>
      <c r="AW17" s="54" t="str">
        <f t="shared" si="23"/>
        <v/>
      </c>
      <c r="AX17" s="47"/>
      <c r="AY17" s="56"/>
      <c r="AZ17" s="40">
        <f t="shared" si="24"/>
        <v>44939</v>
      </c>
      <c r="BA17" s="54" t="str">
        <f t="shared" si="25"/>
        <v/>
      </c>
      <c r="BB17" s="48"/>
      <c r="BD17" s="43"/>
    </row>
    <row r="18" spans="3:56" ht="20.100000000000001" customHeight="1">
      <c r="C18" s="55"/>
      <c r="D18" s="40">
        <f t="shared" si="0"/>
        <v>44575</v>
      </c>
      <c r="E18" s="54" t="str">
        <f t="shared" si="1"/>
        <v/>
      </c>
      <c r="F18" s="47"/>
      <c r="G18" s="56"/>
      <c r="H18" s="40">
        <f t="shared" si="2"/>
        <v>44609</v>
      </c>
      <c r="I18" s="54" t="str">
        <f t="shared" si="3"/>
        <v/>
      </c>
      <c r="J18" s="47"/>
      <c r="K18" s="56"/>
      <c r="L18" s="40">
        <f t="shared" si="4"/>
        <v>44634</v>
      </c>
      <c r="M18" s="54" t="str">
        <f t="shared" si="5"/>
        <v/>
      </c>
      <c r="N18" s="47"/>
      <c r="O18" s="56"/>
      <c r="P18" s="40">
        <f t="shared" si="6"/>
        <v>44665</v>
      </c>
      <c r="Q18" s="54" t="str">
        <f t="shared" si="7"/>
        <v/>
      </c>
      <c r="R18" s="47"/>
      <c r="S18" s="56"/>
      <c r="T18" s="40">
        <f t="shared" si="8"/>
        <v>44695</v>
      </c>
      <c r="U18" s="54" t="str">
        <f t="shared" si="9"/>
        <v/>
      </c>
      <c r="V18" s="47"/>
      <c r="W18" s="56"/>
      <c r="X18" s="40">
        <f t="shared" si="10"/>
        <v>44726</v>
      </c>
      <c r="Y18" s="54" t="str">
        <f t="shared" si="11"/>
        <v/>
      </c>
      <c r="Z18" s="47"/>
      <c r="AA18" s="56"/>
      <c r="AB18" s="40">
        <f t="shared" si="12"/>
        <v>44756</v>
      </c>
      <c r="AC18" s="54" t="str">
        <f t="shared" si="13"/>
        <v/>
      </c>
      <c r="AD18" s="47"/>
      <c r="AE18" s="56"/>
      <c r="AF18" s="40">
        <f t="shared" si="14"/>
        <v>44787</v>
      </c>
      <c r="AG18" s="54" t="str">
        <f t="shared" si="15"/>
        <v/>
      </c>
      <c r="AH18" s="47"/>
      <c r="AI18" s="56"/>
      <c r="AJ18" s="40">
        <f t="shared" si="16"/>
        <v>44818</v>
      </c>
      <c r="AK18" s="54" t="e">
        <f t="shared" ca="1" si="17"/>
        <v>#NAME?</v>
      </c>
      <c r="AL18" s="47"/>
      <c r="AM18" s="56"/>
      <c r="AN18" s="40">
        <f t="shared" si="18"/>
        <v>44848</v>
      </c>
      <c r="AO18" s="54" t="str">
        <f t="shared" si="19"/>
        <v/>
      </c>
      <c r="AP18" s="47"/>
      <c r="AQ18" s="56"/>
      <c r="AR18" s="40">
        <f t="shared" si="20"/>
        <v>44879</v>
      </c>
      <c r="AS18" s="54" t="str">
        <f t="shared" si="21"/>
        <v/>
      </c>
      <c r="AT18" s="47"/>
      <c r="AU18" s="56"/>
      <c r="AV18" s="40">
        <f t="shared" si="22"/>
        <v>44909</v>
      </c>
      <c r="AW18" s="54" t="e">
        <f t="shared" ca="1" si="23"/>
        <v>#NAME?</v>
      </c>
      <c r="AX18" s="47"/>
      <c r="AY18" s="56"/>
      <c r="AZ18" s="40">
        <f t="shared" si="24"/>
        <v>44940</v>
      </c>
      <c r="BA18" s="54" t="str">
        <f t="shared" si="25"/>
        <v/>
      </c>
      <c r="BB18" s="48"/>
      <c r="BD18" s="43"/>
    </row>
    <row r="19" spans="3:56" ht="20.100000000000001" customHeight="1">
      <c r="C19" s="55"/>
      <c r="D19" s="40">
        <f t="shared" si="0"/>
        <v>44576</v>
      </c>
      <c r="E19" s="54" t="str">
        <f t="shared" si="1"/>
        <v/>
      </c>
      <c r="F19" s="47"/>
      <c r="G19" s="56"/>
      <c r="H19" s="40">
        <f t="shared" si="2"/>
        <v>44610</v>
      </c>
      <c r="I19" s="54" t="str">
        <f t="shared" si="3"/>
        <v/>
      </c>
      <c r="J19" s="47"/>
      <c r="K19" s="56"/>
      <c r="L19" s="40">
        <f t="shared" si="4"/>
        <v>44635</v>
      </c>
      <c r="M19" s="54" t="str">
        <f t="shared" si="5"/>
        <v/>
      </c>
      <c r="N19" s="47"/>
      <c r="O19" s="56"/>
      <c r="P19" s="40">
        <f t="shared" si="6"/>
        <v>44666</v>
      </c>
      <c r="Q19" s="54" t="str">
        <f t="shared" si="7"/>
        <v/>
      </c>
      <c r="R19" s="47"/>
      <c r="S19" s="56"/>
      <c r="T19" s="40">
        <f t="shared" si="8"/>
        <v>44696</v>
      </c>
      <c r="U19" s="54" t="str">
        <f t="shared" si="9"/>
        <v/>
      </c>
      <c r="V19" s="47"/>
      <c r="W19" s="56"/>
      <c r="X19" s="40">
        <f t="shared" si="10"/>
        <v>44727</v>
      </c>
      <c r="Y19" s="54" t="e">
        <f t="shared" ca="1" si="11"/>
        <v>#NAME?</v>
      </c>
      <c r="Z19" s="47"/>
      <c r="AA19" s="56"/>
      <c r="AB19" s="40">
        <f t="shared" si="12"/>
        <v>44757</v>
      </c>
      <c r="AC19" s="54" t="str">
        <f t="shared" si="13"/>
        <v/>
      </c>
      <c r="AD19" s="47"/>
      <c r="AE19" s="56"/>
      <c r="AF19" s="40">
        <f t="shared" si="14"/>
        <v>44788</v>
      </c>
      <c r="AG19" s="54" t="str">
        <f t="shared" si="15"/>
        <v/>
      </c>
      <c r="AH19" s="47"/>
      <c r="AI19" s="56"/>
      <c r="AJ19" s="40">
        <f t="shared" si="16"/>
        <v>44819</v>
      </c>
      <c r="AK19" s="54" t="str">
        <f t="shared" si="17"/>
        <v/>
      </c>
      <c r="AL19" s="47"/>
      <c r="AM19" s="56"/>
      <c r="AN19" s="40">
        <f t="shared" si="18"/>
        <v>44849</v>
      </c>
      <c r="AO19" s="54" t="str">
        <f t="shared" si="19"/>
        <v/>
      </c>
      <c r="AP19" s="47"/>
      <c r="AQ19" s="56"/>
      <c r="AR19" s="40">
        <f t="shared" si="20"/>
        <v>44880</v>
      </c>
      <c r="AS19" s="54" t="str">
        <f t="shared" si="21"/>
        <v/>
      </c>
      <c r="AT19" s="47"/>
      <c r="AU19" s="56"/>
      <c r="AV19" s="40">
        <f t="shared" si="22"/>
        <v>44910</v>
      </c>
      <c r="AW19" s="54" t="str">
        <f t="shared" si="23"/>
        <v/>
      </c>
      <c r="AX19" s="47"/>
      <c r="AY19" s="56"/>
      <c r="AZ19" s="40">
        <f t="shared" si="24"/>
        <v>44941</v>
      </c>
      <c r="BA19" s="54" t="str">
        <f t="shared" si="25"/>
        <v/>
      </c>
      <c r="BB19" s="48"/>
      <c r="BD19" s="43"/>
    </row>
    <row r="20" spans="3:56" ht="20.100000000000001" customHeight="1">
      <c r="C20" s="55"/>
      <c r="D20" s="40">
        <f t="shared" si="0"/>
        <v>44577</v>
      </c>
      <c r="E20" s="54" t="str">
        <f t="shared" si="1"/>
        <v/>
      </c>
      <c r="F20" s="47"/>
      <c r="G20" s="56"/>
      <c r="H20" s="40">
        <f t="shared" si="2"/>
        <v>44611</v>
      </c>
      <c r="I20" s="54" t="str">
        <f t="shared" si="3"/>
        <v/>
      </c>
      <c r="J20" s="47"/>
      <c r="K20" s="56"/>
      <c r="L20" s="40">
        <f t="shared" si="4"/>
        <v>44636</v>
      </c>
      <c r="M20" s="54" t="e">
        <f t="shared" ca="1" si="5"/>
        <v>#NAME?</v>
      </c>
      <c r="N20" s="47"/>
      <c r="O20" s="56"/>
      <c r="P20" s="40">
        <f t="shared" si="6"/>
        <v>44667</v>
      </c>
      <c r="Q20" s="54" t="str">
        <f t="shared" si="7"/>
        <v/>
      </c>
      <c r="R20" s="47"/>
      <c r="S20" s="56"/>
      <c r="T20" s="40">
        <f t="shared" si="8"/>
        <v>44697</v>
      </c>
      <c r="U20" s="54" t="str">
        <f t="shared" si="9"/>
        <v/>
      </c>
      <c r="V20" s="47"/>
      <c r="W20" s="56"/>
      <c r="X20" s="40">
        <f t="shared" si="10"/>
        <v>44728</v>
      </c>
      <c r="Y20" s="54" t="str">
        <f t="shared" si="11"/>
        <v/>
      </c>
      <c r="Z20" s="47"/>
      <c r="AA20" s="56"/>
      <c r="AB20" s="40">
        <f t="shared" si="12"/>
        <v>44758</v>
      </c>
      <c r="AC20" s="54" t="str">
        <f t="shared" si="13"/>
        <v/>
      </c>
      <c r="AD20" s="47"/>
      <c r="AE20" s="56"/>
      <c r="AF20" s="40">
        <f t="shared" si="14"/>
        <v>44789</v>
      </c>
      <c r="AG20" s="54" t="str">
        <f t="shared" si="15"/>
        <v/>
      </c>
      <c r="AH20" s="47"/>
      <c r="AI20" s="56"/>
      <c r="AJ20" s="40">
        <f t="shared" si="16"/>
        <v>44820</v>
      </c>
      <c r="AK20" s="54" t="str">
        <f t="shared" si="17"/>
        <v/>
      </c>
      <c r="AL20" s="47"/>
      <c r="AM20" s="56"/>
      <c r="AN20" s="40">
        <f t="shared" si="18"/>
        <v>44850</v>
      </c>
      <c r="AO20" s="54" t="str">
        <f t="shared" si="19"/>
        <v/>
      </c>
      <c r="AP20" s="47"/>
      <c r="AQ20" s="56"/>
      <c r="AR20" s="40">
        <f t="shared" si="20"/>
        <v>44881</v>
      </c>
      <c r="AS20" s="54" t="e">
        <f t="shared" ca="1" si="21"/>
        <v>#NAME?</v>
      </c>
      <c r="AT20" s="47"/>
      <c r="AU20" s="56"/>
      <c r="AV20" s="40">
        <f t="shared" si="22"/>
        <v>44911</v>
      </c>
      <c r="AW20" s="54" t="str">
        <f t="shared" si="23"/>
        <v/>
      </c>
      <c r="AX20" s="47"/>
      <c r="AY20" s="56"/>
      <c r="AZ20" s="40">
        <f t="shared" si="24"/>
        <v>44942</v>
      </c>
      <c r="BA20" s="54" t="str">
        <f t="shared" si="25"/>
        <v/>
      </c>
      <c r="BB20" s="48"/>
      <c r="BD20" s="43"/>
    </row>
    <row r="21" spans="3:56" ht="20.100000000000001" customHeight="1">
      <c r="C21" s="55"/>
      <c r="D21" s="40">
        <f t="shared" si="0"/>
        <v>44578</v>
      </c>
      <c r="E21" s="54" t="str">
        <f t="shared" si="1"/>
        <v/>
      </c>
      <c r="F21" s="47"/>
      <c r="G21" s="56"/>
      <c r="H21" s="40">
        <f t="shared" si="2"/>
        <v>44612</v>
      </c>
      <c r="I21" s="54" t="str">
        <f t="shared" si="3"/>
        <v/>
      </c>
      <c r="J21" s="47"/>
      <c r="K21" s="56"/>
      <c r="L21" s="40">
        <f t="shared" si="4"/>
        <v>44637</v>
      </c>
      <c r="M21" s="54" t="str">
        <f t="shared" si="5"/>
        <v/>
      </c>
      <c r="N21" s="47"/>
      <c r="O21" s="56"/>
      <c r="P21" s="40">
        <f t="shared" si="6"/>
        <v>44668</v>
      </c>
      <c r="Q21" s="54" t="str">
        <f t="shared" si="7"/>
        <v/>
      </c>
      <c r="R21" s="47"/>
      <c r="S21" s="56"/>
      <c r="T21" s="40">
        <f t="shared" si="8"/>
        <v>44698</v>
      </c>
      <c r="U21" s="54" t="str">
        <f t="shared" si="9"/>
        <v/>
      </c>
      <c r="V21" s="47"/>
      <c r="W21" s="56"/>
      <c r="X21" s="40">
        <f t="shared" si="10"/>
        <v>44729</v>
      </c>
      <c r="Y21" s="54" t="str">
        <f t="shared" si="11"/>
        <v/>
      </c>
      <c r="Z21" s="47"/>
      <c r="AA21" s="56"/>
      <c r="AB21" s="40">
        <f t="shared" si="12"/>
        <v>44759</v>
      </c>
      <c r="AC21" s="54" t="str">
        <f t="shared" si="13"/>
        <v/>
      </c>
      <c r="AD21" s="47"/>
      <c r="AE21" s="56"/>
      <c r="AF21" s="40">
        <f t="shared" si="14"/>
        <v>44790</v>
      </c>
      <c r="AG21" s="54" t="e">
        <f t="shared" ca="1" si="15"/>
        <v>#NAME?</v>
      </c>
      <c r="AH21" s="47"/>
      <c r="AI21" s="56"/>
      <c r="AJ21" s="40">
        <f t="shared" si="16"/>
        <v>44821</v>
      </c>
      <c r="AK21" s="54" t="str">
        <f t="shared" si="17"/>
        <v/>
      </c>
      <c r="AL21" s="47"/>
      <c r="AM21" s="56"/>
      <c r="AN21" s="40">
        <f t="shared" si="18"/>
        <v>44851</v>
      </c>
      <c r="AO21" s="54" t="str">
        <f t="shared" si="19"/>
        <v/>
      </c>
      <c r="AP21" s="47"/>
      <c r="AQ21" s="56"/>
      <c r="AR21" s="40">
        <f t="shared" si="20"/>
        <v>44882</v>
      </c>
      <c r="AS21" s="54" t="str">
        <f t="shared" si="21"/>
        <v/>
      </c>
      <c r="AT21" s="47"/>
      <c r="AU21" s="56"/>
      <c r="AV21" s="40">
        <f t="shared" si="22"/>
        <v>44912</v>
      </c>
      <c r="AW21" s="54" t="str">
        <f t="shared" si="23"/>
        <v/>
      </c>
      <c r="AX21" s="47"/>
      <c r="AY21" s="56"/>
      <c r="AZ21" s="40">
        <f t="shared" si="24"/>
        <v>44943</v>
      </c>
      <c r="BA21" s="54" t="str">
        <f t="shared" si="25"/>
        <v/>
      </c>
      <c r="BB21" s="48"/>
      <c r="BD21" s="43"/>
    </row>
    <row r="22" spans="3:56" ht="20.100000000000001" customHeight="1">
      <c r="C22" s="55"/>
      <c r="D22" s="40">
        <f t="shared" si="0"/>
        <v>44579</v>
      </c>
      <c r="E22" s="54" t="str">
        <f t="shared" si="1"/>
        <v/>
      </c>
      <c r="F22" s="47"/>
      <c r="G22" s="56"/>
      <c r="H22" s="40">
        <f t="shared" si="2"/>
        <v>44613</v>
      </c>
      <c r="I22" s="54" t="str">
        <f t="shared" si="3"/>
        <v/>
      </c>
      <c r="J22" s="47"/>
      <c r="K22" s="56"/>
      <c r="L22" s="40">
        <f t="shared" si="4"/>
        <v>44638</v>
      </c>
      <c r="M22" s="54" t="str">
        <f t="shared" si="5"/>
        <v/>
      </c>
      <c r="N22" s="47"/>
      <c r="O22" s="56"/>
      <c r="P22" s="40">
        <f t="shared" si="6"/>
        <v>44669</v>
      </c>
      <c r="Q22" s="54" t="str">
        <f t="shared" si="7"/>
        <v/>
      </c>
      <c r="R22" s="47"/>
      <c r="S22" s="56"/>
      <c r="T22" s="40">
        <f t="shared" si="8"/>
        <v>44699</v>
      </c>
      <c r="U22" s="54" t="e">
        <f t="shared" ca="1" si="9"/>
        <v>#NAME?</v>
      </c>
      <c r="V22" s="47"/>
      <c r="W22" s="56"/>
      <c r="X22" s="40">
        <f t="shared" si="10"/>
        <v>44730</v>
      </c>
      <c r="Y22" s="54" t="str">
        <f t="shared" si="11"/>
        <v/>
      </c>
      <c r="Z22" s="47"/>
      <c r="AA22" s="56"/>
      <c r="AB22" s="40">
        <f t="shared" si="12"/>
        <v>44760</v>
      </c>
      <c r="AC22" s="54" t="str">
        <f t="shared" si="13"/>
        <v/>
      </c>
      <c r="AD22" s="47"/>
      <c r="AE22" s="56"/>
      <c r="AF22" s="40">
        <f t="shared" si="14"/>
        <v>44791</v>
      </c>
      <c r="AG22" s="54" t="str">
        <f t="shared" si="15"/>
        <v/>
      </c>
      <c r="AH22" s="47"/>
      <c r="AI22" s="56"/>
      <c r="AJ22" s="40">
        <f t="shared" si="16"/>
        <v>44822</v>
      </c>
      <c r="AK22" s="54" t="str">
        <f t="shared" si="17"/>
        <v/>
      </c>
      <c r="AL22" s="47"/>
      <c r="AM22" s="56"/>
      <c r="AN22" s="40">
        <f t="shared" si="18"/>
        <v>44852</v>
      </c>
      <c r="AO22" s="54" t="str">
        <f t="shared" si="19"/>
        <v/>
      </c>
      <c r="AP22" s="47"/>
      <c r="AQ22" s="56"/>
      <c r="AR22" s="40">
        <f t="shared" si="20"/>
        <v>44883</v>
      </c>
      <c r="AS22" s="54" t="str">
        <f t="shared" si="21"/>
        <v/>
      </c>
      <c r="AT22" s="47"/>
      <c r="AU22" s="56"/>
      <c r="AV22" s="40">
        <f t="shared" si="22"/>
        <v>44913</v>
      </c>
      <c r="AW22" s="54" t="str">
        <f t="shared" si="23"/>
        <v/>
      </c>
      <c r="AX22" s="47"/>
      <c r="AY22" s="56"/>
      <c r="AZ22" s="40">
        <f t="shared" si="24"/>
        <v>44944</v>
      </c>
      <c r="BA22" s="54" t="e">
        <f t="shared" ca="1" si="25"/>
        <v>#NAME?</v>
      </c>
      <c r="BB22" s="48"/>
      <c r="BD22" s="43"/>
    </row>
    <row r="23" spans="3:56" ht="20.100000000000001" customHeight="1">
      <c r="C23" s="55"/>
      <c r="D23" s="40">
        <f t="shared" si="0"/>
        <v>44580</v>
      </c>
      <c r="E23" s="54" t="e">
        <f t="shared" ca="1" si="1"/>
        <v>#NAME?</v>
      </c>
      <c r="F23" s="47"/>
      <c r="G23" s="56"/>
      <c r="H23" s="40">
        <f t="shared" si="2"/>
        <v>44614</v>
      </c>
      <c r="I23" s="54" t="str">
        <f t="shared" si="3"/>
        <v/>
      </c>
      <c r="J23" s="47"/>
      <c r="K23" s="56"/>
      <c r="L23" s="40">
        <f t="shared" si="4"/>
        <v>44639</v>
      </c>
      <c r="M23" s="54" t="str">
        <f t="shared" si="5"/>
        <v/>
      </c>
      <c r="N23" s="47"/>
      <c r="O23" s="56"/>
      <c r="P23" s="40">
        <f t="shared" si="6"/>
        <v>44670</v>
      </c>
      <c r="Q23" s="54" t="str">
        <f t="shared" si="7"/>
        <v/>
      </c>
      <c r="R23" s="47"/>
      <c r="S23" s="56"/>
      <c r="T23" s="40">
        <f t="shared" si="8"/>
        <v>44700</v>
      </c>
      <c r="U23" s="54" t="str">
        <f t="shared" si="9"/>
        <v/>
      </c>
      <c r="V23" s="47"/>
      <c r="W23" s="56"/>
      <c r="X23" s="40">
        <f t="shared" si="10"/>
        <v>44731</v>
      </c>
      <c r="Y23" s="54" t="str">
        <f t="shared" si="11"/>
        <v/>
      </c>
      <c r="Z23" s="47"/>
      <c r="AA23" s="56"/>
      <c r="AB23" s="40">
        <f t="shared" si="12"/>
        <v>44761</v>
      </c>
      <c r="AC23" s="54" t="str">
        <f t="shared" si="13"/>
        <v/>
      </c>
      <c r="AD23" s="47"/>
      <c r="AE23" s="56"/>
      <c r="AF23" s="40">
        <f t="shared" si="14"/>
        <v>44792</v>
      </c>
      <c r="AG23" s="54" t="str">
        <f t="shared" si="15"/>
        <v/>
      </c>
      <c r="AH23" s="47"/>
      <c r="AI23" s="56"/>
      <c r="AJ23" s="40">
        <f t="shared" si="16"/>
        <v>44823</v>
      </c>
      <c r="AK23" s="54" t="str">
        <f t="shared" si="17"/>
        <v/>
      </c>
      <c r="AL23" s="47"/>
      <c r="AM23" s="56"/>
      <c r="AN23" s="40">
        <f t="shared" si="18"/>
        <v>44853</v>
      </c>
      <c r="AO23" s="54" t="e">
        <f t="shared" ca="1" si="19"/>
        <v>#NAME?</v>
      </c>
      <c r="AP23" s="47"/>
      <c r="AQ23" s="56"/>
      <c r="AR23" s="40">
        <f t="shared" si="20"/>
        <v>44884</v>
      </c>
      <c r="AS23" s="54" t="str">
        <f t="shared" si="21"/>
        <v/>
      </c>
      <c r="AT23" s="47"/>
      <c r="AU23" s="56"/>
      <c r="AV23" s="40">
        <f t="shared" si="22"/>
        <v>44914</v>
      </c>
      <c r="AW23" s="54" t="str">
        <f t="shared" si="23"/>
        <v/>
      </c>
      <c r="AX23" s="47"/>
      <c r="AY23" s="56"/>
      <c r="AZ23" s="40">
        <f t="shared" si="24"/>
        <v>44945</v>
      </c>
      <c r="BA23" s="54" t="str">
        <f t="shared" si="25"/>
        <v/>
      </c>
      <c r="BB23" s="48"/>
      <c r="BD23" s="43"/>
    </row>
    <row r="24" spans="3:56" ht="20.100000000000001" customHeight="1">
      <c r="C24" s="55"/>
      <c r="D24" s="40">
        <f t="shared" si="0"/>
        <v>44581</v>
      </c>
      <c r="E24" s="54" t="str">
        <f t="shared" si="1"/>
        <v/>
      </c>
      <c r="F24" s="47"/>
      <c r="G24" s="56"/>
      <c r="H24" s="40">
        <f t="shared" si="2"/>
        <v>44615</v>
      </c>
      <c r="I24" s="54" t="e">
        <f t="shared" ca="1" si="3"/>
        <v>#NAME?</v>
      </c>
      <c r="J24" s="47"/>
      <c r="K24" s="56"/>
      <c r="L24" s="40">
        <f t="shared" si="4"/>
        <v>44640</v>
      </c>
      <c r="M24" s="54" t="str">
        <f t="shared" si="5"/>
        <v/>
      </c>
      <c r="N24" s="47"/>
      <c r="O24" s="56"/>
      <c r="P24" s="40">
        <f t="shared" si="6"/>
        <v>44671</v>
      </c>
      <c r="Q24" s="54" t="e">
        <f t="shared" ca="1" si="7"/>
        <v>#NAME?</v>
      </c>
      <c r="R24" s="47"/>
      <c r="S24" s="56"/>
      <c r="T24" s="40">
        <f t="shared" si="8"/>
        <v>44701</v>
      </c>
      <c r="U24" s="54" t="str">
        <f t="shared" si="9"/>
        <v/>
      </c>
      <c r="V24" s="47"/>
      <c r="W24" s="56"/>
      <c r="X24" s="40">
        <f t="shared" si="10"/>
        <v>44732</v>
      </c>
      <c r="Y24" s="54" t="str">
        <f t="shared" si="11"/>
        <v/>
      </c>
      <c r="Z24" s="47"/>
      <c r="AA24" s="56"/>
      <c r="AB24" s="40">
        <f t="shared" si="12"/>
        <v>44762</v>
      </c>
      <c r="AC24" s="54" t="e">
        <f t="shared" ca="1" si="13"/>
        <v>#NAME?</v>
      </c>
      <c r="AD24" s="47"/>
      <c r="AE24" s="56"/>
      <c r="AF24" s="40">
        <f t="shared" si="14"/>
        <v>44793</v>
      </c>
      <c r="AG24" s="54" t="str">
        <f t="shared" si="15"/>
        <v/>
      </c>
      <c r="AH24" s="47"/>
      <c r="AI24" s="56"/>
      <c r="AJ24" s="40">
        <f t="shared" si="16"/>
        <v>44824</v>
      </c>
      <c r="AK24" s="54" t="str">
        <f t="shared" si="17"/>
        <v/>
      </c>
      <c r="AL24" s="47"/>
      <c r="AM24" s="56"/>
      <c r="AN24" s="40">
        <f t="shared" si="18"/>
        <v>44854</v>
      </c>
      <c r="AO24" s="54" t="str">
        <f t="shared" si="19"/>
        <v/>
      </c>
      <c r="AP24" s="47"/>
      <c r="AQ24" s="56"/>
      <c r="AR24" s="40">
        <f t="shared" si="20"/>
        <v>44885</v>
      </c>
      <c r="AS24" s="54" t="str">
        <f t="shared" si="21"/>
        <v/>
      </c>
      <c r="AT24" s="47"/>
      <c r="AU24" s="56"/>
      <c r="AV24" s="40">
        <f t="shared" si="22"/>
        <v>44915</v>
      </c>
      <c r="AW24" s="54" t="str">
        <f t="shared" si="23"/>
        <v/>
      </c>
      <c r="AX24" s="47"/>
      <c r="AY24" s="56"/>
      <c r="AZ24" s="40">
        <f t="shared" si="24"/>
        <v>44946</v>
      </c>
      <c r="BA24" s="54" t="str">
        <f t="shared" si="25"/>
        <v/>
      </c>
      <c r="BB24" s="48"/>
      <c r="BD24" s="43"/>
    </row>
    <row r="25" spans="3:56" ht="20.100000000000001" customHeight="1">
      <c r="C25" s="55"/>
      <c r="D25" s="40">
        <f t="shared" si="0"/>
        <v>44582</v>
      </c>
      <c r="E25" s="54" t="str">
        <f t="shared" si="1"/>
        <v/>
      </c>
      <c r="F25" s="47"/>
      <c r="G25" s="56"/>
      <c r="H25" s="40">
        <f t="shared" si="2"/>
        <v>44616</v>
      </c>
      <c r="I25" s="54" t="str">
        <f t="shared" si="3"/>
        <v/>
      </c>
      <c r="J25" s="47"/>
      <c r="K25" s="56"/>
      <c r="L25" s="40">
        <f t="shared" si="4"/>
        <v>44641</v>
      </c>
      <c r="M25" s="54" t="str">
        <f t="shared" si="5"/>
        <v/>
      </c>
      <c r="N25" s="47"/>
      <c r="O25" s="56"/>
      <c r="P25" s="40">
        <f t="shared" si="6"/>
        <v>44672</v>
      </c>
      <c r="Q25" s="54" t="str">
        <f t="shared" si="7"/>
        <v/>
      </c>
      <c r="R25" s="47"/>
      <c r="S25" s="56"/>
      <c r="T25" s="40">
        <f t="shared" si="8"/>
        <v>44702</v>
      </c>
      <c r="U25" s="54" t="str">
        <f t="shared" si="9"/>
        <v/>
      </c>
      <c r="V25" s="47"/>
      <c r="W25" s="56"/>
      <c r="X25" s="40">
        <f t="shared" si="10"/>
        <v>44733</v>
      </c>
      <c r="Y25" s="54" t="str">
        <f t="shared" si="11"/>
        <v/>
      </c>
      <c r="Z25" s="47"/>
      <c r="AA25" s="56"/>
      <c r="AB25" s="40">
        <f t="shared" si="12"/>
        <v>44763</v>
      </c>
      <c r="AC25" s="54" t="str">
        <f t="shared" si="13"/>
        <v/>
      </c>
      <c r="AD25" s="47"/>
      <c r="AE25" s="56"/>
      <c r="AF25" s="40">
        <f t="shared" si="14"/>
        <v>44794</v>
      </c>
      <c r="AG25" s="54" t="str">
        <f t="shared" si="15"/>
        <v/>
      </c>
      <c r="AH25" s="47"/>
      <c r="AI25" s="56"/>
      <c r="AJ25" s="40">
        <f t="shared" si="16"/>
        <v>44825</v>
      </c>
      <c r="AK25" s="54" t="e">
        <f t="shared" ca="1" si="17"/>
        <v>#NAME?</v>
      </c>
      <c r="AL25" s="47"/>
      <c r="AM25" s="56"/>
      <c r="AN25" s="40">
        <f t="shared" si="18"/>
        <v>44855</v>
      </c>
      <c r="AO25" s="54" t="str">
        <f t="shared" si="19"/>
        <v/>
      </c>
      <c r="AP25" s="47"/>
      <c r="AQ25" s="56"/>
      <c r="AR25" s="40">
        <f t="shared" si="20"/>
        <v>44886</v>
      </c>
      <c r="AS25" s="54" t="str">
        <f t="shared" si="21"/>
        <v/>
      </c>
      <c r="AT25" s="47"/>
      <c r="AU25" s="56"/>
      <c r="AV25" s="40">
        <f t="shared" si="22"/>
        <v>44916</v>
      </c>
      <c r="AW25" s="54" t="e">
        <f t="shared" ca="1" si="23"/>
        <v>#NAME?</v>
      </c>
      <c r="AX25" s="47"/>
      <c r="AY25" s="56"/>
      <c r="AZ25" s="40">
        <f t="shared" si="24"/>
        <v>44947</v>
      </c>
      <c r="BA25" s="54" t="str">
        <f t="shared" si="25"/>
        <v/>
      </c>
      <c r="BB25" s="48"/>
      <c r="BD25" s="43"/>
    </row>
    <row r="26" spans="3:56" ht="20.100000000000001" customHeight="1">
      <c r="C26" s="55"/>
      <c r="D26" s="40">
        <f t="shared" si="0"/>
        <v>44583</v>
      </c>
      <c r="E26" s="54" t="str">
        <f t="shared" si="1"/>
        <v/>
      </c>
      <c r="F26" s="47"/>
      <c r="G26" s="56"/>
      <c r="H26" s="40">
        <f t="shared" si="2"/>
        <v>44617</v>
      </c>
      <c r="I26" s="54" t="str">
        <f t="shared" si="3"/>
        <v/>
      </c>
      <c r="J26" s="47"/>
      <c r="K26" s="56"/>
      <c r="L26" s="40">
        <f t="shared" si="4"/>
        <v>44642</v>
      </c>
      <c r="M26" s="54" t="str">
        <f t="shared" si="5"/>
        <v/>
      </c>
      <c r="N26" s="47"/>
      <c r="O26" s="56"/>
      <c r="P26" s="40">
        <f t="shared" si="6"/>
        <v>44673</v>
      </c>
      <c r="Q26" s="54" t="str">
        <f t="shared" si="7"/>
        <v/>
      </c>
      <c r="R26" s="47"/>
      <c r="S26" s="56"/>
      <c r="T26" s="40">
        <f t="shared" si="8"/>
        <v>44703</v>
      </c>
      <c r="U26" s="54" t="str">
        <f t="shared" si="9"/>
        <v/>
      </c>
      <c r="V26" s="47"/>
      <c r="W26" s="56"/>
      <c r="X26" s="40">
        <f t="shared" si="10"/>
        <v>44734</v>
      </c>
      <c r="Y26" s="54" t="e">
        <f t="shared" ca="1" si="11"/>
        <v>#NAME?</v>
      </c>
      <c r="Z26" s="47"/>
      <c r="AA26" s="56"/>
      <c r="AB26" s="40">
        <f t="shared" si="12"/>
        <v>44764</v>
      </c>
      <c r="AC26" s="54" t="str">
        <f t="shared" si="13"/>
        <v/>
      </c>
      <c r="AD26" s="47"/>
      <c r="AE26" s="56"/>
      <c r="AF26" s="40">
        <f t="shared" si="14"/>
        <v>44795</v>
      </c>
      <c r="AG26" s="54" t="str">
        <f t="shared" si="15"/>
        <v/>
      </c>
      <c r="AH26" s="47"/>
      <c r="AI26" s="56"/>
      <c r="AJ26" s="40">
        <f t="shared" si="16"/>
        <v>44826</v>
      </c>
      <c r="AK26" s="54" t="str">
        <f t="shared" si="17"/>
        <v/>
      </c>
      <c r="AL26" s="47"/>
      <c r="AM26" s="56"/>
      <c r="AN26" s="40">
        <f t="shared" si="18"/>
        <v>44856</v>
      </c>
      <c r="AO26" s="54" t="str">
        <f t="shared" si="19"/>
        <v/>
      </c>
      <c r="AP26" s="47"/>
      <c r="AQ26" s="56"/>
      <c r="AR26" s="40">
        <f t="shared" si="20"/>
        <v>44887</v>
      </c>
      <c r="AS26" s="54" t="str">
        <f t="shared" si="21"/>
        <v/>
      </c>
      <c r="AT26" s="47"/>
      <c r="AU26" s="56"/>
      <c r="AV26" s="40">
        <f t="shared" si="22"/>
        <v>44917</v>
      </c>
      <c r="AW26" s="54" t="str">
        <f t="shared" si="23"/>
        <v/>
      </c>
      <c r="AX26" s="47"/>
      <c r="AY26" s="56"/>
      <c r="AZ26" s="40">
        <f t="shared" si="24"/>
        <v>44948</v>
      </c>
      <c r="BA26" s="54" t="str">
        <f t="shared" si="25"/>
        <v/>
      </c>
      <c r="BB26" s="48"/>
      <c r="BD26" s="43"/>
    </row>
    <row r="27" spans="3:56" ht="20.100000000000001" customHeight="1">
      <c r="C27" s="55"/>
      <c r="D27" s="40">
        <f t="shared" si="0"/>
        <v>44584</v>
      </c>
      <c r="E27" s="54" t="str">
        <f t="shared" si="1"/>
        <v/>
      </c>
      <c r="F27" s="47"/>
      <c r="G27" s="56"/>
      <c r="H27" s="40">
        <f t="shared" si="2"/>
        <v>44618</v>
      </c>
      <c r="I27" s="54" t="str">
        <f t="shared" si="3"/>
        <v/>
      </c>
      <c r="J27" s="47"/>
      <c r="K27" s="56"/>
      <c r="L27" s="40">
        <f t="shared" si="4"/>
        <v>44643</v>
      </c>
      <c r="M27" s="54" t="e">
        <f t="shared" ca="1" si="5"/>
        <v>#NAME?</v>
      </c>
      <c r="N27" s="47"/>
      <c r="O27" s="56"/>
      <c r="P27" s="40">
        <f t="shared" si="6"/>
        <v>44674</v>
      </c>
      <c r="Q27" s="54" t="str">
        <f t="shared" si="7"/>
        <v/>
      </c>
      <c r="R27" s="47"/>
      <c r="S27" s="56"/>
      <c r="T27" s="40">
        <f t="shared" si="8"/>
        <v>44704</v>
      </c>
      <c r="U27" s="54" t="str">
        <f t="shared" si="9"/>
        <v/>
      </c>
      <c r="V27" s="47"/>
      <c r="W27" s="56"/>
      <c r="X27" s="40">
        <f t="shared" si="10"/>
        <v>44735</v>
      </c>
      <c r="Y27" s="54" t="str">
        <f t="shared" si="11"/>
        <v/>
      </c>
      <c r="Z27" s="47"/>
      <c r="AA27" s="56"/>
      <c r="AB27" s="40">
        <f t="shared" si="12"/>
        <v>44765</v>
      </c>
      <c r="AC27" s="54" t="str">
        <f t="shared" si="13"/>
        <v/>
      </c>
      <c r="AD27" s="47"/>
      <c r="AE27" s="56"/>
      <c r="AF27" s="40">
        <f t="shared" si="14"/>
        <v>44796</v>
      </c>
      <c r="AG27" s="54" t="str">
        <f t="shared" si="15"/>
        <v/>
      </c>
      <c r="AH27" s="47"/>
      <c r="AI27" s="56"/>
      <c r="AJ27" s="40">
        <f t="shared" si="16"/>
        <v>44827</v>
      </c>
      <c r="AK27" s="54" t="str">
        <f t="shared" si="17"/>
        <v/>
      </c>
      <c r="AL27" s="47"/>
      <c r="AM27" s="56"/>
      <c r="AN27" s="40">
        <f t="shared" si="18"/>
        <v>44857</v>
      </c>
      <c r="AO27" s="54" t="str">
        <f t="shared" si="19"/>
        <v/>
      </c>
      <c r="AP27" s="47"/>
      <c r="AQ27" s="56"/>
      <c r="AR27" s="40">
        <f t="shared" si="20"/>
        <v>44888</v>
      </c>
      <c r="AS27" s="54" t="e">
        <f t="shared" ca="1" si="21"/>
        <v>#NAME?</v>
      </c>
      <c r="AT27" s="47"/>
      <c r="AU27" s="56"/>
      <c r="AV27" s="40">
        <f t="shared" si="22"/>
        <v>44918</v>
      </c>
      <c r="AW27" s="54" t="str">
        <f t="shared" si="23"/>
        <v/>
      </c>
      <c r="AX27" s="47"/>
      <c r="AY27" s="56"/>
      <c r="AZ27" s="40">
        <f t="shared" si="24"/>
        <v>44949</v>
      </c>
      <c r="BA27" s="54" t="str">
        <f t="shared" si="25"/>
        <v/>
      </c>
      <c r="BB27" s="48"/>
      <c r="BD27" s="43"/>
    </row>
    <row r="28" spans="3:56" ht="20.100000000000001" customHeight="1">
      <c r="C28" s="55"/>
      <c r="D28" s="40">
        <f t="shared" si="0"/>
        <v>44585</v>
      </c>
      <c r="E28" s="54" t="str">
        <f t="shared" si="1"/>
        <v/>
      </c>
      <c r="F28" s="47"/>
      <c r="G28" s="56"/>
      <c r="H28" s="40">
        <f t="shared" si="2"/>
        <v>44619</v>
      </c>
      <c r="I28" s="54" t="str">
        <f t="shared" si="3"/>
        <v/>
      </c>
      <c r="J28" s="47"/>
      <c r="K28" s="56"/>
      <c r="L28" s="40">
        <f t="shared" si="4"/>
        <v>44644</v>
      </c>
      <c r="M28" s="54" t="str">
        <f t="shared" si="5"/>
        <v/>
      </c>
      <c r="N28" s="47"/>
      <c r="O28" s="56"/>
      <c r="P28" s="40">
        <f t="shared" si="6"/>
        <v>44675</v>
      </c>
      <c r="Q28" s="54" t="str">
        <f t="shared" si="7"/>
        <v/>
      </c>
      <c r="R28" s="47"/>
      <c r="S28" s="56"/>
      <c r="T28" s="40">
        <f t="shared" si="8"/>
        <v>44705</v>
      </c>
      <c r="U28" s="54" t="str">
        <f t="shared" si="9"/>
        <v/>
      </c>
      <c r="V28" s="47"/>
      <c r="W28" s="56"/>
      <c r="X28" s="40">
        <f t="shared" si="10"/>
        <v>44736</v>
      </c>
      <c r="Y28" s="54" t="str">
        <f t="shared" si="11"/>
        <v/>
      </c>
      <c r="Z28" s="47"/>
      <c r="AA28" s="56"/>
      <c r="AB28" s="40">
        <f t="shared" si="12"/>
        <v>44766</v>
      </c>
      <c r="AC28" s="54" t="str">
        <f t="shared" si="13"/>
        <v/>
      </c>
      <c r="AD28" s="47"/>
      <c r="AE28" s="56"/>
      <c r="AF28" s="40">
        <f t="shared" si="14"/>
        <v>44797</v>
      </c>
      <c r="AG28" s="54" t="e">
        <f t="shared" ca="1" si="15"/>
        <v>#NAME?</v>
      </c>
      <c r="AH28" s="47"/>
      <c r="AI28" s="56"/>
      <c r="AJ28" s="40">
        <f t="shared" si="16"/>
        <v>44828</v>
      </c>
      <c r="AK28" s="54" t="str">
        <f t="shared" si="17"/>
        <v/>
      </c>
      <c r="AL28" s="47"/>
      <c r="AM28" s="56"/>
      <c r="AN28" s="40">
        <f t="shared" si="18"/>
        <v>44858</v>
      </c>
      <c r="AO28" s="54" t="str">
        <f t="shared" si="19"/>
        <v/>
      </c>
      <c r="AP28" s="47"/>
      <c r="AQ28" s="56"/>
      <c r="AR28" s="40">
        <f t="shared" si="20"/>
        <v>44889</v>
      </c>
      <c r="AS28" s="54" t="str">
        <f t="shared" si="21"/>
        <v/>
      </c>
      <c r="AT28" s="47"/>
      <c r="AU28" s="56"/>
      <c r="AV28" s="40">
        <f t="shared" si="22"/>
        <v>44919</v>
      </c>
      <c r="AW28" s="54" t="str">
        <f t="shared" si="23"/>
        <v/>
      </c>
      <c r="AX28" s="47"/>
      <c r="AY28" s="56"/>
      <c r="AZ28" s="40">
        <f t="shared" si="24"/>
        <v>44950</v>
      </c>
      <c r="BA28" s="54" t="str">
        <f t="shared" si="25"/>
        <v/>
      </c>
      <c r="BB28" s="48"/>
      <c r="BD28" s="43"/>
    </row>
    <row r="29" spans="3:56" ht="20.100000000000001" customHeight="1">
      <c r="C29" s="55"/>
      <c r="D29" s="40">
        <f t="shared" si="0"/>
        <v>44586</v>
      </c>
      <c r="E29" s="54" t="str">
        <f t="shared" si="1"/>
        <v/>
      </c>
      <c r="F29" s="47"/>
      <c r="G29" s="56"/>
      <c r="H29" s="40">
        <f t="shared" si="2"/>
        <v>44620</v>
      </c>
      <c r="I29" s="54" t="str">
        <f t="shared" si="3"/>
        <v/>
      </c>
      <c r="J29" s="47"/>
      <c r="K29" s="56"/>
      <c r="L29" s="40">
        <f t="shared" si="4"/>
        <v>44645</v>
      </c>
      <c r="M29" s="54" t="str">
        <f t="shared" si="5"/>
        <v/>
      </c>
      <c r="N29" s="47"/>
      <c r="O29" s="56"/>
      <c r="P29" s="40">
        <f t="shared" si="6"/>
        <v>44676</v>
      </c>
      <c r="Q29" s="54" t="str">
        <f t="shared" si="7"/>
        <v/>
      </c>
      <c r="R29" s="47"/>
      <c r="S29" s="56"/>
      <c r="T29" s="40">
        <f t="shared" si="8"/>
        <v>44706</v>
      </c>
      <c r="U29" s="54" t="e">
        <f t="shared" ca="1" si="9"/>
        <v>#NAME?</v>
      </c>
      <c r="V29" s="47"/>
      <c r="W29" s="56"/>
      <c r="X29" s="40">
        <f t="shared" si="10"/>
        <v>44737</v>
      </c>
      <c r="Y29" s="54" t="str">
        <f t="shared" si="11"/>
        <v/>
      </c>
      <c r="Z29" s="47"/>
      <c r="AA29" s="56"/>
      <c r="AB29" s="40">
        <f t="shared" si="12"/>
        <v>44767</v>
      </c>
      <c r="AC29" s="54" t="str">
        <f t="shared" si="13"/>
        <v/>
      </c>
      <c r="AD29" s="47"/>
      <c r="AE29" s="56"/>
      <c r="AF29" s="40">
        <f t="shared" si="14"/>
        <v>44798</v>
      </c>
      <c r="AG29" s="54" t="str">
        <f t="shared" si="15"/>
        <v/>
      </c>
      <c r="AH29" s="47"/>
      <c r="AI29" s="56"/>
      <c r="AJ29" s="40">
        <f t="shared" si="16"/>
        <v>44829</v>
      </c>
      <c r="AK29" s="54" t="str">
        <f t="shared" si="17"/>
        <v/>
      </c>
      <c r="AL29" s="47"/>
      <c r="AM29" s="56"/>
      <c r="AN29" s="40">
        <f t="shared" si="18"/>
        <v>44859</v>
      </c>
      <c r="AO29" s="54" t="str">
        <f t="shared" si="19"/>
        <v/>
      </c>
      <c r="AP29" s="47"/>
      <c r="AQ29" s="56"/>
      <c r="AR29" s="40">
        <f t="shared" si="20"/>
        <v>44890</v>
      </c>
      <c r="AS29" s="54" t="str">
        <f t="shared" si="21"/>
        <v/>
      </c>
      <c r="AT29" s="47"/>
      <c r="AU29" s="56"/>
      <c r="AV29" s="40">
        <f t="shared" si="22"/>
        <v>44920</v>
      </c>
      <c r="AW29" s="54" t="str">
        <f t="shared" si="23"/>
        <v/>
      </c>
      <c r="AX29" s="47"/>
      <c r="AY29" s="56"/>
      <c r="AZ29" s="40">
        <f t="shared" si="24"/>
        <v>44951</v>
      </c>
      <c r="BA29" s="54" t="e">
        <f t="shared" ca="1" si="25"/>
        <v>#NAME?</v>
      </c>
      <c r="BB29" s="48"/>
      <c r="BD29" s="43"/>
    </row>
    <row r="30" spans="3:56" ht="20.100000000000001" customHeight="1">
      <c r="C30" s="55"/>
      <c r="D30" s="40">
        <f t="shared" si="0"/>
        <v>44587</v>
      </c>
      <c r="E30" s="54" t="e">
        <f t="shared" ca="1" si="1"/>
        <v>#NAME?</v>
      </c>
      <c r="F30" s="47"/>
      <c r="G30" s="56"/>
      <c r="H30" s="40">
        <f t="shared" si="2"/>
        <v>44621</v>
      </c>
      <c r="I30" s="54" t="str">
        <f t="shared" si="3"/>
        <v/>
      </c>
      <c r="J30" s="47"/>
      <c r="K30" s="56"/>
      <c r="L30" s="40">
        <f t="shared" si="4"/>
        <v>44646</v>
      </c>
      <c r="M30" s="54" t="str">
        <f t="shared" si="5"/>
        <v/>
      </c>
      <c r="N30" s="47"/>
      <c r="O30" s="56"/>
      <c r="P30" s="40">
        <f t="shared" si="6"/>
        <v>44677</v>
      </c>
      <c r="Q30" s="54" t="str">
        <f t="shared" si="7"/>
        <v/>
      </c>
      <c r="R30" s="47"/>
      <c r="S30" s="56"/>
      <c r="T30" s="40">
        <f t="shared" si="8"/>
        <v>44707</v>
      </c>
      <c r="U30" s="54" t="str">
        <f t="shared" si="9"/>
        <v/>
      </c>
      <c r="V30" s="47"/>
      <c r="W30" s="56"/>
      <c r="X30" s="40">
        <f t="shared" si="10"/>
        <v>44738</v>
      </c>
      <c r="Y30" s="54" t="str">
        <f t="shared" si="11"/>
        <v/>
      </c>
      <c r="Z30" s="47"/>
      <c r="AA30" s="56"/>
      <c r="AB30" s="40">
        <f t="shared" si="12"/>
        <v>44768</v>
      </c>
      <c r="AC30" s="54" t="str">
        <f t="shared" si="13"/>
        <v/>
      </c>
      <c r="AD30" s="47"/>
      <c r="AE30" s="56"/>
      <c r="AF30" s="40">
        <f t="shared" si="14"/>
        <v>44799</v>
      </c>
      <c r="AG30" s="54" t="str">
        <f t="shared" si="15"/>
        <v/>
      </c>
      <c r="AH30" s="47"/>
      <c r="AI30" s="56"/>
      <c r="AJ30" s="40">
        <f t="shared" si="16"/>
        <v>44830</v>
      </c>
      <c r="AK30" s="54" t="str">
        <f t="shared" si="17"/>
        <v/>
      </c>
      <c r="AL30" s="47"/>
      <c r="AM30" s="56"/>
      <c r="AN30" s="40">
        <f t="shared" si="18"/>
        <v>44860</v>
      </c>
      <c r="AO30" s="54" t="e">
        <f t="shared" ca="1" si="19"/>
        <v>#NAME?</v>
      </c>
      <c r="AP30" s="47"/>
      <c r="AQ30" s="56"/>
      <c r="AR30" s="40">
        <f t="shared" si="20"/>
        <v>44891</v>
      </c>
      <c r="AS30" s="54" t="str">
        <f t="shared" si="21"/>
        <v/>
      </c>
      <c r="AT30" s="47"/>
      <c r="AU30" s="56"/>
      <c r="AV30" s="40">
        <f t="shared" si="22"/>
        <v>44921</v>
      </c>
      <c r="AW30" s="54" t="str">
        <f t="shared" si="23"/>
        <v/>
      </c>
      <c r="AX30" s="47"/>
      <c r="AY30" s="56"/>
      <c r="AZ30" s="40">
        <f t="shared" si="24"/>
        <v>44952</v>
      </c>
      <c r="BA30" s="54" t="str">
        <f t="shared" si="25"/>
        <v/>
      </c>
      <c r="BB30" s="48"/>
      <c r="BD30" s="43"/>
    </row>
    <row r="31" spans="3:56" ht="20.100000000000001" customHeight="1">
      <c r="C31" s="55"/>
      <c r="D31" s="40">
        <f t="shared" si="0"/>
        <v>44588</v>
      </c>
      <c r="E31" s="54" t="str">
        <f t="shared" si="1"/>
        <v/>
      </c>
      <c r="F31" s="47"/>
      <c r="G31" s="56"/>
      <c r="H31" s="40">
        <f t="shared" si="2"/>
        <v>44622</v>
      </c>
      <c r="I31" s="54" t="e">
        <f t="shared" ca="1" si="3"/>
        <v>#NAME?</v>
      </c>
      <c r="J31" s="47"/>
      <c r="K31" s="56"/>
      <c r="L31" s="40">
        <f t="shared" si="4"/>
        <v>44647</v>
      </c>
      <c r="M31" s="54" t="str">
        <f t="shared" si="5"/>
        <v/>
      </c>
      <c r="N31" s="47"/>
      <c r="O31" s="56"/>
      <c r="P31" s="40">
        <f t="shared" si="6"/>
        <v>44678</v>
      </c>
      <c r="Q31" s="54" t="e">
        <f t="shared" ca="1" si="7"/>
        <v>#NAME?</v>
      </c>
      <c r="R31" s="47"/>
      <c r="S31" s="56"/>
      <c r="T31" s="40">
        <f t="shared" si="8"/>
        <v>44708</v>
      </c>
      <c r="U31" s="54" t="str">
        <f t="shared" si="9"/>
        <v/>
      </c>
      <c r="V31" s="47"/>
      <c r="W31" s="56"/>
      <c r="X31" s="40">
        <f t="shared" si="10"/>
        <v>44739</v>
      </c>
      <c r="Y31" s="54" t="str">
        <f t="shared" si="11"/>
        <v/>
      </c>
      <c r="Z31" s="47"/>
      <c r="AA31" s="56"/>
      <c r="AB31" s="40">
        <f t="shared" si="12"/>
        <v>44769</v>
      </c>
      <c r="AC31" s="54" t="e">
        <f t="shared" ca="1" si="13"/>
        <v>#NAME?</v>
      </c>
      <c r="AD31" s="47"/>
      <c r="AE31" s="56"/>
      <c r="AF31" s="40">
        <f t="shared" si="14"/>
        <v>44800</v>
      </c>
      <c r="AG31" s="54" t="str">
        <f t="shared" si="15"/>
        <v/>
      </c>
      <c r="AH31" s="47"/>
      <c r="AI31" s="56"/>
      <c r="AJ31" s="40">
        <f t="shared" si="16"/>
        <v>44831</v>
      </c>
      <c r="AK31" s="54" t="str">
        <f t="shared" si="17"/>
        <v/>
      </c>
      <c r="AL31" s="47"/>
      <c r="AM31" s="56"/>
      <c r="AN31" s="40">
        <f t="shared" si="18"/>
        <v>44861</v>
      </c>
      <c r="AO31" s="54" t="str">
        <f t="shared" si="19"/>
        <v/>
      </c>
      <c r="AP31" s="47"/>
      <c r="AQ31" s="56"/>
      <c r="AR31" s="40">
        <f t="shared" si="20"/>
        <v>44892</v>
      </c>
      <c r="AS31" s="54" t="str">
        <f t="shared" si="21"/>
        <v/>
      </c>
      <c r="AT31" s="47"/>
      <c r="AU31" s="56"/>
      <c r="AV31" s="40">
        <f t="shared" si="22"/>
        <v>44922</v>
      </c>
      <c r="AW31" s="54" t="str">
        <f t="shared" si="23"/>
        <v/>
      </c>
      <c r="AX31" s="47"/>
      <c r="AY31" s="56"/>
      <c r="AZ31" s="40">
        <f t="shared" si="24"/>
        <v>44953</v>
      </c>
      <c r="BA31" s="54" t="str">
        <f t="shared" si="25"/>
        <v/>
      </c>
      <c r="BB31" s="48"/>
      <c r="BD31" s="43"/>
    </row>
    <row r="32" spans="3:56" ht="20.100000000000001" customHeight="1">
      <c r="C32" s="55"/>
      <c r="D32" s="40">
        <f t="shared" si="0"/>
        <v>44589</v>
      </c>
      <c r="E32" s="54" t="str">
        <f t="shared" si="1"/>
        <v/>
      </c>
      <c r="F32" s="47"/>
      <c r="G32" s="56"/>
      <c r="H32" s="40">
        <f t="shared" si="2"/>
        <v>44623</v>
      </c>
      <c r="I32" s="54" t="str">
        <f t="shared" si="3"/>
        <v/>
      </c>
      <c r="J32" s="47"/>
      <c r="K32" s="56"/>
      <c r="L32" s="40">
        <f t="shared" si="4"/>
        <v>44648</v>
      </c>
      <c r="M32" s="54" t="str">
        <f t="shared" si="5"/>
        <v/>
      </c>
      <c r="N32" s="47"/>
      <c r="O32" s="56"/>
      <c r="P32" s="40">
        <f t="shared" si="6"/>
        <v>44679</v>
      </c>
      <c r="Q32" s="54" t="str">
        <f t="shared" si="7"/>
        <v/>
      </c>
      <c r="R32" s="47"/>
      <c r="S32" s="56"/>
      <c r="T32" s="40">
        <f t="shared" si="8"/>
        <v>44709</v>
      </c>
      <c r="U32" s="54" t="str">
        <f t="shared" si="9"/>
        <v/>
      </c>
      <c r="V32" s="47"/>
      <c r="W32" s="56"/>
      <c r="X32" s="40">
        <f t="shared" si="10"/>
        <v>44740</v>
      </c>
      <c r="Y32" s="54" t="str">
        <f t="shared" si="11"/>
        <v/>
      </c>
      <c r="Z32" s="47"/>
      <c r="AA32" s="56"/>
      <c r="AB32" s="40">
        <f t="shared" si="12"/>
        <v>44770</v>
      </c>
      <c r="AC32" s="54" t="str">
        <f t="shared" si="13"/>
        <v/>
      </c>
      <c r="AD32" s="47"/>
      <c r="AE32" s="56"/>
      <c r="AF32" s="40">
        <f t="shared" si="14"/>
        <v>44801</v>
      </c>
      <c r="AG32" s="54" t="str">
        <f t="shared" si="15"/>
        <v/>
      </c>
      <c r="AH32" s="47"/>
      <c r="AI32" s="56"/>
      <c r="AJ32" s="40">
        <f t="shared" si="16"/>
        <v>44832</v>
      </c>
      <c r="AK32" s="54" t="e">
        <f t="shared" ca="1" si="17"/>
        <v>#NAME?</v>
      </c>
      <c r="AL32" s="47"/>
      <c r="AM32" s="56"/>
      <c r="AN32" s="40">
        <f t="shared" si="18"/>
        <v>44862</v>
      </c>
      <c r="AO32" s="54" t="str">
        <f t="shared" si="19"/>
        <v/>
      </c>
      <c r="AP32" s="47"/>
      <c r="AQ32" s="56"/>
      <c r="AR32" s="40">
        <f t="shared" si="20"/>
        <v>44893</v>
      </c>
      <c r="AS32" s="54" t="str">
        <f t="shared" si="21"/>
        <v/>
      </c>
      <c r="AT32" s="47"/>
      <c r="AU32" s="56"/>
      <c r="AV32" s="40">
        <f t="shared" si="22"/>
        <v>44923</v>
      </c>
      <c r="AW32" s="54" t="e">
        <f t="shared" ca="1" si="23"/>
        <v>#NAME?</v>
      </c>
      <c r="AX32" s="47"/>
      <c r="AY32" s="56"/>
      <c r="AZ32" s="40">
        <f t="shared" si="24"/>
        <v>44954</v>
      </c>
      <c r="BA32" s="54" t="str">
        <f t="shared" si="25"/>
        <v/>
      </c>
      <c r="BB32" s="48"/>
      <c r="BD32" s="43"/>
    </row>
    <row r="33" spans="1:56" ht="20.100000000000001" customHeight="1">
      <c r="C33" s="55"/>
      <c r="D33" s="40">
        <f t="shared" ref="D33:D34" si="26">IFERROR(IF(OR(D32="",MONTH(D32+1)&gt;MONTH(D32)),"",D32+1),"")</f>
        <v>44590</v>
      </c>
      <c r="E33" s="54" t="str">
        <f>IFERROR(IF(WEEKDAY(D33,2)=3, _xlfn.ISOWEEKNUM(D33),""),"")</f>
        <v/>
      </c>
      <c r="F33" s="47"/>
      <c r="G33" s="55"/>
      <c r="H33" s="40">
        <f t="shared" ref="H33:H34" si="27">IFERROR(IF(OR(H32="",MONTH(H32+1)&gt;MONTH(H32)),"",H32+1),"")</f>
        <v>44624</v>
      </c>
      <c r="I33" s="54" t="str">
        <f>IFERROR(IF(WEEKDAY(H33,2)=3, _xlfn.ISOWEEKNUM(H33),""),"")</f>
        <v/>
      </c>
      <c r="J33" s="47"/>
      <c r="K33" s="56"/>
      <c r="L33" s="40">
        <f t="shared" ref="L33:L34" si="28">IFERROR(IF(OR(L32="",MONTH(L32+1)&gt;MONTH(L32)),"",L32+1),"")</f>
        <v>44649</v>
      </c>
      <c r="M33" s="54" t="str">
        <f>IFERROR(IF(WEEKDAY(L33,2)=3, _xlfn.ISOWEEKNUM(L33),""),"")</f>
        <v/>
      </c>
      <c r="N33" s="47"/>
      <c r="O33" s="56"/>
      <c r="P33" s="40">
        <f t="shared" ref="P33:P34" si="29">IFERROR(IF(OR(P32="",MONTH(P32+1)&gt;MONTH(P32)),"",P32+1),"")</f>
        <v>44680</v>
      </c>
      <c r="Q33" s="54" t="str">
        <f>IFERROR(IF(WEEKDAY(P33,2)=3, _xlfn.ISOWEEKNUM(P33),""),"")</f>
        <v/>
      </c>
      <c r="R33" s="47"/>
      <c r="S33" s="56"/>
      <c r="T33" s="40">
        <f t="shared" ref="T33:T34" si="30">IFERROR(IF(OR(T32="",MONTH(T32+1)&gt;MONTH(T32)),"",T32+1),"")</f>
        <v>44710</v>
      </c>
      <c r="U33" s="54" t="str">
        <f>IFERROR(IF(WEEKDAY(T33,2)=3, _xlfn.ISOWEEKNUM(T33),""),"")</f>
        <v/>
      </c>
      <c r="V33" s="47"/>
      <c r="W33" s="56"/>
      <c r="X33" s="40">
        <f t="shared" ref="X33:X34" si="31">IFERROR(IF(OR(X32="",MONTH(X32+1)&gt;MONTH(X32)),"",X32+1),"")</f>
        <v>44741</v>
      </c>
      <c r="Y33" s="54" t="str">
        <f ca="1">IFERROR(IF(WEEKDAY(X33,2)=3, _xlfn.ISOWEEKNUM(X33),""),"")</f>
        <v/>
      </c>
      <c r="Z33" s="47"/>
      <c r="AA33" s="56"/>
      <c r="AB33" s="40">
        <f t="shared" ref="AB33:AB34" si="32">IFERROR(IF(OR(AB32="",MONTH(AB32+1)&gt;MONTH(AB32)),"",AB32+1),"")</f>
        <v>44771</v>
      </c>
      <c r="AC33" s="54" t="str">
        <f>IFERROR(IF(WEEKDAY(AB33,2)=3, _xlfn.ISOWEEKNUM(AB33),""),"")</f>
        <v/>
      </c>
      <c r="AD33" s="47"/>
      <c r="AE33" s="56"/>
      <c r="AF33" s="40">
        <f t="shared" ref="AF33:AF34" si="33">IFERROR(IF(OR(AF32="",MONTH(AF32+1)&gt;MONTH(AF32)),"",AF32+1),"")</f>
        <v>44802</v>
      </c>
      <c r="AG33" s="54" t="str">
        <f>IFERROR(IF(WEEKDAY(AF33,2)=3, _xlfn.ISOWEEKNUM(AF33),""),"")</f>
        <v/>
      </c>
      <c r="AH33" s="47"/>
      <c r="AI33" s="56"/>
      <c r="AJ33" s="40">
        <f t="shared" ref="AJ33:AJ34" si="34">IFERROR(IF(OR(AJ32="",MONTH(AJ32+1)&gt;MONTH(AJ32)),"",AJ32+1),"")</f>
        <v>44833</v>
      </c>
      <c r="AK33" s="54" t="str">
        <f>IFERROR(IF(WEEKDAY(AJ33,2)=3, _xlfn.ISOWEEKNUM(AJ33),""),"")</f>
        <v/>
      </c>
      <c r="AL33" s="47"/>
      <c r="AM33" s="56"/>
      <c r="AN33" s="40">
        <f t="shared" ref="AN33:AN34" si="35">IFERROR(IF(OR(AN32="",MONTH(AN32+1)&gt;MONTH(AN32)),"",AN32+1),"")</f>
        <v>44863</v>
      </c>
      <c r="AO33" s="54" t="str">
        <f>IFERROR(IF(WEEKDAY(AN33,2)=3, _xlfn.ISOWEEKNUM(AN33),""),"")</f>
        <v/>
      </c>
      <c r="AP33" s="47"/>
      <c r="AQ33" s="56"/>
      <c r="AR33" s="40">
        <f t="shared" ref="AR33:AR34" si="36">IFERROR(IF(OR(AR32="",MONTH(AR32+1)&gt;MONTH(AR32)),"",AR32+1),"")</f>
        <v>44894</v>
      </c>
      <c r="AS33" s="54" t="str">
        <f>IFERROR(IF(WEEKDAY(AR33,2)=3, _xlfn.ISOWEEKNUM(AR33),""),"")</f>
        <v/>
      </c>
      <c r="AT33" s="47"/>
      <c r="AU33" s="56"/>
      <c r="AV33" s="40">
        <f t="shared" ref="AV33:AV34" si="37">IFERROR(IF(OR(AV32="",MONTH(AV32+1)&gt;MONTH(AV32)),"",AV32+1),"")</f>
        <v>44924</v>
      </c>
      <c r="AW33" s="54" t="str">
        <f>IFERROR(IF(WEEKDAY(AV33,2)=3, _xlfn.ISOWEEKNUM(AV33),""),"")</f>
        <v/>
      </c>
      <c r="AX33" s="47"/>
      <c r="AY33" s="56"/>
      <c r="AZ33" s="40">
        <f t="shared" ref="AZ33:AZ34" si="38">IFERROR(IF(OR(AZ32="",MONTH(AZ32+1)&gt;MONTH(AZ32)),"",AZ32+1),"")</f>
        <v>44955</v>
      </c>
      <c r="BA33" s="54" t="str">
        <f>IFERROR(IF(WEEKDAY(AZ33,2)=3, _xlfn.ISOWEEKNUM(AZ33),""),"")</f>
        <v/>
      </c>
      <c r="BB33" s="48"/>
      <c r="BD33" s="43"/>
    </row>
    <row r="34" spans="1:56" ht="20.100000000000001" customHeight="1">
      <c r="C34" s="55"/>
      <c r="D34" s="40">
        <f t="shared" si="26"/>
        <v>44591</v>
      </c>
      <c r="E34" s="54" t="str">
        <f t="shared" ref="E34:E35" si="39">IFERROR(IF(WEEKDAY(D34,2)=3, _xlfn.ISOWEEKNUM(D34),""),"")</f>
        <v/>
      </c>
      <c r="F34" s="47"/>
      <c r="G34" s="55"/>
      <c r="H34" s="40">
        <f t="shared" si="27"/>
        <v>44625</v>
      </c>
      <c r="I34" s="54" t="str">
        <f t="shared" ref="I34:I35" si="40">IFERROR(IF(WEEKDAY(H34,2)=3, _xlfn.ISOWEEKNUM(H34),""),"")</f>
        <v/>
      </c>
      <c r="J34" s="47"/>
      <c r="K34" s="56"/>
      <c r="L34" s="40">
        <f t="shared" si="28"/>
        <v>44650</v>
      </c>
      <c r="M34" s="54" t="str">
        <f t="shared" ref="M34:M35" ca="1" si="41">IFERROR(IF(WEEKDAY(L34,2)=3, _xlfn.ISOWEEKNUM(L34),""),"")</f>
        <v/>
      </c>
      <c r="N34" s="47"/>
      <c r="O34" s="56"/>
      <c r="P34" s="40">
        <f t="shared" si="29"/>
        <v>44681</v>
      </c>
      <c r="Q34" s="54" t="str">
        <f t="shared" ref="Q34:Q35" si="42">IFERROR(IF(WEEKDAY(P34,2)=3, _xlfn.ISOWEEKNUM(P34),""),"")</f>
        <v/>
      </c>
      <c r="R34" s="47"/>
      <c r="S34" s="56"/>
      <c r="T34" s="40">
        <f t="shared" si="30"/>
        <v>44711</v>
      </c>
      <c r="U34" s="54" t="str">
        <f t="shared" ref="U34:U35" si="43">IFERROR(IF(WEEKDAY(T34,2)=3, _xlfn.ISOWEEKNUM(T34),""),"")</f>
        <v/>
      </c>
      <c r="V34" s="47"/>
      <c r="W34" s="56"/>
      <c r="X34" s="40">
        <f t="shared" si="31"/>
        <v>44742</v>
      </c>
      <c r="Y34" s="54" t="str">
        <f t="shared" ref="Y34:Y35" si="44">IFERROR(IF(WEEKDAY(X34,2)=3, _xlfn.ISOWEEKNUM(X34),""),"")</f>
        <v/>
      </c>
      <c r="Z34" s="47"/>
      <c r="AA34" s="56"/>
      <c r="AB34" s="40">
        <f t="shared" si="32"/>
        <v>44772</v>
      </c>
      <c r="AC34" s="54" t="str">
        <f t="shared" ref="AC34:AC35" si="45">IFERROR(IF(WEEKDAY(AB34,2)=3, _xlfn.ISOWEEKNUM(AB34),""),"")</f>
        <v/>
      </c>
      <c r="AD34" s="47"/>
      <c r="AE34" s="56"/>
      <c r="AF34" s="40">
        <f t="shared" si="33"/>
        <v>44803</v>
      </c>
      <c r="AG34" s="54" t="str">
        <f t="shared" ref="AG34:AG35" si="46">IFERROR(IF(WEEKDAY(AF34,2)=3, _xlfn.ISOWEEKNUM(AF34),""),"")</f>
        <v/>
      </c>
      <c r="AH34" s="47"/>
      <c r="AI34" s="56"/>
      <c r="AJ34" s="40">
        <f t="shared" si="34"/>
        <v>44834</v>
      </c>
      <c r="AK34" s="54" t="str">
        <f t="shared" ref="AK34:AK35" si="47">IFERROR(IF(WEEKDAY(AJ34,2)=3, _xlfn.ISOWEEKNUM(AJ34),""),"")</f>
        <v/>
      </c>
      <c r="AL34" s="47"/>
      <c r="AM34" s="56"/>
      <c r="AN34" s="40">
        <f t="shared" si="35"/>
        <v>44864</v>
      </c>
      <c r="AO34" s="54" t="str">
        <f t="shared" ref="AO34:AO35" si="48">IFERROR(IF(WEEKDAY(AN34,2)=3, _xlfn.ISOWEEKNUM(AN34),""),"")</f>
        <v/>
      </c>
      <c r="AP34" s="47"/>
      <c r="AQ34" s="56"/>
      <c r="AR34" s="40">
        <f t="shared" si="36"/>
        <v>44895</v>
      </c>
      <c r="AS34" s="54" t="str">
        <f t="shared" ref="AS34:AS35" ca="1" si="49">IFERROR(IF(WEEKDAY(AR34,2)=3, _xlfn.ISOWEEKNUM(AR34),""),"")</f>
        <v/>
      </c>
      <c r="AT34" s="47"/>
      <c r="AU34" s="56"/>
      <c r="AV34" s="40">
        <f t="shared" si="37"/>
        <v>44925</v>
      </c>
      <c r="AW34" s="54" t="str">
        <f t="shared" ref="AW34:AW35" si="50">IFERROR(IF(WEEKDAY(AV34,2)=3, _xlfn.ISOWEEKNUM(AV34),""),"")</f>
        <v/>
      </c>
      <c r="AX34" s="47"/>
      <c r="AY34" s="56"/>
      <c r="AZ34" s="40">
        <f t="shared" si="38"/>
        <v>44956</v>
      </c>
      <c r="BA34" s="54" t="str">
        <f t="shared" ref="BA34:BA35" si="51">IFERROR(IF(WEEKDAY(AZ34,2)=3, _xlfn.ISOWEEKNUM(AZ34),""),"")</f>
        <v/>
      </c>
      <c r="BB34" s="48"/>
      <c r="BD34" s="43"/>
    </row>
    <row r="35" spans="1:56" ht="20.100000000000001" customHeight="1">
      <c r="C35" s="56"/>
      <c r="D35" s="40">
        <f>IFERROR(IF(OR(D33="",D34="",MONTH(D34+1)&gt;MONTH(D34)),"",D34+1),"")</f>
        <v>44592</v>
      </c>
      <c r="E35" s="54" t="str">
        <f t="shared" si="39"/>
        <v/>
      </c>
      <c r="F35" s="47"/>
      <c r="G35" s="55"/>
      <c r="H35" s="40">
        <f>IFERROR(IF(OR(H33="",H34="",MONTH(H34+1)&gt;MONTH(H34)),"",H34+1),"")</f>
        <v>44626</v>
      </c>
      <c r="I35" s="54" t="str">
        <f t="shared" si="40"/>
        <v/>
      </c>
      <c r="J35" s="47"/>
      <c r="K35" s="56"/>
      <c r="L35" s="40">
        <f>IFERROR(IF(OR(L33="",L34="",MONTH(L34+1)&gt;MONTH(L34)),"",L34+1),"")</f>
        <v>44651</v>
      </c>
      <c r="M35" s="54" t="str">
        <f t="shared" si="41"/>
        <v/>
      </c>
      <c r="N35" s="47"/>
      <c r="O35" s="56"/>
      <c r="P35" s="40" t="str">
        <f>IFERROR(IF(OR(P33="",P34="",MONTH(P34+1)&gt;MONTH(P34)),"",P34+1),"")</f>
        <v/>
      </c>
      <c r="Q35" s="54" t="str">
        <f t="shared" si="42"/>
        <v/>
      </c>
      <c r="R35" s="47"/>
      <c r="S35" s="56"/>
      <c r="T35" s="40">
        <f>IFERROR(IF(OR(T33="",T34="",MONTH(T34+1)&gt;MONTH(T34)),"",T34+1),"")</f>
        <v>44712</v>
      </c>
      <c r="U35" s="54" t="str">
        <f t="shared" si="43"/>
        <v/>
      </c>
      <c r="V35" s="47"/>
      <c r="W35" s="56"/>
      <c r="X35" s="40" t="str">
        <f>IFERROR(IF(OR(X33="",X34="",MONTH(X34+1)&gt;MONTH(X34)),"",X34+1),"")</f>
        <v/>
      </c>
      <c r="Y35" s="54" t="str">
        <f t="shared" si="44"/>
        <v/>
      </c>
      <c r="Z35" s="47"/>
      <c r="AA35" s="56"/>
      <c r="AB35" s="40">
        <f>IFERROR(IF(OR(AB33="",AB34="",MONTH(AB34+1)&gt;MONTH(AB34)),"",AB34+1),"")</f>
        <v>44773</v>
      </c>
      <c r="AC35" s="54" t="str">
        <f t="shared" si="45"/>
        <v/>
      </c>
      <c r="AD35" s="47"/>
      <c r="AE35" s="56"/>
      <c r="AF35" s="40">
        <f>IFERROR(IF(OR(AF33="",AF34="",MONTH(AF34+1)&gt;MONTH(AF34)),"",AF34+1),"")</f>
        <v>44804</v>
      </c>
      <c r="AG35" s="54" t="str">
        <f t="shared" ca="1" si="46"/>
        <v/>
      </c>
      <c r="AH35" s="47"/>
      <c r="AI35" s="56"/>
      <c r="AJ35" s="40" t="str">
        <f>IFERROR(IF(OR(AJ33="",AJ34="",MONTH(AJ34+1)&gt;MONTH(AJ34)),"",AJ34+1),"")</f>
        <v/>
      </c>
      <c r="AK35" s="54" t="str">
        <f t="shared" si="47"/>
        <v/>
      </c>
      <c r="AL35" s="47"/>
      <c r="AM35" s="56"/>
      <c r="AN35" s="40">
        <f>IFERROR(IF(OR(AN33="",AN34="",MONTH(AN34+1)&gt;MONTH(AN34)),"",AN34+1),"")</f>
        <v>44865</v>
      </c>
      <c r="AO35" s="54" t="str">
        <f t="shared" si="48"/>
        <v/>
      </c>
      <c r="AP35" s="47"/>
      <c r="AQ35" s="56"/>
      <c r="AR35" s="40" t="str">
        <f>IFERROR(IF(OR(AR33="",AR34="",MONTH(AR34+1)&gt;MONTH(AR34)),"",AR34+1),"")</f>
        <v/>
      </c>
      <c r="AS35" s="54" t="str">
        <f t="shared" si="49"/>
        <v/>
      </c>
      <c r="AT35" s="47"/>
      <c r="AU35" s="56"/>
      <c r="AV35" s="40">
        <f>IFERROR(IF(OR(AV33="",AV34="",MONTH(AV34+1)&gt;MONTH(AV34)),"",AV34+1),"")</f>
        <v>44926</v>
      </c>
      <c r="AW35" s="54" t="str">
        <f t="shared" si="50"/>
        <v/>
      </c>
      <c r="AX35" s="47"/>
      <c r="AY35" s="56"/>
      <c r="AZ35" s="40">
        <f>IFERROR(IF(OR(AZ33="",AZ34="",MONTH(AZ34+1)&gt;MONTH(AZ34)),"",AZ34+1),"")</f>
        <v>44957</v>
      </c>
      <c r="BA35" s="54" t="str">
        <f t="shared" si="51"/>
        <v/>
      </c>
      <c r="BB35" s="48"/>
      <c r="BD35" s="43"/>
    </row>
    <row r="36" spans="1:56" ht="14.25" customHeight="1">
      <c r="D36" s="35"/>
      <c r="E36" s="51"/>
      <c r="F36" s="36"/>
      <c r="G36" s="33"/>
      <c r="H36" s="35"/>
      <c r="I36" s="35"/>
      <c r="J36" s="36"/>
      <c r="K36" s="33"/>
      <c r="L36" s="35"/>
      <c r="M36" s="35"/>
      <c r="N36" s="36"/>
      <c r="O36" s="33"/>
      <c r="P36" s="35"/>
      <c r="Q36" s="35"/>
      <c r="R36" s="36"/>
      <c r="T36" s="35"/>
      <c r="U36" s="35"/>
      <c r="V36" s="36"/>
      <c r="W36" s="33"/>
      <c r="X36" s="35"/>
      <c r="Y36" s="35"/>
      <c r="Z36" s="36"/>
      <c r="AB36" s="35"/>
      <c r="AC36" s="35"/>
      <c r="AD36" s="36"/>
      <c r="AE36" s="33"/>
      <c r="AF36" s="35"/>
      <c r="AG36" s="35"/>
      <c r="AH36" s="36"/>
      <c r="AI36" s="33"/>
      <c r="AJ36" s="35"/>
      <c r="AK36" s="35"/>
      <c r="AL36" s="36"/>
      <c r="AM36" s="33"/>
      <c r="AN36" s="35"/>
      <c r="AO36" s="35"/>
      <c r="AP36" s="36"/>
      <c r="AQ36" s="33"/>
      <c r="AR36" s="35"/>
      <c r="AS36" s="35"/>
      <c r="AT36" s="36"/>
      <c r="AU36" s="33"/>
      <c r="AV36" s="35"/>
      <c r="AW36" s="35"/>
      <c r="AX36" s="36"/>
      <c r="AZ36" s="35"/>
      <c r="BA36" s="35"/>
      <c r="BB36" s="36"/>
    </row>
    <row r="37" spans="1:56" ht="15" hidden="1" customHeight="1">
      <c r="P37" s="32"/>
      <c r="Q37" s="57"/>
      <c r="T37" s="32"/>
      <c r="U37" s="57"/>
      <c r="X37" s="32"/>
      <c r="Y37" s="32"/>
      <c r="AB37" s="32"/>
      <c r="AC37" s="32"/>
      <c r="AF37" s="32"/>
      <c r="AG37" s="32"/>
      <c r="AJ37" s="32"/>
      <c r="AK37" s="32"/>
      <c r="AN37" s="32"/>
      <c r="AO37" s="32"/>
      <c r="AR37" s="32"/>
      <c r="AS37" s="32"/>
      <c r="AV37" s="32"/>
      <c r="AW37" s="32"/>
      <c r="AY37" s="32"/>
      <c r="AZ37" s="32"/>
      <c r="BA37" s="32"/>
      <c r="BB37" s="32"/>
    </row>
    <row r="38" spans="1:56" ht="15" hidden="1" customHeight="1">
      <c r="P38" s="32"/>
      <c r="Q38" s="57"/>
      <c r="T38" s="32"/>
      <c r="U38" s="57"/>
      <c r="X38" s="32"/>
      <c r="Y38" s="32"/>
      <c r="AB38" s="32"/>
      <c r="AC38" s="32"/>
      <c r="AF38" s="32"/>
      <c r="AG38" s="32"/>
      <c r="AJ38" s="32"/>
      <c r="AK38" s="32"/>
      <c r="AN38" s="32"/>
      <c r="AO38" s="32"/>
      <c r="AR38" s="32"/>
      <c r="AS38" s="32"/>
      <c r="AV38" s="32"/>
      <c r="AW38" s="32"/>
      <c r="AY38" s="32"/>
      <c r="AZ38" s="32"/>
      <c r="BA38" s="32"/>
      <c r="BB38" s="32"/>
    </row>
    <row r="39" spans="1:56" ht="15" hidden="1" customHeight="1">
      <c r="P39" s="32"/>
      <c r="Q39" s="57"/>
      <c r="T39" s="32"/>
      <c r="U39" s="57"/>
      <c r="X39" s="32"/>
      <c r="Y39" s="32"/>
      <c r="Z39" s="44"/>
      <c r="AB39" s="32"/>
      <c r="AC39" s="32"/>
      <c r="AF39" s="32"/>
      <c r="AG39" s="32"/>
      <c r="AJ39" s="32"/>
      <c r="AK39" s="32"/>
      <c r="AN39" s="32"/>
      <c r="AO39" s="32"/>
      <c r="AR39" s="32"/>
      <c r="AS39" s="32"/>
      <c r="AV39" s="32"/>
      <c r="AW39" s="32"/>
      <c r="AY39" s="32"/>
      <c r="AZ39" s="32"/>
      <c r="BA39" s="32"/>
      <c r="BB39" s="32"/>
    </row>
    <row r="40" spans="1:56" ht="15" hidden="1" customHeight="1">
      <c r="A40" s="45" t="str">
        <f>IF(P3="Equipe atelier",A41,IF(P3="Equipe 1",A42,IF(P3="Equipe 2",A43,"")))</f>
        <v/>
      </c>
      <c r="P40" s="32"/>
      <c r="Q40" s="57"/>
      <c r="T40" s="32"/>
      <c r="U40" s="57"/>
      <c r="X40" s="32"/>
      <c r="Y40" s="32"/>
      <c r="Z40" s="44"/>
      <c r="AB40" s="32"/>
      <c r="AC40" s="32"/>
      <c r="AF40" s="32"/>
      <c r="AG40" s="32"/>
      <c r="AJ40" s="32"/>
      <c r="AK40" s="32"/>
      <c r="AN40" s="32"/>
      <c r="AO40" s="32"/>
      <c r="AR40" s="32"/>
      <c r="AS40" s="32"/>
      <c r="AV40" s="32"/>
      <c r="AW40" s="32"/>
      <c r="AY40" s="32"/>
      <c r="AZ40" s="32"/>
      <c r="BA40" s="32"/>
      <c r="BB40" s="32"/>
    </row>
    <row r="41" spans="1:56" ht="15" hidden="1" customHeight="1">
      <c r="A41" s="46" t="s">
        <v>25</v>
      </c>
      <c r="P41" s="32"/>
      <c r="Q41" s="57"/>
      <c r="T41" s="32"/>
      <c r="U41" s="57"/>
      <c r="X41" s="32"/>
      <c r="Y41" s="32"/>
      <c r="Z41" s="44"/>
      <c r="AB41" s="32"/>
      <c r="AC41" s="32"/>
      <c r="AF41" s="32"/>
      <c r="AG41" s="32"/>
      <c r="AJ41" s="32"/>
      <c r="AK41" s="32"/>
      <c r="AN41" s="32"/>
      <c r="AO41" s="32"/>
      <c r="AR41" s="32"/>
      <c r="AS41" s="32"/>
      <c r="AV41" s="32"/>
      <c r="AW41" s="32"/>
      <c r="AY41" s="32"/>
      <c r="AZ41" s="32"/>
      <c r="BA41" s="32"/>
      <c r="BB41" s="32"/>
    </row>
    <row r="42" spans="1:56" ht="19.899999999999999" hidden="1" customHeight="1">
      <c r="A42" s="46" t="s">
        <v>26</v>
      </c>
      <c r="D42" s="38"/>
      <c r="E42" s="53"/>
      <c r="H42" s="39"/>
      <c r="I42" s="39"/>
      <c r="L42" s="39"/>
      <c r="M42" s="39"/>
      <c r="P42" s="39"/>
      <c r="Q42" s="39"/>
      <c r="T42" s="39"/>
      <c r="U42" s="39"/>
      <c r="X42" s="39"/>
      <c r="Y42" s="39"/>
      <c r="Z42" s="44"/>
      <c r="AB42" s="39"/>
      <c r="AC42" s="39"/>
      <c r="AF42" s="39"/>
      <c r="AG42" s="39"/>
      <c r="AJ42" s="39"/>
      <c r="AK42" s="39"/>
      <c r="AN42" s="39"/>
      <c r="AO42" s="39"/>
      <c r="AR42" s="39"/>
      <c r="AS42" s="39"/>
      <c r="AV42" s="39"/>
      <c r="AW42" s="39"/>
    </row>
    <row r="43" spans="1:56" ht="18.75" hidden="1">
      <c r="A43" s="45" t="s">
        <v>27</v>
      </c>
      <c r="F43" s="42"/>
      <c r="Z43" s="44"/>
    </row>
    <row r="44" spans="1:56" ht="0" hidden="1" customHeight="1">
      <c r="Z44" s="44"/>
    </row>
    <row r="45" spans="1:56" ht="0" hidden="1" customHeight="1">
      <c r="Z45" s="44"/>
    </row>
    <row r="46" spans="1:56" ht="0" hidden="1" customHeight="1">
      <c r="Z46" s="44"/>
    </row>
    <row r="47" spans="1:56" ht="0" hidden="1" customHeight="1"/>
    <row r="48" spans="1:56" ht="0" hidden="1" customHeight="1"/>
    <row r="49" ht="0" hidden="1" customHeight="1"/>
    <row r="50" ht="0" hidden="1" customHeight="1"/>
    <row r="51" ht="0" hidden="1" customHeight="1"/>
    <row r="52" ht="0" hidden="1" customHeight="1"/>
  </sheetData>
  <sheetProtection selectLockedCells="1"/>
  <mergeCells count="27">
    <mergeCell ref="C4:F4"/>
    <mergeCell ref="G4:J4"/>
    <mergeCell ref="C3:F3"/>
    <mergeCell ref="G3:J3"/>
    <mergeCell ref="K3:N3"/>
    <mergeCell ref="AE3:AH3"/>
    <mergeCell ref="AI3:AL3"/>
    <mergeCell ref="AM3:AP3"/>
    <mergeCell ref="K4:N4"/>
    <mergeCell ref="O4:R4"/>
    <mergeCell ref="O3:R3"/>
    <mergeCell ref="P2:R2"/>
    <mergeCell ref="AQ3:AT3"/>
    <mergeCell ref="AU3:AX3"/>
    <mergeCell ref="AY3:BB3"/>
    <mergeCell ref="S4:V4"/>
    <mergeCell ref="W4:Z4"/>
    <mergeCell ref="AA4:AD4"/>
    <mergeCell ref="AE4:AH4"/>
    <mergeCell ref="AI4:AL4"/>
    <mergeCell ref="AM4:AP4"/>
    <mergeCell ref="AQ4:AT4"/>
    <mergeCell ref="AU4:AX4"/>
    <mergeCell ref="AY4:BB4"/>
    <mergeCell ref="S3:V3"/>
    <mergeCell ref="W3:Z3"/>
    <mergeCell ref="AA3:AD3"/>
  </mergeCells>
  <conditionalFormatting sqref="D33:F35">
    <cfRule type="expression" dxfId="81" priority="54">
      <formula>$D33=""</formula>
    </cfRule>
  </conditionalFormatting>
  <conditionalFormatting sqref="C5:C35 G5:G35 K5:K35 O5:O35 S5:S35 W5:W35 AA5:AA35 AE5:AE35 AI5:AI35 AM5:AM35 AQ5:AQ35 AU5:AU35 AY5:AY35">
    <cfRule type="expression" dxfId="80" priority="172">
      <formula>AND(D5&lt;&gt;"",SUMPRODUCT((D5&gt;=DVac)*(D5&lt;=FVac))&gt;0)</formula>
    </cfRule>
  </conditionalFormatting>
  <conditionalFormatting sqref="H33:J35">
    <cfRule type="expression" dxfId="79" priority="25">
      <formula>$H33=""</formula>
    </cfRule>
  </conditionalFormatting>
  <conditionalFormatting sqref="L33:N35">
    <cfRule type="expression" dxfId="78" priority="23">
      <formula>$L33=""</formula>
    </cfRule>
  </conditionalFormatting>
  <conditionalFormatting sqref="P33:R35">
    <cfRule type="expression" dxfId="77" priority="21">
      <formula>$P33=""</formula>
    </cfRule>
  </conditionalFormatting>
  <conditionalFormatting sqref="T33:V35">
    <cfRule type="expression" dxfId="76" priority="19">
      <formula>$T33=""</formula>
    </cfRule>
  </conditionalFormatting>
  <conditionalFormatting sqref="X33:Z35">
    <cfRule type="expression" dxfId="75" priority="17">
      <formula>$X33=""</formula>
    </cfRule>
  </conditionalFormatting>
  <conditionalFormatting sqref="AB33:AD35">
    <cfRule type="expression" dxfId="74" priority="15">
      <formula>$AB33=""</formula>
    </cfRule>
  </conditionalFormatting>
  <conditionalFormatting sqref="AF33:AH35">
    <cfRule type="expression" dxfId="73" priority="13">
      <formula>$AF33=""</formula>
    </cfRule>
  </conditionalFormatting>
  <conditionalFormatting sqref="AJ33:AL35">
    <cfRule type="expression" dxfId="72" priority="11">
      <formula>$AJ33=""</formula>
    </cfRule>
  </conditionalFormatting>
  <conditionalFormatting sqref="AN33:AP35">
    <cfRule type="expression" dxfId="71" priority="9">
      <formula>$AN33=""</formula>
    </cfRule>
  </conditionalFormatting>
  <conditionalFormatting sqref="AR33:AT35">
    <cfRule type="expression" dxfId="70" priority="7">
      <formula>$AR33=""</formula>
    </cfRule>
  </conditionalFormatting>
  <conditionalFormatting sqref="AV33:AX35">
    <cfRule type="expression" dxfId="69" priority="5">
      <formula>$AV33=""</formula>
    </cfRule>
  </conditionalFormatting>
  <conditionalFormatting sqref="AZ33:BB35">
    <cfRule type="expression" dxfId="68" priority="3">
      <formula>$AZ33=""</formula>
    </cfRule>
  </conditionalFormatting>
  <conditionalFormatting sqref="H5:J35">
    <cfRule type="expression" dxfId="67" priority="26">
      <formula>COUNTIF(Fériés,$H5)=1</formula>
    </cfRule>
    <cfRule type="expression" dxfId="66" priority="38">
      <formula>WEEKDAY($H5,2)&gt;5</formula>
    </cfRule>
  </conditionalFormatting>
  <conditionalFormatting sqref="L5:N35">
    <cfRule type="expression" dxfId="65" priority="24">
      <formula>COUNTIF(Fériés,$L5)&gt;0</formula>
    </cfRule>
    <cfRule type="expression" dxfId="64" priority="37">
      <formula>WEEKDAY($L5,2)&gt;5</formula>
    </cfRule>
  </conditionalFormatting>
  <conditionalFormatting sqref="P5:R35">
    <cfRule type="expression" dxfId="63" priority="22">
      <formula>COUNTIF(Fériés,$P5)&gt;0</formula>
    </cfRule>
    <cfRule type="expression" dxfId="62" priority="36">
      <formula>WEEKDAY($P5,2)&gt;5</formula>
    </cfRule>
  </conditionalFormatting>
  <conditionalFormatting sqref="T5:V35">
    <cfRule type="expression" dxfId="61" priority="20">
      <formula>COUNTIF(Fériés,$T5)&gt;0</formula>
    </cfRule>
    <cfRule type="expression" dxfId="60" priority="35">
      <formula>WEEKDAY($T5,2)&gt;5</formula>
    </cfRule>
  </conditionalFormatting>
  <conditionalFormatting sqref="X5:Z35">
    <cfRule type="expression" dxfId="59" priority="18">
      <formula>COUNTIF(Fériés,$X5)&gt;0</formula>
    </cfRule>
    <cfRule type="expression" dxfId="58" priority="34">
      <formula>WEEKDAY($X5,2)&gt;5</formula>
    </cfRule>
  </conditionalFormatting>
  <conditionalFormatting sqref="D5:F35">
    <cfRule type="expression" dxfId="57" priority="150">
      <formula>COUNTIF(Fériés,$D5)=1</formula>
    </cfRule>
    <cfRule type="expression" dxfId="56" priority="165">
      <formula>WEEKDAY($D5,2)&gt;5</formula>
    </cfRule>
  </conditionalFormatting>
  <conditionalFormatting sqref="AB5:AD35">
    <cfRule type="expression" dxfId="55" priority="16">
      <formula>COUNTIF(Fériés,$AB5)&gt;0</formula>
    </cfRule>
    <cfRule type="expression" dxfId="54" priority="33">
      <formula>WEEKDAY($AB5,2)&gt;5</formula>
    </cfRule>
  </conditionalFormatting>
  <conditionalFormatting sqref="AF5:AH35">
    <cfRule type="expression" dxfId="53" priority="14">
      <formula>COUNTIF(Fériés,$AF5)&gt;0</formula>
    </cfRule>
    <cfRule type="expression" dxfId="52" priority="32">
      <formula>WEEKDAY($AF5,2)&gt;5</formula>
    </cfRule>
  </conditionalFormatting>
  <conditionalFormatting sqref="AJ5:AL35">
    <cfRule type="expression" dxfId="51" priority="12">
      <formula>COUNTIF(Fériés,$AJ1048551)&gt;0</formula>
    </cfRule>
    <cfRule type="expression" dxfId="50" priority="31">
      <formula>WEEKDAY($AJ5,2)&gt;5</formula>
    </cfRule>
  </conditionalFormatting>
  <conditionalFormatting sqref="AN5:AP35">
    <cfRule type="expression" dxfId="49" priority="10">
      <formula>COUNTIF(Fériés,$AN1048551)&gt;0</formula>
    </cfRule>
    <cfRule type="expression" dxfId="48" priority="30">
      <formula>WEEKDAY($AN5,2)&gt;5</formula>
    </cfRule>
  </conditionalFormatting>
  <conditionalFormatting sqref="AR5:AT35">
    <cfRule type="expression" dxfId="47" priority="8">
      <formula>COUNTIF(Fériés,$AR5)&gt;0</formula>
    </cfRule>
    <cfRule type="expression" dxfId="46" priority="29">
      <formula>WEEKDAY($AR5,2)&gt;5</formula>
    </cfRule>
  </conditionalFormatting>
  <conditionalFormatting sqref="AV5:AX35">
    <cfRule type="expression" dxfId="45" priority="6">
      <formula>COUNTIF(Fériés,$AV5)&gt;0</formula>
    </cfRule>
    <cfRule type="expression" dxfId="44" priority="28">
      <formula>WEEKDAY($AV5,2)&gt;5</formula>
    </cfRule>
  </conditionalFormatting>
  <conditionalFormatting sqref="AZ5:BB35">
    <cfRule type="expression" dxfId="43" priority="4">
      <formula>COUNTIF(Fériés,$AZ5)&gt;0</formula>
    </cfRule>
    <cfRule type="expression" dxfId="42" priority="27">
      <formula>WEEKDAY($AZ5,2)&gt;5</formula>
    </cfRule>
  </conditionalFormatting>
  <conditionalFormatting sqref="F5:F35 J5:J32 N5:N35 R5:R34 V5:V35 Z5:Z34 AD5:AD35 AH5:AH35 AL5:AL34 AP5:AP35 AT5:AT34 AX5:AX35">
    <cfRule type="expression" dxfId="41" priority="1">
      <formula>SUMPRODUCT((D5&gt;=Debcong)*(D5&lt;=Fincong))&gt;0</formula>
    </cfRule>
  </conditionalFormatting>
  <dataValidations count="3">
    <dataValidation type="list" allowBlank="1" showInputMessage="1" showErrorMessage="1" sqref="C4:F4">
      <formula1>Tblmois</formula1>
    </dataValidation>
    <dataValidation type="list" allowBlank="1" showInputMessage="1" showErrorMessage="1" sqref="Q2:R2">
      <formula1>"#VALUE!"</formula1>
    </dataValidation>
    <dataValidation type="list" allowBlank="1" showInputMessage="1" sqref="P2">
      <formula1>Liste</formula1>
    </dataValidation>
  </dataValidations>
  <printOptions horizontalCentered="1" verticalCentered="1"/>
  <pageMargins left="3.937007874015748E-2" right="3.937007874015748E-2" top="0.74803149606299213" bottom="0.74803149606299213" header="0.11811023622047245" footer="0.31496062992125984"/>
  <pageSetup paperSize="9" scale="63" orientation="landscape" r:id="rId1"/>
  <headerFooter>
    <oddFooter>&amp;Rédité le  &amp;D</oddFooter>
  </headerFooter>
  <drawing r:id="rId2"/>
  <legacyDrawing r:id="rId3"/>
  <extLst xmlns:xr="http://schemas.microsoft.com/office/spreadsheetml/2014/revision" xmlns:x14="http://schemas.microsoft.com/office/spreadsheetml/2009/9/main">
    <ext uri="{CCE6A557-97BC-4b89-ADB6-D9C93CAAB3DF}">
      <x14:dataValidations xmlns:xm="http://schemas.microsoft.com/office/excel/2006/main" count="1">
        <x14:dataValidation type="list" allowBlank="1" showInputMessage="1" showErrorMessage="1" xr:uid="{B23DFB5B-900A-44A4-B097-89478E556F0F}">
          <x14:formula1>
            <xm:f>BD_CAL!$K$3:$K$63</xm:f>
          </x14:formula1>
          <xm:sqref>P2</xm:sqref>
        </x14:dataValidation>
      </x14:dataValidations>
    </ext>
  </extLst>
</worksheet>
</file>

<file path=xl/worksheets/sheet2.xml><?xml version="1.0" encoding="utf-8"?>
<worksheet xmlns="http://schemas.openxmlformats.org/spreadsheetml/2006/main" xmlns:r="http://schemas.openxmlformats.org/officeDocument/2006/relationships">
  <sheetPr codeName="Feuil5">
    <tabColor rgb="FFFFFF00"/>
  </sheetPr>
  <dimension ref="A1:AE70"/>
  <sheetViews>
    <sheetView workbookViewId="0">
      <selection activeCell="I18" sqref="I18"/>
    </sheetView>
  </sheetViews>
  <sheetFormatPr baseColWidth="10" defaultColWidth="11.42578125" defaultRowHeight="12.75"/>
  <cols>
    <col min="1" max="1" width="0.7109375" style="2" customWidth="1"/>
    <col min="2" max="2" width="10.28515625" style="2" customWidth="1"/>
    <col min="3" max="3" width="10" style="2" customWidth="1"/>
    <col min="4" max="4" width="0.7109375" style="2" customWidth="1"/>
    <col min="5" max="5" width="26.28515625" style="2" customWidth="1"/>
    <col min="6" max="6" width="0.7109375" style="2" customWidth="1"/>
    <col min="7" max="7" width="26.28515625" style="2" customWidth="1"/>
    <col min="8" max="8" width="0.7109375" style="2" customWidth="1"/>
    <col min="9" max="9" width="11.42578125" style="2" customWidth="1"/>
    <col min="10" max="20" width="11.42578125" style="2"/>
    <col min="21" max="21" width="25.85546875" style="2" bestFit="1" customWidth="1"/>
    <col min="22" max="22" width="23.140625" style="2" bestFit="1" customWidth="1"/>
    <col min="23" max="23" width="22" style="2" bestFit="1" customWidth="1"/>
    <col min="24" max="16384" width="11.42578125" style="2"/>
  </cols>
  <sheetData>
    <row r="1" spans="1:31" ht="9.9499999999999993" customHeight="1" thickBot="1">
      <c r="A1" s="27"/>
      <c r="B1" s="28"/>
      <c r="C1" s="28"/>
      <c r="D1" s="28"/>
      <c r="E1" s="28"/>
      <c r="F1" s="28"/>
      <c r="G1" s="28"/>
      <c r="H1" s="29"/>
      <c r="J1" s="1"/>
      <c r="K1" s="1"/>
      <c r="L1" s="1"/>
      <c r="M1" s="1"/>
      <c r="N1" s="1"/>
      <c r="O1" s="1"/>
      <c r="P1" s="1"/>
      <c r="Q1" s="1"/>
      <c r="R1" s="1"/>
      <c r="S1" s="1"/>
      <c r="T1" s="1"/>
      <c r="U1" s="1"/>
      <c r="V1" s="1"/>
      <c r="W1" s="1"/>
      <c r="X1" s="1"/>
      <c r="Y1" s="1"/>
      <c r="Z1" s="1"/>
      <c r="AA1" s="1"/>
      <c r="AB1" s="1"/>
      <c r="AC1" s="1"/>
      <c r="AD1" s="1"/>
      <c r="AE1" s="1"/>
    </row>
    <row r="2" spans="1:31" ht="15.75" customHeight="1">
      <c r="A2" s="4"/>
      <c r="B2" s="85" t="s">
        <v>13</v>
      </c>
      <c r="C2" s="88"/>
      <c r="D2" s="5"/>
      <c r="E2" s="6" t="s">
        <v>14</v>
      </c>
      <c r="F2" s="5"/>
      <c r="G2" s="6" t="s">
        <v>15</v>
      </c>
      <c r="H2" s="7"/>
      <c r="J2" s="22" t="s">
        <v>12</v>
      </c>
      <c r="K2" s="8" t="s">
        <v>229</v>
      </c>
      <c r="L2" s="3"/>
      <c r="M2" s="3"/>
      <c r="N2" s="3"/>
      <c r="O2" s="3"/>
      <c r="P2" s="3"/>
      <c r="Q2" s="3"/>
      <c r="R2" s="3"/>
      <c r="S2" s="8"/>
      <c r="T2" s="8"/>
      <c r="U2" s="8"/>
      <c r="W2" s="8"/>
      <c r="X2" s="8"/>
      <c r="Y2" s="3"/>
      <c r="Z2" s="9"/>
      <c r="AA2" s="10"/>
      <c r="AB2" s="10"/>
      <c r="AC2" s="10"/>
    </row>
    <row r="3" spans="1:31" ht="15.75" customHeight="1">
      <c r="A3" s="11"/>
      <c r="B3" s="86"/>
      <c r="C3" s="89"/>
      <c r="D3" s="12"/>
      <c r="E3" s="30" t="s">
        <v>24</v>
      </c>
      <c r="F3" s="12"/>
      <c r="G3" s="30" t="s">
        <v>24</v>
      </c>
      <c r="H3" s="14"/>
      <c r="I3" s="2" t="s">
        <v>0</v>
      </c>
      <c r="J3" s="23">
        <f>DATE(An-1,1,1)</f>
        <v>44197</v>
      </c>
      <c r="K3" t="s">
        <v>168</v>
      </c>
      <c r="L3" s="3"/>
      <c r="M3" s="3"/>
      <c r="N3" s="3"/>
      <c r="O3" s="3"/>
      <c r="P3" s="3"/>
      <c r="Q3" s="3"/>
      <c r="R3" s="3"/>
      <c r="S3" s="8"/>
      <c r="T3" s="8"/>
      <c r="U3" s="8"/>
      <c r="V3" s="8"/>
      <c r="W3" s="8"/>
      <c r="X3" s="8"/>
      <c r="Y3" s="3"/>
      <c r="Z3" s="9"/>
      <c r="AA3" s="10"/>
      <c r="AB3" s="10"/>
      <c r="AC3" s="10"/>
    </row>
    <row r="4" spans="1:31" ht="26.25" customHeight="1">
      <c r="A4" s="11"/>
      <c r="B4" s="87"/>
      <c r="C4" s="90"/>
      <c r="D4" s="12"/>
      <c r="E4" s="13" t="s">
        <v>16</v>
      </c>
      <c r="F4" s="12"/>
      <c r="G4" s="13" t="s">
        <v>17</v>
      </c>
      <c r="H4" s="14"/>
      <c r="I4" s="2" t="s">
        <v>1</v>
      </c>
      <c r="J4" s="23">
        <f>ROUND(DATE(An-1,4,MOD(234-11*MOD(An-1,19),30))/7,0)*7-6+1</f>
        <v>44291</v>
      </c>
      <c r="K4" t="s">
        <v>169</v>
      </c>
      <c r="M4" s="91"/>
      <c r="N4" s="91"/>
      <c r="O4" s="91"/>
      <c r="P4" s="91"/>
      <c r="Q4" s="91"/>
      <c r="R4" s="91"/>
      <c r="U4" s="41"/>
      <c r="V4" s="41"/>
      <c r="W4" s="41"/>
      <c r="Z4" s="41"/>
    </row>
    <row r="5" spans="1:31" ht="26.25" customHeight="1">
      <c r="A5" s="11"/>
      <c r="B5" s="15" t="s">
        <v>23</v>
      </c>
      <c r="C5" s="16" t="s">
        <v>18</v>
      </c>
      <c r="D5" s="12"/>
      <c r="E5" s="17">
        <v>41265</v>
      </c>
      <c r="F5" s="12"/>
      <c r="G5" s="17">
        <v>41280</v>
      </c>
      <c r="H5" s="14"/>
      <c r="I5" s="2" t="s">
        <v>2</v>
      </c>
      <c r="J5" s="23">
        <f>DATE(An-1,5,1)</f>
        <v>44317</v>
      </c>
      <c r="K5" t="s">
        <v>170</v>
      </c>
      <c r="M5" s="22"/>
      <c r="N5" s="22"/>
      <c r="O5" s="22"/>
      <c r="P5" s="22"/>
      <c r="Q5" s="22"/>
      <c r="R5" s="22"/>
    </row>
    <row r="6" spans="1:31" ht="15" customHeight="1">
      <c r="A6" s="11"/>
      <c r="B6" s="18"/>
      <c r="C6" s="16" t="s">
        <v>19</v>
      </c>
      <c r="D6" s="12"/>
      <c r="E6" s="17">
        <v>41328</v>
      </c>
      <c r="F6" s="12"/>
      <c r="G6" s="17">
        <v>41343</v>
      </c>
      <c r="H6" s="14"/>
      <c r="I6" s="2" t="s">
        <v>3</v>
      </c>
      <c r="J6" s="23">
        <f>DATE(An-1,5,8)</f>
        <v>44324</v>
      </c>
      <c r="K6" t="s">
        <v>171</v>
      </c>
      <c r="M6" s="31"/>
      <c r="N6" s="31"/>
      <c r="O6" s="31"/>
      <c r="P6" s="31"/>
    </row>
    <row r="7" spans="1:31" ht="15" customHeight="1">
      <c r="A7" s="11"/>
      <c r="B7" s="18"/>
      <c r="C7" s="16" t="s">
        <v>20</v>
      </c>
      <c r="D7" s="12"/>
      <c r="E7" s="19">
        <v>41384</v>
      </c>
      <c r="F7" s="12"/>
      <c r="G7" s="19">
        <v>41399</v>
      </c>
      <c r="H7" s="14"/>
      <c r="I7" s="2" t="s">
        <v>4</v>
      </c>
      <c r="J7" s="23">
        <f>J4+38</f>
        <v>44329</v>
      </c>
      <c r="K7" t="s">
        <v>172</v>
      </c>
      <c r="M7" s="31"/>
      <c r="N7" s="31"/>
      <c r="O7" s="31"/>
      <c r="P7" s="31"/>
      <c r="Q7" s="31"/>
      <c r="R7" s="31"/>
    </row>
    <row r="8" spans="1:31" ht="15" customHeight="1">
      <c r="A8" s="11"/>
      <c r="B8" s="18"/>
      <c r="C8" s="16" t="s">
        <v>21</v>
      </c>
      <c r="D8" s="12"/>
      <c r="E8" s="19">
        <v>41461</v>
      </c>
      <c r="F8" s="12"/>
      <c r="G8" s="19">
        <v>41518</v>
      </c>
      <c r="H8" s="14"/>
      <c r="I8" s="2" t="s">
        <v>5</v>
      </c>
      <c r="J8" s="23">
        <f>J4+49</f>
        <v>44340</v>
      </c>
      <c r="K8" t="s">
        <v>173</v>
      </c>
      <c r="M8" s="31"/>
      <c r="N8" s="31"/>
      <c r="O8" s="31"/>
      <c r="P8" s="31"/>
      <c r="Q8" s="31"/>
      <c r="R8" s="31"/>
    </row>
    <row r="9" spans="1:31" ht="15" customHeight="1">
      <c r="A9" s="11"/>
      <c r="B9" s="18"/>
      <c r="C9" s="16" t="s">
        <v>22</v>
      </c>
      <c r="D9" s="12"/>
      <c r="E9" s="19">
        <v>41566</v>
      </c>
      <c r="F9" s="12"/>
      <c r="G9" s="19">
        <v>41581</v>
      </c>
      <c r="H9" s="14"/>
      <c r="I9" s="2" t="s">
        <v>6</v>
      </c>
      <c r="J9" s="23">
        <f>DATE(An-1,7,14)</f>
        <v>44391</v>
      </c>
      <c r="K9" t="s">
        <v>174</v>
      </c>
      <c r="M9" s="31"/>
      <c r="N9" s="31"/>
      <c r="O9" s="31"/>
      <c r="P9" s="31"/>
      <c r="Q9" s="31"/>
      <c r="R9" s="31"/>
    </row>
    <row r="10" spans="1:31" ht="15" customHeight="1">
      <c r="A10" s="11"/>
      <c r="B10" s="20"/>
      <c r="C10" s="16" t="s">
        <v>18</v>
      </c>
      <c r="D10" s="12"/>
      <c r="E10" s="21">
        <v>41629</v>
      </c>
      <c r="F10" s="12"/>
      <c r="G10" s="21">
        <v>41644</v>
      </c>
      <c r="H10" s="14"/>
      <c r="I10" s="2" t="s">
        <v>7</v>
      </c>
      <c r="J10" s="23">
        <f>DATE(An-1,8,15)</f>
        <v>44423</v>
      </c>
      <c r="K10" t="s">
        <v>175</v>
      </c>
      <c r="M10" s="31"/>
      <c r="N10" s="31"/>
      <c r="O10" s="31"/>
      <c r="P10" s="31"/>
      <c r="Q10" s="31"/>
      <c r="R10" s="31"/>
    </row>
    <row r="11" spans="1:31" ht="15" customHeight="1">
      <c r="A11" s="11"/>
      <c r="B11" s="12"/>
      <c r="C11" s="12"/>
      <c r="D11" s="12"/>
      <c r="E11" s="12"/>
      <c r="F11" s="12"/>
      <c r="G11" s="12"/>
      <c r="H11" s="14"/>
      <c r="I11" s="2" t="s">
        <v>8</v>
      </c>
      <c r="J11" s="23">
        <f>DATE(An-1,11,1)</f>
        <v>44501</v>
      </c>
      <c r="K11" t="s">
        <v>176</v>
      </c>
      <c r="M11" s="31"/>
      <c r="N11" s="31"/>
      <c r="O11" s="31"/>
      <c r="P11" s="31"/>
      <c r="Q11" s="31"/>
      <c r="R11" s="31"/>
    </row>
    <row r="12" spans="1:31" ht="15" customHeight="1">
      <c r="A12" s="11"/>
      <c r="B12" s="15" t="str">
        <f>YEAR(E12)&amp;"/"&amp;YEAR(G16)</f>
        <v>2014/2015</v>
      </c>
      <c r="C12" s="16" t="s">
        <v>19</v>
      </c>
      <c r="D12" s="12"/>
      <c r="E12" s="17">
        <v>41699</v>
      </c>
      <c r="F12" s="12"/>
      <c r="G12" s="17">
        <v>41714</v>
      </c>
      <c r="H12" s="14"/>
      <c r="I12" s="2" t="s">
        <v>9</v>
      </c>
      <c r="J12" s="23">
        <f>DATE(An-1,11,11)</f>
        <v>44511</v>
      </c>
      <c r="K12" t="s">
        <v>177</v>
      </c>
      <c r="M12" s="31"/>
      <c r="N12" s="31"/>
      <c r="O12" s="31"/>
      <c r="P12" s="31"/>
      <c r="Q12" s="31"/>
      <c r="R12" s="31"/>
    </row>
    <row r="13" spans="1:31" ht="15" customHeight="1">
      <c r="A13" s="11"/>
      <c r="B13" s="18"/>
      <c r="C13" s="16" t="s">
        <v>20</v>
      </c>
      <c r="D13" s="12"/>
      <c r="E13" s="19">
        <v>41755</v>
      </c>
      <c r="F13" s="12"/>
      <c r="G13" s="19">
        <v>41770</v>
      </c>
      <c r="H13" s="14"/>
      <c r="I13" s="2" t="s">
        <v>10</v>
      </c>
      <c r="J13" s="23">
        <f>DATE(An-1,12,25)</f>
        <v>44555</v>
      </c>
      <c r="K13" t="s">
        <v>178</v>
      </c>
      <c r="O13" s="31"/>
      <c r="P13" s="31"/>
      <c r="Q13" s="31"/>
      <c r="R13" s="31"/>
    </row>
    <row r="14" spans="1:31" ht="15" customHeight="1">
      <c r="A14" s="11"/>
      <c r="B14" s="18"/>
      <c r="C14" s="16" t="s">
        <v>21</v>
      </c>
      <c r="D14" s="12"/>
      <c r="E14" s="19">
        <v>41825</v>
      </c>
      <c r="F14" s="12"/>
      <c r="G14" s="19">
        <v>41882</v>
      </c>
      <c r="H14" s="14"/>
      <c r="I14" s="2" t="s">
        <v>11</v>
      </c>
      <c r="J14" s="23">
        <f>DATE(An,1,1)</f>
        <v>44562</v>
      </c>
      <c r="K14" t="s">
        <v>179</v>
      </c>
    </row>
    <row r="15" spans="1:31" ht="15" customHeight="1">
      <c r="A15" s="11"/>
      <c r="B15" s="18"/>
      <c r="C15" s="16" t="s">
        <v>22</v>
      </c>
      <c r="D15" s="12"/>
      <c r="E15" s="19">
        <v>41930</v>
      </c>
      <c r="F15" s="12"/>
      <c r="G15" s="19">
        <v>41945</v>
      </c>
      <c r="H15" s="14"/>
      <c r="I15" s="25"/>
      <c r="J15" s="23">
        <f>ROUND(DATE(An,4,MOD(234-11*MOD(An,19),30))/7,0)*7-6+1</f>
        <v>44669</v>
      </c>
      <c r="K15" t="s">
        <v>180</v>
      </c>
    </row>
    <row r="16" spans="1:31" ht="15" customHeight="1">
      <c r="A16" s="11"/>
      <c r="B16" s="20"/>
      <c r="C16" s="16" t="s">
        <v>18</v>
      </c>
      <c r="D16" s="12"/>
      <c r="E16" s="21">
        <v>41993</v>
      </c>
      <c r="F16" s="12"/>
      <c r="G16" s="21">
        <v>42008</v>
      </c>
      <c r="H16" s="14"/>
      <c r="I16" s="24"/>
      <c r="J16" s="23">
        <f>DATE(An,5,1)</f>
        <v>44682</v>
      </c>
      <c r="K16" t="s">
        <v>181</v>
      </c>
    </row>
    <row r="17" spans="1:13" ht="15" customHeight="1">
      <c r="A17" s="11"/>
      <c r="B17" s="12"/>
      <c r="C17" s="12"/>
      <c r="D17" s="12"/>
      <c r="E17" s="12"/>
      <c r="F17" s="12"/>
      <c r="G17" s="12"/>
      <c r="H17" s="14"/>
      <c r="J17" s="23">
        <f>DATE(An,5,8)</f>
        <v>44689</v>
      </c>
      <c r="K17" t="s">
        <v>182</v>
      </c>
    </row>
    <row r="18" spans="1:13" ht="15" customHeight="1">
      <c r="A18" s="11"/>
      <c r="B18" s="15" t="str">
        <f>YEAR(E18)&amp;"/"&amp;YEAR(G22)</f>
        <v>2015/2016</v>
      </c>
      <c r="C18" s="16" t="s">
        <v>19</v>
      </c>
      <c r="D18" s="12"/>
      <c r="E18" s="17">
        <v>42042</v>
      </c>
      <c r="F18" s="12"/>
      <c r="G18" s="17">
        <v>42057</v>
      </c>
      <c r="H18" s="14"/>
      <c r="J18" s="23">
        <f>J15+38</f>
        <v>44707</v>
      </c>
      <c r="K18" t="s">
        <v>183</v>
      </c>
    </row>
    <row r="19" spans="1:13" ht="15" customHeight="1">
      <c r="A19" s="11"/>
      <c r="B19" s="18"/>
      <c r="C19" s="16" t="s">
        <v>20</v>
      </c>
      <c r="D19" s="12"/>
      <c r="E19" s="19">
        <v>42105</v>
      </c>
      <c r="F19" s="12"/>
      <c r="G19" s="19">
        <v>42120</v>
      </c>
      <c r="H19" s="14"/>
      <c r="J19" s="23">
        <f>J15+49</f>
        <v>44718</v>
      </c>
      <c r="K19" t="s">
        <v>184</v>
      </c>
    </row>
    <row r="20" spans="1:13" ht="15" customHeight="1">
      <c r="A20" s="11"/>
      <c r="B20" s="18"/>
      <c r="C20" s="16" t="s">
        <v>21</v>
      </c>
      <c r="D20" s="12"/>
      <c r="E20" s="19">
        <v>42189</v>
      </c>
      <c r="F20" s="12"/>
      <c r="G20" s="19">
        <v>42246</v>
      </c>
      <c r="H20" s="14"/>
      <c r="J20" s="23">
        <f>DATE(An,7,14)</f>
        <v>44756</v>
      </c>
      <c r="K20" t="s">
        <v>185</v>
      </c>
    </row>
    <row r="21" spans="1:13" ht="15">
      <c r="A21" s="11"/>
      <c r="B21" s="18"/>
      <c r="C21" s="16" t="s">
        <v>22</v>
      </c>
      <c r="D21" s="12"/>
      <c r="E21" s="19">
        <v>42294</v>
      </c>
      <c r="F21" s="12"/>
      <c r="G21" s="19">
        <v>42309</v>
      </c>
      <c r="H21" s="14"/>
      <c r="J21" s="23">
        <f>DATE(An,8,15)</f>
        <v>44788</v>
      </c>
      <c r="K21" t="s">
        <v>186</v>
      </c>
      <c r="M21" s="58"/>
    </row>
    <row r="22" spans="1:13" ht="15">
      <c r="A22" s="11"/>
      <c r="B22" s="20"/>
      <c r="C22" s="16" t="s">
        <v>18</v>
      </c>
      <c r="D22" s="12"/>
      <c r="E22" s="21">
        <v>42357</v>
      </c>
      <c r="F22" s="12"/>
      <c r="G22" s="21">
        <v>42372</v>
      </c>
      <c r="H22" s="14"/>
      <c r="J22" s="23">
        <f>DATE(An,11,1)</f>
        <v>44866</v>
      </c>
      <c r="K22" t="s">
        <v>187</v>
      </c>
      <c r="M22" s="58"/>
    </row>
    <row r="23" spans="1:13" ht="15">
      <c r="A23" s="11"/>
      <c r="B23" s="12"/>
      <c r="C23" s="12"/>
      <c r="D23" s="12"/>
      <c r="E23" s="12"/>
      <c r="F23" s="12"/>
      <c r="G23" s="12"/>
      <c r="H23" s="14"/>
      <c r="J23" s="23">
        <f>DATE(An,11,11)</f>
        <v>44876</v>
      </c>
      <c r="K23" t="s">
        <v>188</v>
      </c>
      <c r="M23" s="58"/>
    </row>
    <row r="24" spans="1:13" ht="15">
      <c r="A24" s="11"/>
      <c r="B24" s="15" t="str">
        <f>YEAR(E24)&amp;"/"&amp;YEAR(G28)</f>
        <v>2016/2017</v>
      </c>
      <c r="C24" s="16" t="s">
        <v>19</v>
      </c>
      <c r="D24" s="12"/>
      <c r="E24" s="17">
        <v>42413</v>
      </c>
      <c r="F24" s="12"/>
      <c r="G24" s="17">
        <v>42428</v>
      </c>
      <c r="H24" s="14"/>
      <c r="J24" s="23">
        <f>DATE(An,12,25)</f>
        <v>44920</v>
      </c>
      <c r="K24" t="s">
        <v>189</v>
      </c>
      <c r="M24" s="58"/>
    </row>
    <row r="25" spans="1:13" ht="15">
      <c r="A25" s="11"/>
      <c r="B25" s="18"/>
      <c r="C25" s="16" t="s">
        <v>20</v>
      </c>
      <c r="D25" s="12"/>
      <c r="E25" s="19">
        <v>42476</v>
      </c>
      <c r="F25" s="12"/>
      <c r="G25" s="19">
        <v>42491</v>
      </c>
      <c r="H25" s="14"/>
      <c r="J25" s="26">
        <f>DATE(An+1,1,1)</f>
        <v>44927</v>
      </c>
      <c r="K25" t="s">
        <v>190</v>
      </c>
    </row>
    <row r="26" spans="1:13" ht="15">
      <c r="A26" s="11"/>
      <c r="B26" s="18"/>
      <c r="C26" s="16" t="s">
        <v>21</v>
      </c>
      <c r="D26" s="12"/>
      <c r="E26" s="19">
        <v>42553</v>
      </c>
      <c r="F26" s="12"/>
      <c r="G26" s="19">
        <v>42611</v>
      </c>
      <c r="H26" s="14"/>
      <c r="J26" s="23">
        <f>ROUND(DATE(An+1,4,MOD(234-11*MOD(An+1,19),30))/7,0)*7-6+1</f>
        <v>45026</v>
      </c>
      <c r="K26" t="s">
        <v>191</v>
      </c>
    </row>
    <row r="27" spans="1:13" ht="15">
      <c r="A27" s="11"/>
      <c r="B27" s="18"/>
      <c r="C27" s="16" t="s">
        <v>22</v>
      </c>
      <c r="D27" s="12"/>
      <c r="E27" s="19">
        <v>42662</v>
      </c>
      <c r="F27" s="12"/>
      <c r="G27" s="19">
        <v>42677</v>
      </c>
      <c r="H27" s="14"/>
      <c r="J27" s="23">
        <f>DATE(An+1,5,1)</f>
        <v>45047</v>
      </c>
      <c r="K27" t="s">
        <v>192</v>
      </c>
    </row>
    <row r="28" spans="1:13" ht="15">
      <c r="A28" s="11"/>
      <c r="B28" s="20"/>
      <c r="C28" s="16" t="s">
        <v>18</v>
      </c>
      <c r="D28" s="12"/>
      <c r="E28" s="21">
        <v>42721</v>
      </c>
      <c r="F28" s="12"/>
      <c r="G28" s="21">
        <v>42738</v>
      </c>
      <c r="H28" s="14"/>
      <c r="J28" s="23">
        <f>DATE(An+1,5,8)</f>
        <v>45054</v>
      </c>
      <c r="K28" t="s">
        <v>193</v>
      </c>
    </row>
    <row r="29" spans="1:13" ht="15">
      <c r="A29" s="11"/>
      <c r="B29" s="12"/>
      <c r="C29" s="12"/>
      <c r="D29" s="12"/>
      <c r="E29" s="12"/>
      <c r="F29" s="12"/>
      <c r="G29" s="12"/>
      <c r="H29" s="14"/>
      <c r="J29" s="23">
        <f>J26+38</f>
        <v>45064</v>
      </c>
      <c r="K29" t="s">
        <v>194</v>
      </c>
    </row>
    <row r="30" spans="1:13" ht="15">
      <c r="A30" s="11"/>
      <c r="B30" s="15" t="str">
        <f>YEAR(E30)&amp;"/"&amp;YEAR(G34)</f>
        <v>2017/2018</v>
      </c>
      <c r="C30" s="16" t="s">
        <v>19</v>
      </c>
      <c r="D30" s="12"/>
      <c r="E30" s="17">
        <v>42777</v>
      </c>
      <c r="F30" s="12"/>
      <c r="G30" s="17">
        <v>42792</v>
      </c>
      <c r="H30" s="14"/>
      <c r="J30" s="23">
        <f>J26+49</f>
        <v>45075</v>
      </c>
      <c r="K30" t="s">
        <v>195</v>
      </c>
    </row>
    <row r="31" spans="1:13" ht="15">
      <c r="A31" s="11"/>
      <c r="B31" s="18"/>
      <c r="C31" s="16" t="s">
        <v>20</v>
      </c>
      <c r="D31" s="12"/>
      <c r="E31" s="19">
        <v>42833</v>
      </c>
      <c r="F31" s="12"/>
      <c r="G31" s="19">
        <v>42848</v>
      </c>
      <c r="H31" s="14"/>
      <c r="J31" s="23">
        <f>DATE(An+1,7,14)</f>
        <v>45121</v>
      </c>
      <c r="K31" t="s">
        <v>196</v>
      </c>
    </row>
    <row r="32" spans="1:13" ht="15">
      <c r="A32" s="11"/>
      <c r="B32" s="18"/>
      <c r="C32" s="16" t="s">
        <v>21</v>
      </c>
      <c r="D32" s="12"/>
      <c r="E32" s="19">
        <v>42924</v>
      </c>
      <c r="F32" s="12"/>
      <c r="G32" s="19">
        <v>42981</v>
      </c>
      <c r="H32" s="14"/>
      <c r="J32" s="23">
        <f>DATE(An+1,8,15)</f>
        <v>45153</v>
      </c>
      <c r="K32" t="s">
        <v>197</v>
      </c>
    </row>
    <row r="33" spans="1:11" ht="15">
      <c r="A33" s="11"/>
      <c r="B33" s="18"/>
      <c r="C33" s="16" t="s">
        <v>22</v>
      </c>
      <c r="D33" s="12"/>
      <c r="E33" s="19">
        <v>43029</v>
      </c>
      <c r="F33" s="12"/>
      <c r="G33" s="19">
        <v>43044</v>
      </c>
      <c r="H33" s="14"/>
      <c r="J33" s="23">
        <f>DATE(An+1,11,1)</f>
        <v>45231</v>
      </c>
      <c r="K33" t="s">
        <v>198</v>
      </c>
    </row>
    <row r="34" spans="1:11" ht="15">
      <c r="A34" s="11"/>
      <c r="B34" s="20"/>
      <c r="C34" s="16" t="s">
        <v>18</v>
      </c>
      <c r="D34" s="12"/>
      <c r="E34" s="21">
        <v>43092</v>
      </c>
      <c r="F34" s="12"/>
      <c r="G34" s="21">
        <v>43108</v>
      </c>
      <c r="H34" s="14"/>
      <c r="J34" s="23">
        <f>DATE(An+1,11,11)</f>
        <v>45241</v>
      </c>
      <c r="K34" t="s">
        <v>199</v>
      </c>
    </row>
    <row r="35" spans="1:11" ht="15">
      <c r="A35" s="11"/>
      <c r="B35" s="12"/>
      <c r="C35" s="12"/>
      <c r="D35" s="12"/>
      <c r="E35" s="12"/>
      <c r="F35" s="12"/>
      <c r="G35" s="12"/>
      <c r="H35" s="14"/>
      <c r="J35" s="23">
        <f>DATE(An+1,12,25)</f>
        <v>45285</v>
      </c>
      <c r="K35" t="s">
        <v>200</v>
      </c>
    </row>
    <row r="36" spans="1:11" ht="15">
      <c r="A36" s="11"/>
      <c r="B36" s="15" t="str">
        <f>YEAR(E36)&amp;"/"&amp;YEAR(G40)</f>
        <v>2018/2019</v>
      </c>
      <c r="C36" s="16" t="s">
        <v>19</v>
      </c>
      <c r="D36" s="12"/>
      <c r="E36" s="17">
        <v>43155</v>
      </c>
      <c r="F36" s="12"/>
      <c r="G36" s="17">
        <v>43170</v>
      </c>
      <c r="H36" s="14"/>
      <c r="J36" s="26"/>
      <c r="K36" t="s">
        <v>201</v>
      </c>
    </row>
    <row r="37" spans="1:11" ht="15">
      <c r="A37" s="11"/>
      <c r="B37" s="18"/>
      <c r="C37" s="16" t="s">
        <v>20</v>
      </c>
      <c r="D37" s="12"/>
      <c r="E37" s="19">
        <v>43211</v>
      </c>
      <c r="F37" s="12"/>
      <c r="G37" s="19">
        <v>43226</v>
      </c>
      <c r="H37" s="14"/>
      <c r="J37" s="23"/>
      <c r="K37" t="s">
        <v>202</v>
      </c>
    </row>
    <row r="38" spans="1:11" ht="15">
      <c r="A38" s="11"/>
      <c r="B38" s="18"/>
      <c r="C38" s="16" t="s">
        <v>21</v>
      </c>
      <c r="D38" s="12"/>
      <c r="E38" s="19">
        <v>43288</v>
      </c>
      <c r="F38" s="12"/>
      <c r="G38" s="19">
        <v>43345</v>
      </c>
      <c r="H38" s="14"/>
      <c r="J38" s="23"/>
      <c r="K38" t="s">
        <v>203</v>
      </c>
    </row>
    <row r="39" spans="1:11" ht="15">
      <c r="A39" s="11"/>
      <c r="B39" s="18"/>
      <c r="C39" s="16" t="s">
        <v>22</v>
      </c>
      <c r="D39" s="12"/>
      <c r="E39" s="19">
        <v>43393</v>
      </c>
      <c r="F39" s="12"/>
      <c r="G39" s="19">
        <v>43408</v>
      </c>
      <c r="H39" s="14"/>
      <c r="J39" s="23"/>
      <c r="K39" t="s">
        <v>204</v>
      </c>
    </row>
    <row r="40" spans="1:11" ht="15">
      <c r="A40" s="11"/>
      <c r="B40" s="20"/>
      <c r="C40" s="16" t="s">
        <v>18</v>
      </c>
      <c r="D40" s="12"/>
      <c r="E40" s="21">
        <v>43456</v>
      </c>
      <c r="F40" s="12"/>
      <c r="G40" s="21">
        <v>43471</v>
      </c>
      <c r="H40" s="14"/>
      <c r="J40" s="23"/>
      <c r="K40" t="s">
        <v>205</v>
      </c>
    </row>
    <row r="41" spans="1:11" ht="15">
      <c r="A41" s="11"/>
      <c r="B41" s="12"/>
      <c r="C41" s="12"/>
      <c r="D41" s="12"/>
      <c r="E41" s="12"/>
      <c r="F41" s="12"/>
      <c r="G41" s="12"/>
      <c r="H41" s="14"/>
      <c r="J41" s="23"/>
      <c r="K41" t="s">
        <v>206</v>
      </c>
    </row>
    <row r="42" spans="1:11" ht="15">
      <c r="A42" s="11"/>
      <c r="B42" s="15" t="str">
        <f>YEAR(E42)&amp;"/"&amp;YEAR(G46)</f>
        <v>2019/2020</v>
      </c>
      <c r="C42" s="16" t="s">
        <v>19</v>
      </c>
      <c r="D42" s="12"/>
      <c r="E42" s="17">
        <v>43505</v>
      </c>
      <c r="F42" s="12"/>
      <c r="G42" s="17">
        <v>43520</v>
      </c>
      <c r="H42" s="14"/>
      <c r="J42" s="23"/>
      <c r="K42" t="s">
        <v>207</v>
      </c>
    </row>
    <row r="43" spans="1:11" ht="15">
      <c r="A43" s="11"/>
      <c r="B43" s="18"/>
      <c r="C43" s="16" t="s">
        <v>20</v>
      </c>
      <c r="D43" s="12"/>
      <c r="E43" s="19">
        <v>43561</v>
      </c>
      <c r="F43" s="12"/>
      <c r="G43" s="19">
        <v>43577</v>
      </c>
      <c r="H43" s="14"/>
      <c r="J43" s="23"/>
      <c r="K43" t="s">
        <v>208</v>
      </c>
    </row>
    <row r="44" spans="1:11" ht="15">
      <c r="A44" s="11"/>
      <c r="B44" s="18"/>
      <c r="C44" s="16" t="s">
        <v>21</v>
      </c>
      <c r="D44" s="12"/>
      <c r="E44" s="19">
        <v>43652</v>
      </c>
      <c r="F44" s="12">
        <v>1</v>
      </c>
      <c r="G44" s="19">
        <v>43709</v>
      </c>
      <c r="H44" s="14"/>
      <c r="J44" s="23"/>
      <c r="K44" t="s">
        <v>209</v>
      </c>
    </row>
    <row r="45" spans="1:11" ht="15">
      <c r="A45" s="11"/>
      <c r="B45" s="18"/>
      <c r="C45" s="16" t="s">
        <v>22</v>
      </c>
      <c r="D45" s="12"/>
      <c r="E45" s="19">
        <v>43757</v>
      </c>
      <c r="F45" s="12"/>
      <c r="G45" s="19">
        <v>43772</v>
      </c>
      <c r="H45" s="14"/>
      <c r="J45" s="23"/>
      <c r="K45" t="s">
        <v>210</v>
      </c>
    </row>
    <row r="46" spans="1:11" ht="15">
      <c r="A46" s="11"/>
      <c r="B46" s="20"/>
      <c r="C46" s="16" t="s">
        <v>18</v>
      </c>
      <c r="D46" s="12"/>
      <c r="E46" s="21">
        <v>43820</v>
      </c>
      <c r="F46" s="12"/>
      <c r="G46" s="21">
        <v>43835</v>
      </c>
      <c r="H46" s="14"/>
      <c r="J46" s="23"/>
      <c r="K46" t="s">
        <v>211</v>
      </c>
    </row>
    <row r="47" spans="1:11" ht="15">
      <c r="A47" s="11"/>
      <c r="B47" s="12"/>
      <c r="C47" s="12"/>
      <c r="D47" s="12"/>
      <c r="E47" s="12"/>
      <c r="F47" s="12"/>
      <c r="G47" s="12"/>
      <c r="H47" s="14"/>
      <c r="J47" s="26"/>
      <c r="K47" t="s">
        <v>212</v>
      </c>
    </row>
    <row r="48" spans="1:11" ht="15">
      <c r="A48" s="11"/>
      <c r="B48" s="15" t="str">
        <f>YEAR(E48)&amp;"/"&amp;YEAR(G52)</f>
        <v>2020/2021</v>
      </c>
      <c r="C48" s="16" t="s">
        <v>19</v>
      </c>
      <c r="D48" s="12"/>
      <c r="E48" s="17">
        <v>43876</v>
      </c>
      <c r="F48" s="12"/>
      <c r="G48" s="17">
        <v>43891</v>
      </c>
      <c r="H48" s="14"/>
      <c r="J48" s="23"/>
      <c r="K48" t="s">
        <v>213</v>
      </c>
    </row>
    <row r="49" spans="1:11" ht="15">
      <c r="A49" s="11"/>
      <c r="B49" s="18"/>
      <c r="C49" s="16" t="s">
        <v>20</v>
      </c>
      <c r="D49" s="12"/>
      <c r="E49" s="19">
        <v>43932</v>
      </c>
      <c r="F49" s="12"/>
      <c r="G49" s="19">
        <v>43947</v>
      </c>
      <c r="H49" s="14"/>
      <c r="J49" s="23"/>
      <c r="K49" t="s">
        <v>214</v>
      </c>
    </row>
    <row r="50" spans="1:11" ht="15">
      <c r="A50" s="11"/>
      <c r="B50" s="18"/>
      <c r="C50" s="16" t="s">
        <v>21</v>
      </c>
      <c r="D50" s="12"/>
      <c r="E50" s="19">
        <v>44016</v>
      </c>
      <c r="F50" s="12">
        <v>1</v>
      </c>
      <c r="G50" s="19">
        <v>44073</v>
      </c>
      <c r="H50" s="14"/>
      <c r="J50" s="23"/>
      <c r="K50" t="s">
        <v>215</v>
      </c>
    </row>
    <row r="51" spans="1:11" ht="15">
      <c r="A51" s="11"/>
      <c r="B51" s="18"/>
      <c r="C51" s="16" t="s">
        <v>22</v>
      </c>
      <c r="D51" s="12"/>
      <c r="E51" s="19">
        <v>44121</v>
      </c>
      <c r="F51" s="12"/>
      <c r="G51" s="19">
        <v>44136</v>
      </c>
      <c r="H51" s="14"/>
      <c r="J51" s="23"/>
      <c r="K51" t="s">
        <v>216</v>
      </c>
    </row>
    <row r="52" spans="1:11" ht="15">
      <c r="A52" s="11"/>
      <c r="B52" s="20"/>
      <c r="C52" s="16" t="s">
        <v>18</v>
      </c>
      <c r="D52" s="12"/>
      <c r="E52" s="21">
        <v>44184</v>
      </c>
      <c r="F52" s="12"/>
      <c r="G52" s="21">
        <v>44199</v>
      </c>
      <c r="H52" s="14"/>
      <c r="J52" s="23"/>
      <c r="K52" t="s">
        <v>217</v>
      </c>
    </row>
    <row r="53" spans="1:11" ht="15">
      <c r="A53" s="11"/>
      <c r="B53" s="12"/>
      <c r="C53" s="12"/>
      <c r="D53" s="12"/>
      <c r="E53" s="12"/>
      <c r="F53" s="12"/>
      <c r="G53" s="12"/>
      <c r="H53" s="14"/>
      <c r="J53" s="23"/>
      <c r="K53" t="s">
        <v>218</v>
      </c>
    </row>
    <row r="54" spans="1:11" ht="15">
      <c r="A54" s="11"/>
      <c r="B54" s="15" t="str">
        <f>YEAR(E54)&amp;"/"&amp;YEAR(G58)</f>
        <v>2021/2022</v>
      </c>
      <c r="C54" s="16" t="s">
        <v>19</v>
      </c>
      <c r="D54" s="12"/>
      <c r="E54" s="17">
        <v>44247</v>
      </c>
      <c r="F54" s="12"/>
      <c r="G54" s="17">
        <v>44262</v>
      </c>
      <c r="H54" s="14"/>
      <c r="I54" s="58"/>
      <c r="J54" s="59"/>
      <c r="K54" t="s">
        <v>219</v>
      </c>
    </row>
    <row r="55" spans="1:11" ht="15">
      <c r="A55" s="11"/>
      <c r="B55" s="18"/>
      <c r="C55" s="16" t="s">
        <v>20</v>
      </c>
      <c r="D55" s="12"/>
      <c r="E55" s="19">
        <v>44310</v>
      </c>
      <c r="F55" s="12"/>
      <c r="G55" s="19">
        <v>44325</v>
      </c>
      <c r="H55" s="14"/>
      <c r="I55" s="58"/>
      <c r="J55" s="59"/>
      <c r="K55" t="s">
        <v>220</v>
      </c>
    </row>
    <row r="56" spans="1:11" ht="15">
      <c r="A56" s="11"/>
      <c r="B56" s="18"/>
      <c r="C56" s="16" t="s">
        <v>21</v>
      </c>
      <c r="D56" s="12"/>
      <c r="E56" s="19">
        <v>44380</v>
      </c>
      <c r="F56" s="12">
        <v>1</v>
      </c>
      <c r="G56" s="19">
        <v>44441</v>
      </c>
      <c r="H56" s="14"/>
      <c r="I56" s="58"/>
      <c r="J56" s="59"/>
      <c r="K56" t="s">
        <v>221</v>
      </c>
    </row>
    <row r="57" spans="1:11" ht="15">
      <c r="A57" s="11"/>
      <c r="B57" s="18"/>
      <c r="C57" s="16" t="s">
        <v>22</v>
      </c>
      <c r="D57" s="12"/>
      <c r="E57" s="19">
        <v>44492</v>
      </c>
      <c r="F57" s="12"/>
      <c r="G57" s="19">
        <v>44507</v>
      </c>
      <c r="H57" s="14"/>
      <c r="I57" s="58"/>
      <c r="J57" s="59"/>
      <c r="K57" t="s">
        <v>222</v>
      </c>
    </row>
    <row r="58" spans="1:11" ht="15">
      <c r="A58" s="11"/>
      <c r="B58" s="20"/>
      <c r="C58" s="16" t="s">
        <v>18</v>
      </c>
      <c r="D58" s="12"/>
      <c r="E58" s="21">
        <v>44548</v>
      </c>
      <c r="F58" s="12"/>
      <c r="G58" s="21">
        <v>44563</v>
      </c>
      <c r="H58" s="14"/>
      <c r="I58" s="58"/>
      <c r="J58" s="59"/>
      <c r="K58" t="s">
        <v>223</v>
      </c>
    </row>
    <row r="59" spans="1:11" ht="15">
      <c r="A59" s="11"/>
      <c r="B59" s="12"/>
      <c r="C59" s="12"/>
      <c r="D59" s="12"/>
      <c r="E59" s="12"/>
      <c r="F59" s="12"/>
      <c r="G59" s="12"/>
      <c r="H59" s="14"/>
      <c r="I59" s="58"/>
      <c r="J59" s="59"/>
      <c r="K59" t="s">
        <v>224</v>
      </c>
    </row>
    <row r="60" spans="1:11" ht="15">
      <c r="A60" s="11"/>
      <c r="B60" s="15" t="str">
        <f>YEAR(E60)&amp;"/"&amp;YEAR(G64)</f>
        <v>2022/2023</v>
      </c>
      <c r="C60" s="16" t="s">
        <v>19</v>
      </c>
      <c r="D60" s="12"/>
      <c r="E60" s="17">
        <v>44597</v>
      </c>
      <c r="F60" s="12"/>
      <c r="G60" s="17">
        <v>44612</v>
      </c>
      <c r="H60" s="14"/>
      <c r="I60" s="58"/>
      <c r="J60" s="59"/>
      <c r="K60" t="s">
        <v>225</v>
      </c>
    </row>
    <row r="61" spans="1:11" ht="15">
      <c r="A61" s="11"/>
      <c r="B61" s="18"/>
      <c r="C61" s="16" t="s">
        <v>20</v>
      </c>
      <c r="D61" s="12"/>
      <c r="E61" s="19">
        <v>44660</v>
      </c>
      <c r="F61" s="12"/>
      <c r="G61" s="19">
        <v>44675</v>
      </c>
      <c r="H61" s="14"/>
      <c r="I61" s="58"/>
      <c r="J61" s="59"/>
      <c r="K61" t="s">
        <v>226</v>
      </c>
    </row>
    <row r="62" spans="1:11" ht="15">
      <c r="A62" s="11"/>
      <c r="B62" s="18"/>
      <c r="C62" s="16" t="s">
        <v>21</v>
      </c>
      <c r="D62" s="12"/>
      <c r="E62" s="19">
        <v>44749</v>
      </c>
      <c r="F62" s="12">
        <v>1</v>
      </c>
      <c r="G62" s="19">
        <v>44073</v>
      </c>
      <c r="H62" s="14"/>
      <c r="I62" s="58"/>
      <c r="J62" s="59"/>
      <c r="K62" t="s">
        <v>227</v>
      </c>
    </row>
    <row r="63" spans="1:11" ht="15">
      <c r="A63" s="11"/>
      <c r="B63" s="18"/>
      <c r="C63" s="16" t="s">
        <v>22</v>
      </c>
      <c r="D63" s="12"/>
      <c r="E63" s="19">
        <v>44856</v>
      </c>
      <c r="F63" s="12"/>
      <c r="G63" s="19">
        <v>44871</v>
      </c>
      <c r="H63" s="14"/>
      <c r="K63" t="s">
        <v>228</v>
      </c>
    </row>
    <row r="64" spans="1:11" ht="15">
      <c r="A64" s="11"/>
      <c r="B64" s="20"/>
      <c r="C64" s="16" t="s">
        <v>18</v>
      </c>
      <c r="D64" s="12"/>
      <c r="E64" s="21">
        <v>44912</v>
      </c>
      <c r="F64" s="12"/>
      <c r="G64" s="21">
        <v>44929</v>
      </c>
      <c r="H64" s="14"/>
    </row>
    <row r="65" spans="1:9">
      <c r="A65" s="11"/>
      <c r="B65" s="12"/>
      <c r="C65" s="12"/>
      <c r="D65" s="12"/>
      <c r="E65" s="12"/>
      <c r="F65" s="12"/>
      <c r="G65" s="12"/>
      <c r="H65" s="14"/>
    </row>
    <row r="66" spans="1:9" ht="15">
      <c r="A66" s="11"/>
      <c r="B66" s="15" t="str">
        <f>YEAR(E66)&amp;"/"&amp;YEAR(G70)</f>
        <v>2023/2024</v>
      </c>
      <c r="C66" s="16" t="s">
        <v>19</v>
      </c>
      <c r="D66" s="12"/>
      <c r="E66" s="17">
        <v>44968</v>
      </c>
      <c r="F66" s="12"/>
      <c r="G66" s="17">
        <v>44983</v>
      </c>
      <c r="H66" s="14"/>
      <c r="I66" s="58"/>
    </row>
    <row r="67" spans="1:9" ht="15">
      <c r="A67" s="11"/>
      <c r="B67" s="18"/>
      <c r="C67" s="16" t="s">
        <v>20</v>
      </c>
      <c r="D67" s="12"/>
      <c r="E67" s="19">
        <v>45031</v>
      </c>
      <c r="F67" s="12"/>
      <c r="G67" s="19">
        <v>45048</v>
      </c>
      <c r="H67" s="14"/>
      <c r="I67" s="58"/>
    </row>
    <row r="68" spans="1:9" ht="15">
      <c r="A68" s="11"/>
      <c r="B68" s="18"/>
      <c r="C68" s="16" t="s">
        <v>21</v>
      </c>
      <c r="D68" s="12"/>
      <c r="E68" s="19">
        <v>45115</v>
      </c>
      <c r="F68" s="12">
        <v>1</v>
      </c>
      <c r="G68" s="19">
        <v>45172</v>
      </c>
      <c r="H68" s="14"/>
      <c r="I68" s="58"/>
    </row>
    <row r="69" spans="1:9" ht="15">
      <c r="A69" s="11"/>
      <c r="B69" s="18"/>
      <c r="C69" s="16" t="s">
        <v>22</v>
      </c>
      <c r="D69" s="12"/>
      <c r="E69" s="19">
        <v>45220</v>
      </c>
      <c r="F69" s="12"/>
      <c r="G69" s="19">
        <v>45235</v>
      </c>
      <c r="H69" s="14"/>
      <c r="I69" s="58"/>
    </row>
    <row r="70" spans="1:9" ht="15">
      <c r="A70" s="11"/>
      <c r="B70" s="20"/>
      <c r="C70" s="16" t="s">
        <v>18</v>
      </c>
      <c r="D70" s="12"/>
      <c r="E70" s="21">
        <v>45276</v>
      </c>
      <c r="F70" s="12"/>
      <c r="G70" s="21">
        <v>45292</v>
      </c>
      <c r="H70" s="14"/>
      <c r="I70" s="58"/>
    </row>
  </sheetData>
  <sortState ref="V5:V20">
    <sortCondition ref="V5"/>
  </sortState>
  <mergeCells count="5">
    <mergeCell ref="B2:B4"/>
    <mergeCell ref="C2:C4"/>
    <mergeCell ref="M4:N4"/>
    <mergeCell ref="O4:P4"/>
    <mergeCell ref="Q4:R4"/>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2"/>
  <dimension ref="A1:T1261"/>
  <sheetViews>
    <sheetView topLeftCell="A46" workbookViewId="0">
      <selection activeCell="T1" sqref="T1"/>
    </sheetView>
  </sheetViews>
  <sheetFormatPr baseColWidth="10" defaultRowHeight="15"/>
  <cols>
    <col min="1" max="1" width="21" style="76" bestFit="1" customWidth="1"/>
    <col min="2" max="2" width="9.28515625" style="76" bestFit="1" customWidth="1"/>
    <col min="5" max="5" width="5.140625" style="76" bestFit="1" customWidth="1"/>
    <col min="6" max="6" width="17.7109375" style="76" bestFit="1" customWidth="1"/>
    <col min="7" max="7" width="4.85546875" style="76" bestFit="1" customWidth="1"/>
    <col min="8" max="8" width="5.7109375" style="76" bestFit="1" customWidth="1"/>
    <col min="9" max="9" width="5.5703125" style="76" bestFit="1" customWidth="1"/>
    <col min="10" max="10" width="4.85546875" style="76" bestFit="1" customWidth="1"/>
    <col min="11" max="11" width="24.7109375" style="76" bestFit="1" customWidth="1"/>
    <col min="14" max="15" width="11.42578125" style="78"/>
    <col min="17" max="18" width="20" bestFit="1" customWidth="1"/>
  </cols>
  <sheetData>
    <row r="1" spans="1:20" ht="15.75" thickBot="1">
      <c r="A1" s="60" t="s">
        <v>28</v>
      </c>
      <c r="B1" s="60" t="s">
        <v>29</v>
      </c>
      <c r="C1" s="60" t="s">
        <v>30</v>
      </c>
      <c r="D1" s="60" t="s">
        <v>31</v>
      </c>
      <c r="E1" s="92" t="s">
        <v>32</v>
      </c>
      <c r="F1" s="93" t="s">
        <v>32</v>
      </c>
      <c r="G1" s="60" t="s">
        <v>33</v>
      </c>
      <c r="H1" s="61" t="s">
        <v>34</v>
      </c>
      <c r="I1" s="62" t="s">
        <v>30</v>
      </c>
      <c r="J1" s="62" t="s">
        <v>31</v>
      </c>
      <c r="K1" s="60" t="s">
        <v>35</v>
      </c>
      <c r="N1" s="78" t="s">
        <v>30</v>
      </c>
      <c r="O1" s="78" t="s">
        <v>31</v>
      </c>
      <c r="T1" t="s">
        <v>168</v>
      </c>
    </row>
    <row r="2" spans="1:20">
      <c r="A2" s="63" t="s">
        <v>168</v>
      </c>
      <c r="B2" s="63" t="s">
        <v>36</v>
      </c>
      <c r="C2" s="77">
        <f t="shared" ref="C2:C65" si="0">N2*1</f>
        <v>44562</v>
      </c>
      <c r="D2" s="77">
        <f t="shared" ref="D2:D65" si="1">O2*1</f>
        <v>44562</v>
      </c>
      <c r="E2" s="64" t="s">
        <v>38</v>
      </c>
      <c r="F2" s="65" t="s">
        <v>39</v>
      </c>
      <c r="G2" s="63" t="s">
        <v>40</v>
      </c>
      <c r="H2" s="66">
        <v>1</v>
      </c>
      <c r="I2" s="67" t="s">
        <v>41</v>
      </c>
      <c r="J2" s="67" t="s">
        <v>41</v>
      </c>
      <c r="K2" s="63" t="s">
        <v>41</v>
      </c>
      <c r="N2" s="79" t="s">
        <v>37</v>
      </c>
      <c r="O2" s="78" t="s">
        <v>37</v>
      </c>
      <c r="T2" t="s">
        <v>169</v>
      </c>
    </row>
    <row r="3" spans="1:20">
      <c r="A3" s="63" t="s">
        <v>168</v>
      </c>
      <c r="B3" s="63" t="s">
        <v>36</v>
      </c>
      <c r="C3" s="77">
        <f t="shared" si="0"/>
        <v>44638</v>
      </c>
      <c r="D3" s="77">
        <f t="shared" si="1"/>
        <v>44638</v>
      </c>
      <c r="E3" s="64" t="s">
        <v>43</v>
      </c>
      <c r="F3" s="65" t="s">
        <v>44</v>
      </c>
      <c r="G3" s="63" t="s">
        <v>40</v>
      </c>
      <c r="H3" s="66">
        <v>1</v>
      </c>
      <c r="I3" s="67" t="s">
        <v>41</v>
      </c>
      <c r="J3" s="67" t="s">
        <v>41</v>
      </c>
      <c r="K3" s="63" t="s">
        <v>45</v>
      </c>
      <c r="N3" s="77" t="s">
        <v>42</v>
      </c>
      <c r="O3" s="78" t="s">
        <v>42</v>
      </c>
      <c r="T3" t="s">
        <v>170</v>
      </c>
    </row>
    <row r="4" spans="1:20">
      <c r="A4" s="63" t="s">
        <v>168</v>
      </c>
      <c r="B4" s="63" t="s">
        <v>36</v>
      </c>
      <c r="C4" s="77">
        <f t="shared" si="0"/>
        <v>44669</v>
      </c>
      <c r="D4" s="77">
        <f t="shared" si="1"/>
        <v>44669</v>
      </c>
      <c r="E4" s="64" t="s">
        <v>38</v>
      </c>
      <c r="F4" s="65" t="s">
        <v>39</v>
      </c>
      <c r="G4" s="63" t="s">
        <v>40</v>
      </c>
      <c r="H4" s="66">
        <v>1</v>
      </c>
      <c r="I4" s="67" t="s">
        <v>41</v>
      </c>
      <c r="J4" s="67" t="s">
        <v>41</v>
      </c>
      <c r="K4" s="63" t="s">
        <v>41</v>
      </c>
      <c r="N4" s="78" t="s">
        <v>46</v>
      </c>
      <c r="O4" s="78" t="s">
        <v>46</v>
      </c>
      <c r="T4" t="s">
        <v>171</v>
      </c>
    </row>
    <row r="5" spans="1:20">
      <c r="A5" s="63" t="s">
        <v>168</v>
      </c>
      <c r="B5" s="63" t="s">
        <v>36</v>
      </c>
      <c r="C5" s="77">
        <f t="shared" si="0"/>
        <v>44682</v>
      </c>
      <c r="D5" s="77">
        <f t="shared" si="1"/>
        <v>44682</v>
      </c>
      <c r="E5" s="64" t="s">
        <v>38</v>
      </c>
      <c r="F5" s="65" t="s">
        <v>39</v>
      </c>
      <c r="G5" s="63" t="s">
        <v>40</v>
      </c>
      <c r="H5" s="66">
        <v>1</v>
      </c>
      <c r="I5" s="67" t="s">
        <v>41</v>
      </c>
      <c r="J5" s="67" t="s">
        <v>41</v>
      </c>
      <c r="K5" s="63" t="s">
        <v>41</v>
      </c>
      <c r="N5" s="78" t="s">
        <v>47</v>
      </c>
      <c r="O5" s="78" t="s">
        <v>47</v>
      </c>
      <c r="T5" t="s">
        <v>173</v>
      </c>
    </row>
    <row r="6" spans="1:20">
      <c r="A6" s="63" t="s">
        <v>168</v>
      </c>
      <c r="B6" s="63" t="s">
        <v>36</v>
      </c>
      <c r="C6" s="77">
        <f t="shared" si="0"/>
        <v>44689</v>
      </c>
      <c r="D6" s="77">
        <f t="shared" si="1"/>
        <v>44689</v>
      </c>
      <c r="E6" s="64" t="s">
        <v>38</v>
      </c>
      <c r="F6" s="65" t="s">
        <v>39</v>
      </c>
      <c r="G6" s="63" t="s">
        <v>40</v>
      </c>
      <c r="H6" s="66">
        <v>1</v>
      </c>
      <c r="I6" s="67" t="s">
        <v>41</v>
      </c>
      <c r="J6" s="67" t="s">
        <v>41</v>
      </c>
      <c r="K6" s="63" t="s">
        <v>41</v>
      </c>
      <c r="N6" s="78" t="s">
        <v>48</v>
      </c>
      <c r="O6" s="78" t="s">
        <v>48</v>
      </c>
      <c r="T6" t="s">
        <v>172</v>
      </c>
    </row>
    <row r="7" spans="1:20">
      <c r="A7" s="63" t="s">
        <v>168</v>
      </c>
      <c r="B7" s="63" t="s">
        <v>36</v>
      </c>
      <c r="C7" s="77">
        <f t="shared" si="0"/>
        <v>44707</v>
      </c>
      <c r="D7" s="77">
        <f t="shared" si="1"/>
        <v>44707</v>
      </c>
      <c r="E7" s="64" t="s">
        <v>38</v>
      </c>
      <c r="F7" s="65" t="s">
        <v>39</v>
      </c>
      <c r="G7" s="63" t="s">
        <v>40</v>
      </c>
      <c r="H7" s="66">
        <v>1</v>
      </c>
      <c r="I7" s="67" t="s">
        <v>41</v>
      </c>
      <c r="J7" s="67" t="s">
        <v>41</v>
      </c>
      <c r="K7" s="63" t="s">
        <v>41</v>
      </c>
      <c r="N7" s="78" t="s">
        <v>49</v>
      </c>
      <c r="O7" s="78" t="s">
        <v>49</v>
      </c>
      <c r="T7" t="s">
        <v>175</v>
      </c>
    </row>
    <row r="8" spans="1:20">
      <c r="A8" s="63" t="s">
        <v>168</v>
      </c>
      <c r="B8" s="63" t="s">
        <v>36</v>
      </c>
      <c r="C8" s="77">
        <f t="shared" si="0"/>
        <v>44718</v>
      </c>
      <c r="D8" s="77">
        <f t="shared" si="1"/>
        <v>44718</v>
      </c>
      <c r="E8" s="64" t="s">
        <v>38</v>
      </c>
      <c r="F8" s="65" t="s">
        <v>39</v>
      </c>
      <c r="G8" s="63" t="s">
        <v>40</v>
      </c>
      <c r="H8" s="66">
        <v>1</v>
      </c>
      <c r="I8" s="67" t="s">
        <v>41</v>
      </c>
      <c r="J8" s="67" t="s">
        <v>41</v>
      </c>
      <c r="K8" s="63" t="s">
        <v>41</v>
      </c>
      <c r="N8" s="78" t="s">
        <v>50</v>
      </c>
      <c r="O8" s="78" t="s">
        <v>50</v>
      </c>
      <c r="T8" t="s">
        <v>174</v>
      </c>
    </row>
    <row r="9" spans="1:20">
      <c r="A9" s="63" t="s">
        <v>168</v>
      </c>
      <c r="B9" s="63" t="s">
        <v>36</v>
      </c>
      <c r="C9" s="77">
        <f t="shared" si="0"/>
        <v>44756</v>
      </c>
      <c r="D9" s="77">
        <f t="shared" si="1"/>
        <v>44756</v>
      </c>
      <c r="E9" s="64" t="s">
        <v>38</v>
      </c>
      <c r="F9" s="65" t="s">
        <v>39</v>
      </c>
      <c r="G9" s="63" t="s">
        <v>40</v>
      </c>
      <c r="H9" s="66">
        <v>1</v>
      </c>
      <c r="I9" s="67" t="s">
        <v>41</v>
      </c>
      <c r="J9" s="67" t="s">
        <v>41</v>
      </c>
      <c r="K9" s="63" t="s">
        <v>41</v>
      </c>
      <c r="N9" s="78" t="s">
        <v>51</v>
      </c>
      <c r="O9" s="78" t="s">
        <v>51</v>
      </c>
      <c r="T9" t="s">
        <v>178</v>
      </c>
    </row>
    <row r="10" spans="1:20">
      <c r="A10" s="63" t="s">
        <v>168</v>
      </c>
      <c r="B10" s="63" t="s">
        <v>36</v>
      </c>
      <c r="C10" s="77">
        <f t="shared" si="0"/>
        <v>44767</v>
      </c>
      <c r="D10" s="77">
        <f t="shared" si="1"/>
        <v>44771</v>
      </c>
      <c r="E10" s="64" t="s">
        <v>54</v>
      </c>
      <c r="F10" s="65" t="s">
        <v>55</v>
      </c>
      <c r="G10" s="63" t="s">
        <v>40</v>
      </c>
      <c r="H10" s="66">
        <v>5</v>
      </c>
      <c r="I10" s="67" t="s">
        <v>41</v>
      </c>
      <c r="J10" s="67" t="s">
        <v>41</v>
      </c>
      <c r="K10" s="63" t="s">
        <v>41</v>
      </c>
      <c r="N10" s="78" t="s">
        <v>52</v>
      </c>
      <c r="O10" s="78" t="s">
        <v>53</v>
      </c>
      <c r="T10" t="s">
        <v>177</v>
      </c>
    </row>
    <row r="11" spans="1:20">
      <c r="A11" s="63" t="s">
        <v>168</v>
      </c>
      <c r="B11" s="63" t="s">
        <v>36</v>
      </c>
      <c r="C11" s="77">
        <f t="shared" si="0"/>
        <v>44774</v>
      </c>
      <c r="D11" s="77">
        <f t="shared" si="1"/>
        <v>44778</v>
      </c>
      <c r="E11" s="64" t="s">
        <v>54</v>
      </c>
      <c r="F11" s="65" t="s">
        <v>55</v>
      </c>
      <c r="G11" s="63" t="s">
        <v>40</v>
      </c>
      <c r="H11" s="66">
        <v>5</v>
      </c>
      <c r="I11" s="67" t="s">
        <v>41</v>
      </c>
      <c r="J11" s="67" t="s">
        <v>41</v>
      </c>
      <c r="K11" s="63" t="s">
        <v>41</v>
      </c>
      <c r="N11" s="78" t="s">
        <v>56</v>
      </c>
      <c r="O11" s="78" t="s">
        <v>57</v>
      </c>
      <c r="T11" t="s">
        <v>176</v>
      </c>
    </row>
    <row r="12" spans="1:20">
      <c r="A12" s="63" t="s">
        <v>168</v>
      </c>
      <c r="B12" s="63" t="s">
        <v>36</v>
      </c>
      <c r="C12" s="77">
        <f t="shared" si="0"/>
        <v>44781</v>
      </c>
      <c r="D12" s="77">
        <f t="shared" si="1"/>
        <v>44785</v>
      </c>
      <c r="E12" s="64" t="s">
        <v>54</v>
      </c>
      <c r="F12" s="65" t="s">
        <v>55</v>
      </c>
      <c r="G12" s="63" t="s">
        <v>40</v>
      </c>
      <c r="H12" s="66">
        <v>5</v>
      </c>
      <c r="I12" s="67" t="s">
        <v>41</v>
      </c>
      <c r="J12" s="67" t="s">
        <v>41</v>
      </c>
      <c r="K12" s="63" t="s">
        <v>41</v>
      </c>
      <c r="N12" s="78" t="s">
        <v>58</v>
      </c>
      <c r="O12" s="78" t="s">
        <v>59</v>
      </c>
      <c r="T12" t="s">
        <v>179</v>
      </c>
    </row>
    <row r="13" spans="1:20">
      <c r="A13" s="63" t="s">
        <v>168</v>
      </c>
      <c r="B13" s="63" t="s">
        <v>36</v>
      </c>
      <c r="C13" s="77">
        <f t="shared" si="0"/>
        <v>44788</v>
      </c>
      <c r="D13" s="77">
        <f t="shared" si="1"/>
        <v>44788</v>
      </c>
      <c r="E13" s="64" t="s">
        <v>38</v>
      </c>
      <c r="F13" s="65" t="s">
        <v>39</v>
      </c>
      <c r="G13" s="63" t="s">
        <v>40</v>
      </c>
      <c r="H13" s="66">
        <v>1</v>
      </c>
      <c r="I13" s="67" t="s">
        <v>41</v>
      </c>
      <c r="J13" s="67" t="s">
        <v>41</v>
      </c>
      <c r="K13" s="63" t="s">
        <v>41</v>
      </c>
      <c r="N13" s="78" t="s">
        <v>60</v>
      </c>
      <c r="O13" s="78" t="s">
        <v>60</v>
      </c>
      <c r="T13" t="s">
        <v>180</v>
      </c>
    </row>
    <row r="14" spans="1:20">
      <c r="A14" s="63" t="s">
        <v>168</v>
      </c>
      <c r="B14" s="63" t="s">
        <v>36</v>
      </c>
      <c r="C14" s="77">
        <f t="shared" si="0"/>
        <v>44789</v>
      </c>
      <c r="D14" s="77">
        <f t="shared" si="1"/>
        <v>44792</v>
      </c>
      <c r="E14" s="64" t="s">
        <v>63</v>
      </c>
      <c r="F14" s="65" t="s">
        <v>64</v>
      </c>
      <c r="G14" s="63" t="s">
        <v>40</v>
      </c>
      <c r="H14" s="66">
        <v>4</v>
      </c>
      <c r="I14" s="67" t="s">
        <v>41</v>
      </c>
      <c r="J14" s="67" t="s">
        <v>41</v>
      </c>
      <c r="K14" s="63" t="s">
        <v>41</v>
      </c>
      <c r="N14" s="78" t="s">
        <v>61</v>
      </c>
      <c r="O14" s="78" t="s">
        <v>62</v>
      </c>
      <c r="T14" t="s">
        <v>181</v>
      </c>
    </row>
    <row r="15" spans="1:20">
      <c r="A15" s="63" t="s">
        <v>168</v>
      </c>
      <c r="B15" s="63" t="s">
        <v>36</v>
      </c>
      <c r="C15" s="77">
        <f t="shared" si="0"/>
        <v>44848</v>
      </c>
      <c r="D15" s="77">
        <f t="shared" si="1"/>
        <v>44848</v>
      </c>
      <c r="E15" s="64" t="s">
        <v>43</v>
      </c>
      <c r="F15" s="65" t="s">
        <v>44</v>
      </c>
      <c r="G15" s="63" t="s">
        <v>40</v>
      </c>
      <c r="H15" s="66">
        <v>1</v>
      </c>
      <c r="I15" s="67" t="s">
        <v>41</v>
      </c>
      <c r="J15" s="67" t="s">
        <v>41</v>
      </c>
      <c r="K15" s="63" t="s">
        <v>45</v>
      </c>
      <c r="N15" s="78" t="s">
        <v>65</v>
      </c>
      <c r="O15" s="78" t="s">
        <v>65</v>
      </c>
      <c r="T15" t="s">
        <v>182</v>
      </c>
    </row>
    <row r="16" spans="1:20">
      <c r="A16" s="63" t="s">
        <v>168</v>
      </c>
      <c r="B16" s="63" t="s">
        <v>36</v>
      </c>
      <c r="C16" s="77">
        <f t="shared" si="0"/>
        <v>44865</v>
      </c>
      <c r="D16" s="77">
        <f t="shared" si="1"/>
        <v>44865</v>
      </c>
      <c r="E16" s="64" t="s">
        <v>63</v>
      </c>
      <c r="F16" s="65" t="s">
        <v>64</v>
      </c>
      <c r="G16" s="63" t="s">
        <v>40</v>
      </c>
      <c r="H16" s="66">
        <v>1</v>
      </c>
      <c r="I16" s="67" t="s">
        <v>41</v>
      </c>
      <c r="J16" s="67" t="s">
        <v>41</v>
      </c>
      <c r="K16" s="63" t="s">
        <v>41</v>
      </c>
      <c r="N16" s="78" t="s">
        <v>66</v>
      </c>
      <c r="O16" s="78" t="s">
        <v>66</v>
      </c>
      <c r="T16" t="s">
        <v>183</v>
      </c>
    </row>
    <row r="17" spans="1:20">
      <c r="A17" s="63" t="s">
        <v>168</v>
      </c>
      <c r="B17" s="63" t="s">
        <v>36</v>
      </c>
      <c r="C17" s="77">
        <f t="shared" si="0"/>
        <v>44866</v>
      </c>
      <c r="D17" s="77">
        <f t="shared" si="1"/>
        <v>44866</v>
      </c>
      <c r="E17" s="64" t="s">
        <v>38</v>
      </c>
      <c r="F17" s="65" t="s">
        <v>39</v>
      </c>
      <c r="G17" s="63" t="s">
        <v>40</v>
      </c>
      <c r="H17" s="66">
        <v>1</v>
      </c>
      <c r="I17" s="67" t="s">
        <v>41</v>
      </c>
      <c r="J17" s="67" t="s">
        <v>41</v>
      </c>
      <c r="K17" s="63" t="s">
        <v>41</v>
      </c>
      <c r="N17" s="78" t="s">
        <v>67</v>
      </c>
      <c r="O17" s="78" t="s">
        <v>67</v>
      </c>
      <c r="T17" t="s">
        <v>184</v>
      </c>
    </row>
    <row r="18" spans="1:20">
      <c r="A18" s="63" t="s">
        <v>168</v>
      </c>
      <c r="B18" s="63" t="s">
        <v>36</v>
      </c>
      <c r="C18" s="77">
        <f t="shared" si="0"/>
        <v>44876</v>
      </c>
      <c r="D18" s="77">
        <f t="shared" si="1"/>
        <v>44876</v>
      </c>
      <c r="E18" s="64" t="s">
        <v>38</v>
      </c>
      <c r="F18" s="65" t="s">
        <v>39</v>
      </c>
      <c r="G18" s="63" t="s">
        <v>40</v>
      </c>
      <c r="H18" s="66">
        <v>1</v>
      </c>
      <c r="I18" s="67" t="s">
        <v>41</v>
      </c>
      <c r="J18" s="67" t="s">
        <v>41</v>
      </c>
      <c r="K18" s="63" t="s">
        <v>41</v>
      </c>
      <c r="N18" s="78" t="s">
        <v>68</v>
      </c>
      <c r="O18" s="78" t="s">
        <v>68</v>
      </c>
      <c r="T18" t="s">
        <v>185</v>
      </c>
    </row>
    <row r="19" spans="1:20">
      <c r="A19" s="63" t="s">
        <v>168</v>
      </c>
      <c r="B19" s="63" t="s">
        <v>36</v>
      </c>
      <c r="C19" s="77">
        <f t="shared" si="0"/>
        <v>44920</v>
      </c>
      <c r="D19" s="77">
        <f t="shared" si="1"/>
        <v>44920</v>
      </c>
      <c r="E19" s="64" t="s">
        <v>38</v>
      </c>
      <c r="F19" s="65" t="s">
        <v>39</v>
      </c>
      <c r="G19" s="63" t="s">
        <v>40</v>
      </c>
      <c r="H19" s="66">
        <v>1</v>
      </c>
      <c r="I19" s="67" t="s">
        <v>41</v>
      </c>
      <c r="J19" s="67" t="s">
        <v>41</v>
      </c>
      <c r="K19" s="63" t="s">
        <v>41</v>
      </c>
      <c r="N19" s="78" t="s">
        <v>69</v>
      </c>
      <c r="O19" s="78" t="s">
        <v>69</v>
      </c>
      <c r="T19" t="s">
        <v>186</v>
      </c>
    </row>
    <row r="20" spans="1:20">
      <c r="A20" s="63" t="s">
        <v>168</v>
      </c>
      <c r="B20" s="63" t="s">
        <v>36</v>
      </c>
      <c r="C20" s="77">
        <f t="shared" si="0"/>
        <v>44921</v>
      </c>
      <c r="D20" s="77">
        <f t="shared" si="1"/>
        <v>44925</v>
      </c>
      <c r="E20" s="64" t="s">
        <v>54</v>
      </c>
      <c r="F20" s="65" t="s">
        <v>55</v>
      </c>
      <c r="G20" s="63" t="s">
        <v>40</v>
      </c>
      <c r="H20" s="66">
        <v>5</v>
      </c>
      <c r="I20" s="67" t="s">
        <v>41</v>
      </c>
      <c r="J20" s="67" t="s">
        <v>41</v>
      </c>
      <c r="K20" s="63" t="s">
        <v>41</v>
      </c>
      <c r="N20" s="78" t="s">
        <v>70</v>
      </c>
      <c r="O20" s="78" t="s">
        <v>71</v>
      </c>
      <c r="T20" t="s">
        <v>187</v>
      </c>
    </row>
    <row r="21" spans="1:20">
      <c r="A21" s="63" t="s">
        <v>169</v>
      </c>
      <c r="B21" s="63" t="s">
        <v>72</v>
      </c>
      <c r="C21" s="77">
        <f t="shared" si="0"/>
        <v>44562</v>
      </c>
      <c r="D21" s="77">
        <f t="shared" si="1"/>
        <v>44562</v>
      </c>
      <c r="E21" s="64" t="s">
        <v>38</v>
      </c>
      <c r="F21" s="65" t="s">
        <v>39</v>
      </c>
      <c r="G21" s="63" t="s">
        <v>40</v>
      </c>
      <c r="H21" s="66">
        <v>1</v>
      </c>
      <c r="I21" s="67" t="s">
        <v>41</v>
      </c>
      <c r="J21" s="67" t="s">
        <v>41</v>
      </c>
      <c r="K21" s="63" t="s">
        <v>41</v>
      </c>
      <c r="N21" s="78" t="s">
        <v>37</v>
      </c>
      <c r="O21" s="78" t="s">
        <v>37</v>
      </c>
      <c r="T21" t="s">
        <v>188</v>
      </c>
    </row>
    <row r="22" spans="1:20">
      <c r="A22" s="63" t="s">
        <v>169</v>
      </c>
      <c r="B22" s="63" t="s">
        <v>72</v>
      </c>
      <c r="C22" s="77">
        <f t="shared" si="0"/>
        <v>44571</v>
      </c>
      <c r="D22" s="77">
        <f t="shared" si="1"/>
        <v>44571</v>
      </c>
      <c r="E22" s="64" t="s">
        <v>74</v>
      </c>
      <c r="F22" s="65" t="s">
        <v>75</v>
      </c>
      <c r="G22" s="63" t="s">
        <v>76</v>
      </c>
      <c r="H22" s="68">
        <v>4.1666666666670002E-2</v>
      </c>
      <c r="I22" s="67" t="s">
        <v>77</v>
      </c>
      <c r="J22" s="67" t="s">
        <v>78</v>
      </c>
      <c r="K22" s="63" t="s">
        <v>79</v>
      </c>
      <c r="N22" s="78" t="s">
        <v>73</v>
      </c>
      <c r="O22" s="78" t="s">
        <v>73</v>
      </c>
      <c r="T22" t="s">
        <v>189</v>
      </c>
    </row>
    <row r="23" spans="1:20">
      <c r="A23" s="63" t="s">
        <v>169</v>
      </c>
      <c r="B23" s="63" t="s">
        <v>72</v>
      </c>
      <c r="C23" s="77">
        <f t="shared" si="0"/>
        <v>44585</v>
      </c>
      <c r="D23" s="77">
        <f t="shared" si="1"/>
        <v>44585</v>
      </c>
      <c r="E23" s="64" t="s">
        <v>74</v>
      </c>
      <c r="F23" s="65" t="s">
        <v>75</v>
      </c>
      <c r="G23" s="63" t="s">
        <v>76</v>
      </c>
      <c r="H23" s="68">
        <v>4.1666666666670002E-2</v>
      </c>
      <c r="I23" s="67" t="s">
        <v>77</v>
      </c>
      <c r="J23" s="67" t="s">
        <v>78</v>
      </c>
      <c r="K23" s="63" t="s">
        <v>79</v>
      </c>
      <c r="N23" s="78" t="s">
        <v>80</v>
      </c>
      <c r="O23" s="78" t="s">
        <v>80</v>
      </c>
      <c r="T23" t="s">
        <v>190</v>
      </c>
    </row>
    <row r="24" spans="1:20">
      <c r="A24" s="63" t="s">
        <v>169</v>
      </c>
      <c r="B24" s="63" t="s">
        <v>72</v>
      </c>
      <c r="C24" s="77">
        <f t="shared" si="0"/>
        <v>44599</v>
      </c>
      <c r="D24" s="77">
        <f t="shared" si="1"/>
        <v>44599</v>
      </c>
      <c r="E24" s="64" t="s">
        <v>74</v>
      </c>
      <c r="F24" s="65" t="s">
        <v>75</v>
      </c>
      <c r="G24" s="63" t="s">
        <v>76</v>
      </c>
      <c r="H24" s="68">
        <v>4.1666666666670002E-2</v>
      </c>
      <c r="I24" s="67" t="s">
        <v>77</v>
      </c>
      <c r="J24" s="67" t="s">
        <v>78</v>
      </c>
      <c r="K24" s="63" t="s">
        <v>82</v>
      </c>
      <c r="N24" s="78" t="s">
        <v>81</v>
      </c>
      <c r="O24" s="78" t="s">
        <v>81</v>
      </c>
      <c r="T24" t="s">
        <v>191</v>
      </c>
    </row>
    <row r="25" spans="1:20">
      <c r="A25" s="63" t="s">
        <v>169</v>
      </c>
      <c r="B25" s="63" t="s">
        <v>72</v>
      </c>
      <c r="C25" s="77">
        <f t="shared" si="0"/>
        <v>44620</v>
      </c>
      <c r="D25" s="77">
        <f t="shared" si="1"/>
        <v>44620</v>
      </c>
      <c r="E25" s="64" t="s">
        <v>74</v>
      </c>
      <c r="F25" s="65" t="s">
        <v>75</v>
      </c>
      <c r="G25" s="63" t="s">
        <v>76</v>
      </c>
      <c r="H25" s="68">
        <v>4.1666666666670002E-2</v>
      </c>
      <c r="I25" s="67" t="s">
        <v>77</v>
      </c>
      <c r="J25" s="67" t="s">
        <v>78</v>
      </c>
      <c r="K25" s="63" t="s">
        <v>82</v>
      </c>
      <c r="N25" s="78" t="s">
        <v>83</v>
      </c>
      <c r="O25" s="78" t="s">
        <v>83</v>
      </c>
      <c r="T25" t="s">
        <v>192</v>
      </c>
    </row>
    <row r="26" spans="1:20">
      <c r="A26" s="63" t="s">
        <v>169</v>
      </c>
      <c r="B26" s="63" t="s">
        <v>72</v>
      </c>
      <c r="C26" s="77">
        <f t="shared" si="0"/>
        <v>44634</v>
      </c>
      <c r="D26" s="77">
        <f t="shared" si="1"/>
        <v>44634</v>
      </c>
      <c r="E26" s="64" t="s">
        <v>74</v>
      </c>
      <c r="F26" s="65" t="s">
        <v>75</v>
      </c>
      <c r="G26" s="63" t="s">
        <v>76</v>
      </c>
      <c r="H26" s="68">
        <v>4.1666666666670002E-2</v>
      </c>
      <c r="I26" s="67" t="s">
        <v>77</v>
      </c>
      <c r="J26" s="67" t="s">
        <v>78</v>
      </c>
      <c r="K26" s="63" t="s">
        <v>82</v>
      </c>
      <c r="N26" s="78" t="s">
        <v>84</v>
      </c>
      <c r="O26" s="78" t="s">
        <v>84</v>
      </c>
      <c r="T26" t="s">
        <v>195</v>
      </c>
    </row>
    <row r="27" spans="1:20">
      <c r="A27" s="63" t="s">
        <v>169</v>
      </c>
      <c r="B27" s="63" t="s">
        <v>72</v>
      </c>
      <c r="C27" s="77">
        <f t="shared" si="0"/>
        <v>44638</v>
      </c>
      <c r="D27" s="77">
        <f t="shared" si="1"/>
        <v>44638</v>
      </c>
      <c r="E27" s="64" t="s">
        <v>43</v>
      </c>
      <c r="F27" s="65" t="s">
        <v>44</v>
      </c>
      <c r="G27" s="63" t="s">
        <v>40</v>
      </c>
      <c r="H27" s="66">
        <v>1</v>
      </c>
      <c r="I27" s="67" t="s">
        <v>41</v>
      </c>
      <c r="J27" s="67" t="s">
        <v>41</v>
      </c>
      <c r="K27" s="63" t="s">
        <v>45</v>
      </c>
      <c r="N27" s="78" t="s">
        <v>42</v>
      </c>
      <c r="O27" s="78" t="s">
        <v>42</v>
      </c>
      <c r="T27" t="s">
        <v>193</v>
      </c>
    </row>
    <row r="28" spans="1:20">
      <c r="A28" s="63" t="s">
        <v>169</v>
      </c>
      <c r="B28" s="63" t="s">
        <v>72</v>
      </c>
      <c r="C28" s="77">
        <f t="shared" si="0"/>
        <v>44648</v>
      </c>
      <c r="D28" s="77">
        <f t="shared" si="1"/>
        <v>44648</v>
      </c>
      <c r="E28" s="64" t="s">
        <v>74</v>
      </c>
      <c r="F28" s="65" t="s">
        <v>75</v>
      </c>
      <c r="G28" s="63" t="s">
        <v>76</v>
      </c>
      <c r="H28" s="68">
        <v>4.1666666666670002E-2</v>
      </c>
      <c r="I28" s="67" t="s">
        <v>77</v>
      </c>
      <c r="J28" s="67" t="s">
        <v>78</v>
      </c>
      <c r="K28" s="63" t="s">
        <v>82</v>
      </c>
      <c r="N28" s="78" t="s">
        <v>85</v>
      </c>
      <c r="O28" s="78" t="s">
        <v>85</v>
      </c>
      <c r="T28" t="s">
        <v>194</v>
      </c>
    </row>
    <row r="29" spans="1:20">
      <c r="A29" s="63" t="s">
        <v>169</v>
      </c>
      <c r="B29" s="63" t="s">
        <v>72</v>
      </c>
      <c r="C29" s="77">
        <f t="shared" si="0"/>
        <v>44662</v>
      </c>
      <c r="D29" s="77">
        <f t="shared" si="1"/>
        <v>44662</v>
      </c>
      <c r="E29" s="64" t="s">
        <v>74</v>
      </c>
      <c r="F29" s="65" t="s">
        <v>75</v>
      </c>
      <c r="G29" s="63" t="s">
        <v>76</v>
      </c>
      <c r="H29" s="68">
        <v>4.1666666666670002E-2</v>
      </c>
      <c r="I29" s="67" t="s">
        <v>77</v>
      </c>
      <c r="J29" s="67" t="s">
        <v>78</v>
      </c>
      <c r="K29" s="63" t="s">
        <v>82</v>
      </c>
      <c r="N29" s="78" t="s">
        <v>86</v>
      </c>
      <c r="O29" s="78" t="s">
        <v>86</v>
      </c>
      <c r="T29" t="s">
        <v>196</v>
      </c>
    </row>
    <row r="30" spans="1:20">
      <c r="A30" s="63" t="s">
        <v>169</v>
      </c>
      <c r="B30" s="63" t="s">
        <v>72</v>
      </c>
      <c r="C30" s="77">
        <f t="shared" si="0"/>
        <v>44669</v>
      </c>
      <c r="D30" s="77">
        <f t="shared" si="1"/>
        <v>44669</v>
      </c>
      <c r="E30" s="64" t="s">
        <v>38</v>
      </c>
      <c r="F30" s="65" t="s">
        <v>39</v>
      </c>
      <c r="G30" s="63" t="s">
        <v>40</v>
      </c>
      <c r="H30" s="66">
        <v>1</v>
      </c>
      <c r="I30" s="67" t="s">
        <v>41</v>
      </c>
      <c r="J30" s="67" t="s">
        <v>41</v>
      </c>
      <c r="K30" s="63" t="s">
        <v>41</v>
      </c>
      <c r="N30" s="78" t="s">
        <v>46</v>
      </c>
      <c r="O30" s="78" t="s">
        <v>46</v>
      </c>
      <c r="T30" t="s">
        <v>197</v>
      </c>
    </row>
    <row r="31" spans="1:20">
      <c r="A31" s="63" t="s">
        <v>169</v>
      </c>
      <c r="B31" s="63" t="s">
        <v>72</v>
      </c>
      <c r="C31" s="77">
        <f t="shared" si="0"/>
        <v>44682</v>
      </c>
      <c r="D31" s="77">
        <f t="shared" si="1"/>
        <v>44682</v>
      </c>
      <c r="E31" s="64" t="s">
        <v>38</v>
      </c>
      <c r="F31" s="65" t="s">
        <v>39</v>
      </c>
      <c r="G31" s="63" t="s">
        <v>40</v>
      </c>
      <c r="H31" s="66">
        <v>1</v>
      </c>
      <c r="I31" s="67" t="s">
        <v>41</v>
      </c>
      <c r="J31" s="67" t="s">
        <v>41</v>
      </c>
      <c r="K31" s="63" t="s">
        <v>41</v>
      </c>
      <c r="N31" s="78" t="s">
        <v>47</v>
      </c>
      <c r="O31" s="78" t="s">
        <v>47</v>
      </c>
      <c r="T31" t="s">
        <v>198</v>
      </c>
    </row>
    <row r="32" spans="1:20">
      <c r="A32" s="63" t="s">
        <v>169</v>
      </c>
      <c r="B32" s="63" t="s">
        <v>72</v>
      </c>
      <c r="C32" s="77">
        <f t="shared" si="0"/>
        <v>44683</v>
      </c>
      <c r="D32" s="77">
        <f t="shared" si="1"/>
        <v>44683</v>
      </c>
      <c r="E32" s="64" t="s">
        <v>74</v>
      </c>
      <c r="F32" s="65" t="s">
        <v>75</v>
      </c>
      <c r="G32" s="63" t="s">
        <v>76</v>
      </c>
      <c r="H32" s="68">
        <v>4.1666666666670002E-2</v>
      </c>
      <c r="I32" s="67" t="s">
        <v>77</v>
      </c>
      <c r="J32" s="67" t="s">
        <v>78</v>
      </c>
      <c r="K32" s="63" t="s">
        <v>79</v>
      </c>
      <c r="N32" s="78" t="s">
        <v>87</v>
      </c>
      <c r="O32" s="78" t="s">
        <v>87</v>
      </c>
      <c r="T32" t="s">
        <v>199</v>
      </c>
    </row>
    <row r="33" spans="1:20">
      <c r="A33" s="63" t="s">
        <v>169</v>
      </c>
      <c r="B33" s="63" t="s">
        <v>72</v>
      </c>
      <c r="C33" s="77">
        <f t="shared" si="0"/>
        <v>44689</v>
      </c>
      <c r="D33" s="77">
        <f t="shared" si="1"/>
        <v>44689</v>
      </c>
      <c r="E33" s="64" t="s">
        <v>38</v>
      </c>
      <c r="F33" s="65" t="s">
        <v>39</v>
      </c>
      <c r="G33" s="63" t="s">
        <v>40</v>
      </c>
      <c r="H33" s="66">
        <v>1</v>
      </c>
      <c r="I33" s="67" t="s">
        <v>41</v>
      </c>
      <c r="J33" s="67" t="s">
        <v>41</v>
      </c>
      <c r="K33" s="63" t="s">
        <v>41</v>
      </c>
      <c r="N33" s="78" t="s">
        <v>48</v>
      </c>
      <c r="O33" s="78" t="s">
        <v>48</v>
      </c>
      <c r="T33" t="s">
        <v>200</v>
      </c>
    </row>
    <row r="34" spans="1:20">
      <c r="A34" s="63" t="s">
        <v>169</v>
      </c>
      <c r="B34" s="63" t="s">
        <v>72</v>
      </c>
      <c r="C34" s="77">
        <f t="shared" si="0"/>
        <v>44697</v>
      </c>
      <c r="D34" s="77">
        <f t="shared" si="1"/>
        <v>44697</v>
      </c>
      <c r="E34" s="64" t="s">
        <v>74</v>
      </c>
      <c r="F34" s="65" t="s">
        <v>75</v>
      </c>
      <c r="G34" s="63" t="s">
        <v>76</v>
      </c>
      <c r="H34" s="68">
        <v>4.1666666666670002E-2</v>
      </c>
      <c r="I34" s="67" t="s">
        <v>77</v>
      </c>
      <c r="J34" s="67" t="s">
        <v>78</v>
      </c>
      <c r="K34" s="63" t="s">
        <v>79</v>
      </c>
      <c r="N34" s="78" t="s">
        <v>88</v>
      </c>
      <c r="O34" s="78" t="s">
        <v>88</v>
      </c>
      <c r="T34" t="s">
        <v>201</v>
      </c>
    </row>
    <row r="35" spans="1:20">
      <c r="A35" s="63" t="s">
        <v>169</v>
      </c>
      <c r="B35" s="63" t="s">
        <v>72</v>
      </c>
      <c r="C35" s="77">
        <f t="shared" si="0"/>
        <v>44707</v>
      </c>
      <c r="D35" s="77">
        <f t="shared" si="1"/>
        <v>44707</v>
      </c>
      <c r="E35" s="64" t="s">
        <v>38</v>
      </c>
      <c r="F35" s="65" t="s">
        <v>39</v>
      </c>
      <c r="G35" s="63" t="s">
        <v>40</v>
      </c>
      <c r="H35" s="66">
        <v>1</v>
      </c>
      <c r="I35" s="67" t="s">
        <v>41</v>
      </c>
      <c r="J35" s="67" t="s">
        <v>41</v>
      </c>
      <c r="K35" s="63" t="s">
        <v>41</v>
      </c>
      <c r="N35" s="78" t="s">
        <v>49</v>
      </c>
      <c r="O35" s="78" t="s">
        <v>49</v>
      </c>
      <c r="T35" t="s">
        <v>202</v>
      </c>
    </row>
    <row r="36" spans="1:20">
      <c r="A36" s="63" t="s">
        <v>169</v>
      </c>
      <c r="B36" s="63" t="s">
        <v>72</v>
      </c>
      <c r="C36" s="77">
        <f t="shared" si="0"/>
        <v>44708</v>
      </c>
      <c r="D36" s="77">
        <f t="shared" si="1"/>
        <v>44708</v>
      </c>
      <c r="E36" s="64" t="s">
        <v>63</v>
      </c>
      <c r="F36" s="65" t="s">
        <v>64</v>
      </c>
      <c r="G36" s="63" t="s">
        <v>40</v>
      </c>
      <c r="H36" s="66">
        <v>1</v>
      </c>
      <c r="I36" s="67" t="s">
        <v>41</v>
      </c>
      <c r="J36" s="67" t="s">
        <v>41</v>
      </c>
      <c r="K36" s="63" t="s">
        <v>41</v>
      </c>
      <c r="N36" s="78" t="s">
        <v>89</v>
      </c>
      <c r="O36" s="78" t="s">
        <v>89</v>
      </c>
      <c r="T36" t="s">
        <v>203</v>
      </c>
    </row>
    <row r="37" spans="1:20">
      <c r="A37" s="63" t="s">
        <v>169</v>
      </c>
      <c r="B37" s="63" t="s">
        <v>72</v>
      </c>
      <c r="C37" s="77">
        <f t="shared" si="0"/>
        <v>44711</v>
      </c>
      <c r="D37" s="77">
        <f t="shared" si="1"/>
        <v>44711</v>
      </c>
      <c r="E37" s="64" t="s">
        <v>74</v>
      </c>
      <c r="F37" s="65" t="s">
        <v>75</v>
      </c>
      <c r="G37" s="63" t="s">
        <v>76</v>
      </c>
      <c r="H37" s="68">
        <v>4.1666666666670002E-2</v>
      </c>
      <c r="I37" s="67" t="s">
        <v>77</v>
      </c>
      <c r="J37" s="67" t="s">
        <v>78</v>
      </c>
      <c r="K37" s="63" t="s">
        <v>79</v>
      </c>
      <c r="N37" s="78" t="s">
        <v>90</v>
      </c>
      <c r="O37" s="78" t="s">
        <v>90</v>
      </c>
      <c r="T37" t="s">
        <v>204</v>
      </c>
    </row>
    <row r="38" spans="1:20">
      <c r="A38" s="63" t="s">
        <v>169</v>
      </c>
      <c r="B38" s="63" t="s">
        <v>72</v>
      </c>
      <c r="C38" s="77">
        <f t="shared" si="0"/>
        <v>44718</v>
      </c>
      <c r="D38" s="77">
        <f t="shared" si="1"/>
        <v>44718</v>
      </c>
      <c r="E38" s="64" t="s">
        <v>38</v>
      </c>
      <c r="F38" s="65" t="s">
        <v>39</v>
      </c>
      <c r="G38" s="63" t="s">
        <v>40</v>
      </c>
      <c r="H38" s="66">
        <v>1</v>
      </c>
      <c r="I38" s="67" t="s">
        <v>41</v>
      </c>
      <c r="J38" s="67" t="s">
        <v>41</v>
      </c>
      <c r="K38" s="63" t="s">
        <v>41</v>
      </c>
      <c r="N38" s="78" t="s">
        <v>50</v>
      </c>
      <c r="O38" s="78" t="s">
        <v>50</v>
      </c>
      <c r="T38" t="s">
        <v>205</v>
      </c>
    </row>
    <row r="39" spans="1:20">
      <c r="A39" s="63" t="s">
        <v>169</v>
      </c>
      <c r="B39" s="63" t="s">
        <v>72</v>
      </c>
      <c r="C39" s="77">
        <f t="shared" si="0"/>
        <v>44732</v>
      </c>
      <c r="D39" s="77">
        <f t="shared" si="1"/>
        <v>44732</v>
      </c>
      <c r="E39" s="64" t="s">
        <v>74</v>
      </c>
      <c r="F39" s="65" t="s">
        <v>75</v>
      </c>
      <c r="G39" s="63" t="s">
        <v>76</v>
      </c>
      <c r="H39" s="68">
        <v>4.1666666666670002E-2</v>
      </c>
      <c r="I39" s="67" t="s">
        <v>77</v>
      </c>
      <c r="J39" s="67" t="s">
        <v>78</v>
      </c>
      <c r="K39" s="63" t="s">
        <v>82</v>
      </c>
      <c r="N39" s="78" t="s">
        <v>91</v>
      </c>
      <c r="O39" s="78" t="s">
        <v>91</v>
      </c>
      <c r="T39" t="s">
        <v>206</v>
      </c>
    </row>
    <row r="40" spans="1:20">
      <c r="A40" s="63" t="s">
        <v>169</v>
      </c>
      <c r="B40" s="63" t="s">
        <v>72</v>
      </c>
      <c r="C40" s="77">
        <f t="shared" si="0"/>
        <v>44756</v>
      </c>
      <c r="D40" s="77">
        <f t="shared" si="1"/>
        <v>44756</v>
      </c>
      <c r="E40" s="64" t="s">
        <v>38</v>
      </c>
      <c r="F40" s="65" t="s">
        <v>39</v>
      </c>
      <c r="G40" s="63" t="s">
        <v>40</v>
      </c>
      <c r="H40" s="66">
        <v>1</v>
      </c>
      <c r="I40" s="67" t="s">
        <v>41</v>
      </c>
      <c r="J40" s="67" t="s">
        <v>41</v>
      </c>
      <c r="K40" s="63" t="s">
        <v>41</v>
      </c>
      <c r="N40" s="78" t="s">
        <v>51</v>
      </c>
      <c r="O40" s="78" t="s">
        <v>51</v>
      </c>
      <c r="T40" t="s">
        <v>207</v>
      </c>
    </row>
    <row r="41" spans="1:20">
      <c r="A41" s="63" t="s">
        <v>169</v>
      </c>
      <c r="B41" s="63" t="s">
        <v>72</v>
      </c>
      <c r="C41" s="77">
        <f t="shared" si="0"/>
        <v>44757</v>
      </c>
      <c r="D41" s="77">
        <f t="shared" si="1"/>
        <v>44757</v>
      </c>
      <c r="E41" s="64" t="s">
        <v>63</v>
      </c>
      <c r="F41" s="65" t="s">
        <v>64</v>
      </c>
      <c r="G41" s="63" t="s">
        <v>40</v>
      </c>
      <c r="H41" s="66">
        <v>1</v>
      </c>
      <c r="I41" s="67" t="s">
        <v>41</v>
      </c>
      <c r="J41" s="67" t="s">
        <v>41</v>
      </c>
      <c r="K41" s="63" t="s">
        <v>41</v>
      </c>
      <c r="N41" s="78" t="s">
        <v>92</v>
      </c>
      <c r="O41" s="78" t="s">
        <v>92</v>
      </c>
      <c r="T41" t="s">
        <v>208</v>
      </c>
    </row>
    <row r="42" spans="1:20">
      <c r="A42" s="63" t="s">
        <v>169</v>
      </c>
      <c r="B42" s="63" t="s">
        <v>72</v>
      </c>
      <c r="C42" s="77">
        <f t="shared" si="0"/>
        <v>44760</v>
      </c>
      <c r="D42" s="77">
        <f t="shared" si="1"/>
        <v>44764</v>
      </c>
      <c r="E42" s="64" t="s">
        <v>54</v>
      </c>
      <c r="F42" s="65" t="s">
        <v>55</v>
      </c>
      <c r="G42" s="63" t="s">
        <v>40</v>
      </c>
      <c r="H42" s="66">
        <v>5</v>
      </c>
      <c r="I42" s="67" t="s">
        <v>41</v>
      </c>
      <c r="J42" s="67" t="s">
        <v>41</v>
      </c>
      <c r="K42" s="63" t="s">
        <v>41</v>
      </c>
      <c r="N42" s="78" t="s">
        <v>93</v>
      </c>
      <c r="O42" s="78" t="s">
        <v>94</v>
      </c>
      <c r="T42" t="s">
        <v>209</v>
      </c>
    </row>
    <row r="43" spans="1:20">
      <c r="A43" s="63" t="s">
        <v>169</v>
      </c>
      <c r="B43" s="63" t="s">
        <v>72</v>
      </c>
      <c r="C43" s="77">
        <f t="shared" si="0"/>
        <v>44767</v>
      </c>
      <c r="D43" s="77">
        <f t="shared" si="1"/>
        <v>44771</v>
      </c>
      <c r="E43" s="64" t="s">
        <v>54</v>
      </c>
      <c r="F43" s="65" t="s">
        <v>55</v>
      </c>
      <c r="G43" s="63" t="s">
        <v>40</v>
      </c>
      <c r="H43" s="66">
        <v>5</v>
      </c>
      <c r="I43" s="67" t="s">
        <v>41</v>
      </c>
      <c r="J43" s="67" t="s">
        <v>41</v>
      </c>
      <c r="K43" s="63" t="s">
        <v>41</v>
      </c>
      <c r="N43" s="78" t="s">
        <v>52</v>
      </c>
      <c r="O43" s="78" t="s">
        <v>53</v>
      </c>
      <c r="T43" t="s">
        <v>210</v>
      </c>
    </row>
    <row r="44" spans="1:20">
      <c r="A44" s="63" t="s">
        <v>169</v>
      </c>
      <c r="B44" s="63" t="s">
        <v>72</v>
      </c>
      <c r="C44" s="77">
        <f t="shared" si="0"/>
        <v>44774</v>
      </c>
      <c r="D44" s="77">
        <f t="shared" si="1"/>
        <v>44778</v>
      </c>
      <c r="E44" s="64" t="s">
        <v>54</v>
      </c>
      <c r="F44" s="65" t="s">
        <v>55</v>
      </c>
      <c r="G44" s="63" t="s">
        <v>40</v>
      </c>
      <c r="H44" s="66">
        <v>5</v>
      </c>
      <c r="I44" s="67" t="s">
        <v>41</v>
      </c>
      <c r="J44" s="67" t="s">
        <v>41</v>
      </c>
      <c r="K44" s="63" t="s">
        <v>41</v>
      </c>
      <c r="N44" s="78" t="s">
        <v>56</v>
      </c>
      <c r="O44" s="78" t="s">
        <v>57</v>
      </c>
      <c r="T44" t="s">
        <v>211</v>
      </c>
    </row>
    <row r="45" spans="1:20">
      <c r="A45" s="63" t="s">
        <v>169</v>
      </c>
      <c r="B45" s="63" t="s">
        <v>72</v>
      </c>
      <c r="C45" s="77">
        <f t="shared" si="0"/>
        <v>44781</v>
      </c>
      <c r="D45" s="77">
        <f t="shared" si="1"/>
        <v>44785</v>
      </c>
      <c r="E45" s="64" t="s">
        <v>63</v>
      </c>
      <c r="F45" s="65" t="s">
        <v>64</v>
      </c>
      <c r="G45" s="63" t="s">
        <v>40</v>
      </c>
      <c r="H45" s="66">
        <v>5</v>
      </c>
      <c r="I45" s="67" t="s">
        <v>41</v>
      </c>
      <c r="J45" s="67" t="s">
        <v>41</v>
      </c>
      <c r="K45" s="63" t="s">
        <v>41</v>
      </c>
      <c r="N45" s="78" t="s">
        <v>58</v>
      </c>
      <c r="O45" s="78" t="s">
        <v>59</v>
      </c>
      <c r="T45" t="s">
        <v>212</v>
      </c>
    </row>
    <row r="46" spans="1:20">
      <c r="A46" s="63" t="s">
        <v>169</v>
      </c>
      <c r="B46" s="63" t="s">
        <v>72</v>
      </c>
      <c r="C46" s="77">
        <f t="shared" si="0"/>
        <v>44788</v>
      </c>
      <c r="D46" s="77">
        <f t="shared" si="1"/>
        <v>44788</v>
      </c>
      <c r="E46" s="64" t="s">
        <v>38</v>
      </c>
      <c r="F46" s="65" t="s">
        <v>39</v>
      </c>
      <c r="G46" s="63" t="s">
        <v>40</v>
      </c>
      <c r="H46" s="66">
        <v>1</v>
      </c>
      <c r="I46" s="67" t="s">
        <v>41</v>
      </c>
      <c r="J46" s="67" t="s">
        <v>41</v>
      </c>
      <c r="K46" s="63" t="s">
        <v>41</v>
      </c>
      <c r="N46" s="78" t="s">
        <v>60</v>
      </c>
      <c r="O46" s="78" t="s">
        <v>60</v>
      </c>
      <c r="T46" t="s">
        <v>213</v>
      </c>
    </row>
    <row r="47" spans="1:20">
      <c r="A47" s="63" t="s">
        <v>169</v>
      </c>
      <c r="B47" s="63" t="s">
        <v>72</v>
      </c>
      <c r="C47" s="77">
        <f t="shared" si="0"/>
        <v>44848</v>
      </c>
      <c r="D47" s="77">
        <f t="shared" si="1"/>
        <v>44848</v>
      </c>
      <c r="E47" s="64" t="s">
        <v>43</v>
      </c>
      <c r="F47" s="65" t="s">
        <v>44</v>
      </c>
      <c r="G47" s="63" t="s">
        <v>40</v>
      </c>
      <c r="H47" s="66">
        <v>1</v>
      </c>
      <c r="I47" s="67" t="s">
        <v>41</v>
      </c>
      <c r="J47" s="67" t="s">
        <v>41</v>
      </c>
      <c r="K47" s="63" t="s">
        <v>45</v>
      </c>
      <c r="N47" s="78" t="s">
        <v>65</v>
      </c>
      <c r="O47" s="78" t="s">
        <v>65</v>
      </c>
      <c r="T47" t="s">
        <v>214</v>
      </c>
    </row>
    <row r="48" spans="1:20">
      <c r="A48" s="63" t="s">
        <v>169</v>
      </c>
      <c r="B48" s="63" t="s">
        <v>72</v>
      </c>
      <c r="C48" s="77">
        <f t="shared" si="0"/>
        <v>44865</v>
      </c>
      <c r="D48" s="77">
        <f t="shared" si="1"/>
        <v>44865</v>
      </c>
      <c r="E48" s="64" t="s">
        <v>63</v>
      </c>
      <c r="F48" s="65" t="s">
        <v>64</v>
      </c>
      <c r="G48" s="63" t="s">
        <v>40</v>
      </c>
      <c r="H48" s="66">
        <v>1</v>
      </c>
      <c r="I48" s="67" t="s">
        <v>41</v>
      </c>
      <c r="J48" s="67" t="s">
        <v>41</v>
      </c>
      <c r="K48" s="63" t="s">
        <v>41</v>
      </c>
      <c r="N48" s="78" t="s">
        <v>66</v>
      </c>
      <c r="O48" s="78" t="s">
        <v>66</v>
      </c>
      <c r="T48" t="s">
        <v>215</v>
      </c>
    </row>
    <row r="49" spans="1:20">
      <c r="A49" s="63" t="s">
        <v>169</v>
      </c>
      <c r="B49" s="63" t="s">
        <v>72</v>
      </c>
      <c r="C49" s="77">
        <f t="shared" si="0"/>
        <v>44866</v>
      </c>
      <c r="D49" s="77">
        <f t="shared" si="1"/>
        <v>44866</v>
      </c>
      <c r="E49" s="64" t="s">
        <v>38</v>
      </c>
      <c r="F49" s="65" t="s">
        <v>39</v>
      </c>
      <c r="G49" s="63" t="s">
        <v>40</v>
      </c>
      <c r="H49" s="66">
        <v>1</v>
      </c>
      <c r="I49" s="67" t="s">
        <v>41</v>
      </c>
      <c r="J49" s="67" t="s">
        <v>41</v>
      </c>
      <c r="K49" s="63" t="s">
        <v>41</v>
      </c>
      <c r="N49" s="78" t="s">
        <v>67</v>
      </c>
      <c r="O49" s="78" t="s">
        <v>67</v>
      </c>
      <c r="T49" t="s">
        <v>216</v>
      </c>
    </row>
    <row r="50" spans="1:20">
      <c r="A50" s="63" t="s">
        <v>169</v>
      </c>
      <c r="B50" s="63" t="s">
        <v>72</v>
      </c>
      <c r="C50" s="77">
        <f t="shared" si="0"/>
        <v>44876</v>
      </c>
      <c r="D50" s="77">
        <f t="shared" si="1"/>
        <v>44876</v>
      </c>
      <c r="E50" s="64" t="s">
        <v>38</v>
      </c>
      <c r="F50" s="65" t="s">
        <v>39</v>
      </c>
      <c r="G50" s="63" t="s">
        <v>40</v>
      </c>
      <c r="H50" s="66">
        <v>1</v>
      </c>
      <c r="I50" s="67" t="s">
        <v>41</v>
      </c>
      <c r="J50" s="67" t="s">
        <v>41</v>
      </c>
      <c r="K50" s="63" t="s">
        <v>41</v>
      </c>
      <c r="N50" s="78" t="s">
        <v>68</v>
      </c>
      <c r="O50" s="78" t="s">
        <v>68</v>
      </c>
      <c r="T50" t="s">
        <v>217</v>
      </c>
    </row>
    <row r="51" spans="1:20">
      <c r="A51" s="63" t="s">
        <v>169</v>
      </c>
      <c r="B51" s="63" t="s">
        <v>72</v>
      </c>
      <c r="C51" s="77">
        <f t="shared" si="0"/>
        <v>44920</v>
      </c>
      <c r="D51" s="77">
        <f t="shared" si="1"/>
        <v>44920</v>
      </c>
      <c r="E51" s="64" t="s">
        <v>38</v>
      </c>
      <c r="F51" s="65" t="s">
        <v>39</v>
      </c>
      <c r="G51" s="63" t="s">
        <v>40</v>
      </c>
      <c r="H51" s="66">
        <v>1</v>
      </c>
      <c r="I51" s="67" t="s">
        <v>41</v>
      </c>
      <c r="J51" s="67" t="s">
        <v>41</v>
      </c>
      <c r="K51" s="63" t="s">
        <v>41</v>
      </c>
      <c r="N51" s="78" t="s">
        <v>69</v>
      </c>
      <c r="O51" s="78" t="s">
        <v>69</v>
      </c>
      <c r="T51" t="s">
        <v>218</v>
      </c>
    </row>
    <row r="52" spans="1:20">
      <c r="A52" s="63" t="s">
        <v>170</v>
      </c>
      <c r="B52" s="63" t="s">
        <v>95</v>
      </c>
      <c r="C52" s="77">
        <f t="shared" si="0"/>
        <v>44562</v>
      </c>
      <c r="D52" s="77">
        <f t="shared" si="1"/>
        <v>44562</v>
      </c>
      <c r="E52" s="64" t="s">
        <v>38</v>
      </c>
      <c r="F52" s="65" t="s">
        <v>39</v>
      </c>
      <c r="G52" s="63" t="s">
        <v>40</v>
      </c>
      <c r="H52" s="66">
        <v>1</v>
      </c>
      <c r="I52" s="67" t="s">
        <v>41</v>
      </c>
      <c r="J52" s="67" t="s">
        <v>41</v>
      </c>
      <c r="K52" s="63" t="s">
        <v>41</v>
      </c>
      <c r="N52" s="78" t="s">
        <v>37</v>
      </c>
      <c r="O52" s="78" t="s">
        <v>37</v>
      </c>
      <c r="T52" t="s">
        <v>219</v>
      </c>
    </row>
    <row r="53" spans="1:20">
      <c r="A53" s="63" t="s">
        <v>170</v>
      </c>
      <c r="B53" s="63" t="s">
        <v>95</v>
      </c>
      <c r="C53" s="77">
        <f t="shared" si="0"/>
        <v>44638</v>
      </c>
      <c r="D53" s="77">
        <f t="shared" si="1"/>
        <v>44638</v>
      </c>
      <c r="E53" s="64" t="s">
        <v>43</v>
      </c>
      <c r="F53" s="65" t="s">
        <v>44</v>
      </c>
      <c r="G53" s="63" t="s">
        <v>40</v>
      </c>
      <c r="H53" s="66">
        <v>1</v>
      </c>
      <c r="I53" s="67" t="s">
        <v>41</v>
      </c>
      <c r="J53" s="67" t="s">
        <v>41</v>
      </c>
      <c r="K53" s="63" t="s">
        <v>45</v>
      </c>
      <c r="N53" s="78" t="s">
        <v>42</v>
      </c>
      <c r="O53" s="78" t="s">
        <v>42</v>
      </c>
      <c r="T53" t="s">
        <v>220</v>
      </c>
    </row>
    <row r="54" spans="1:20">
      <c r="A54" s="63" t="s">
        <v>170</v>
      </c>
      <c r="B54" s="63" t="s">
        <v>95</v>
      </c>
      <c r="C54" s="77">
        <f t="shared" si="0"/>
        <v>44669</v>
      </c>
      <c r="D54" s="77">
        <f t="shared" si="1"/>
        <v>44669</v>
      </c>
      <c r="E54" s="64" t="s">
        <v>38</v>
      </c>
      <c r="F54" s="65" t="s">
        <v>39</v>
      </c>
      <c r="G54" s="63" t="s">
        <v>40</v>
      </c>
      <c r="H54" s="66">
        <v>1</v>
      </c>
      <c r="I54" s="67" t="s">
        <v>41</v>
      </c>
      <c r="J54" s="67" t="s">
        <v>41</v>
      </c>
      <c r="K54" s="63" t="s">
        <v>41</v>
      </c>
      <c r="N54" s="78" t="s">
        <v>46</v>
      </c>
      <c r="O54" s="78" t="s">
        <v>46</v>
      </c>
      <c r="T54" t="s">
        <v>221</v>
      </c>
    </row>
    <row r="55" spans="1:20">
      <c r="A55" s="63" t="s">
        <v>170</v>
      </c>
      <c r="B55" s="63" t="s">
        <v>95</v>
      </c>
      <c r="C55" s="77">
        <f t="shared" si="0"/>
        <v>44682</v>
      </c>
      <c r="D55" s="77">
        <f t="shared" si="1"/>
        <v>44682</v>
      </c>
      <c r="E55" s="64" t="s">
        <v>38</v>
      </c>
      <c r="F55" s="65" t="s">
        <v>39</v>
      </c>
      <c r="G55" s="63" t="s">
        <v>40</v>
      </c>
      <c r="H55" s="66">
        <v>1</v>
      </c>
      <c r="I55" s="67" t="s">
        <v>41</v>
      </c>
      <c r="J55" s="67" t="s">
        <v>41</v>
      </c>
      <c r="K55" s="63" t="s">
        <v>41</v>
      </c>
      <c r="N55" s="78" t="s">
        <v>47</v>
      </c>
      <c r="O55" s="78" t="s">
        <v>47</v>
      </c>
      <c r="T55" t="s">
        <v>222</v>
      </c>
    </row>
    <row r="56" spans="1:20">
      <c r="A56" s="63" t="s">
        <v>170</v>
      </c>
      <c r="B56" s="63" t="s">
        <v>95</v>
      </c>
      <c r="C56" s="77">
        <f t="shared" si="0"/>
        <v>44689</v>
      </c>
      <c r="D56" s="77">
        <f t="shared" si="1"/>
        <v>44689</v>
      </c>
      <c r="E56" s="64" t="s">
        <v>38</v>
      </c>
      <c r="F56" s="65" t="s">
        <v>39</v>
      </c>
      <c r="G56" s="63" t="s">
        <v>40</v>
      </c>
      <c r="H56" s="66">
        <v>1</v>
      </c>
      <c r="I56" s="67" t="s">
        <v>41</v>
      </c>
      <c r="J56" s="67" t="s">
        <v>41</v>
      </c>
      <c r="K56" s="63" t="s">
        <v>41</v>
      </c>
      <c r="N56" s="78" t="s">
        <v>48</v>
      </c>
      <c r="O56" s="78" t="s">
        <v>48</v>
      </c>
      <c r="T56" t="s">
        <v>223</v>
      </c>
    </row>
    <row r="57" spans="1:20">
      <c r="A57" s="63" t="s">
        <v>170</v>
      </c>
      <c r="B57" s="63" t="s">
        <v>95</v>
      </c>
      <c r="C57" s="77">
        <f t="shared" si="0"/>
        <v>44707</v>
      </c>
      <c r="D57" s="77">
        <f t="shared" si="1"/>
        <v>44707</v>
      </c>
      <c r="E57" s="64" t="s">
        <v>38</v>
      </c>
      <c r="F57" s="65" t="s">
        <v>39</v>
      </c>
      <c r="G57" s="63" t="s">
        <v>40</v>
      </c>
      <c r="H57" s="66">
        <v>1</v>
      </c>
      <c r="I57" s="67" t="s">
        <v>41</v>
      </c>
      <c r="J57" s="67" t="s">
        <v>41</v>
      </c>
      <c r="K57" s="63" t="s">
        <v>41</v>
      </c>
      <c r="N57" s="78" t="s">
        <v>49</v>
      </c>
      <c r="O57" s="78" t="s">
        <v>49</v>
      </c>
      <c r="T57" t="s">
        <v>224</v>
      </c>
    </row>
    <row r="58" spans="1:20">
      <c r="A58" s="63" t="s">
        <v>170</v>
      </c>
      <c r="B58" s="63" t="s">
        <v>95</v>
      </c>
      <c r="C58" s="77">
        <f t="shared" si="0"/>
        <v>44718</v>
      </c>
      <c r="D58" s="77">
        <f t="shared" si="1"/>
        <v>44718</v>
      </c>
      <c r="E58" s="64" t="s">
        <v>38</v>
      </c>
      <c r="F58" s="65" t="s">
        <v>39</v>
      </c>
      <c r="G58" s="63" t="s">
        <v>40</v>
      </c>
      <c r="H58" s="66">
        <v>1</v>
      </c>
      <c r="I58" s="67" t="s">
        <v>41</v>
      </c>
      <c r="J58" s="67" t="s">
        <v>41</v>
      </c>
      <c r="K58" s="63" t="s">
        <v>41</v>
      </c>
      <c r="N58" s="78" t="s">
        <v>50</v>
      </c>
      <c r="O58" s="78" t="s">
        <v>50</v>
      </c>
      <c r="T58" t="s">
        <v>225</v>
      </c>
    </row>
    <row r="59" spans="1:20">
      <c r="A59" s="63" t="s">
        <v>170</v>
      </c>
      <c r="B59" s="63" t="s">
        <v>95</v>
      </c>
      <c r="C59" s="77">
        <f t="shared" si="0"/>
        <v>44756</v>
      </c>
      <c r="D59" s="77">
        <f t="shared" si="1"/>
        <v>44756</v>
      </c>
      <c r="E59" s="64" t="s">
        <v>38</v>
      </c>
      <c r="F59" s="65" t="s">
        <v>39</v>
      </c>
      <c r="G59" s="63" t="s">
        <v>40</v>
      </c>
      <c r="H59" s="66">
        <v>1</v>
      </c>
      <c r="I59" s="67" t="s">
        <v>41</v>
      </c>
      <c r="J59" s="67" t="s">
        <v>41</v>
      </c>
      <c r="K59" s="63" t="s">
        <v>41</v>
      </c>
      <c r="N59" s="78" t="s">
        <v>51</v>
      </c>
      <c r="O59" s="78" t="s">
        <v>51</v>
      </c>
      <c r="T59" t="s">
        <v>226</v>
      </c>
    </row>
    <row r="60" spans="1:20">
      <c r="A60" s="63" t="s">
        <v>170</v>
      </c>
      <c r="B60" s="63" t="s">
        <v>95</v>
      </c>
      <c r="C60" s="77">
        <f t="shared" si="0"/>
        <v>44788</v>
      </c>
      <c r="D60" s="77">
        <f t="shared" si="1"/>
        <v>44788</v>
      </c>
      <c r="E60" s="64" t="s">
        <v>38</v>
      </c>
      <c r="F60" s="65" t="s">
        <v>39</v>
      </c>
      <c r="G60" s="63" t="s">
        <v>40</v>
      </c>
      <c r="H60" s="66">
        <v>1</v>
      </c>
      <c r="I60" s="67" t="s">
        <v>41</v>
      </c>
      <c r="J60" s="67" t="s">
        <v>41</v>
      </c>
      <c r="K60" s="63" t="s">
        <v>41</v>
      </c>
      <c r="N60" s="78" t="s">
        <v>60</v>
      </c>
      <c r="O60" s="78" t="s">
        <v>60</v>
      </c>
      <c r="T60" t="s">
        <v>227</v>
      </c>
    </row>
    <row r="61" spans="1:20">
      <c r="A61" s="63" t="s">
        <v>170</v>
      </c>
      <c r="B61" s="63" t="s">
        <v>95</v>
      </c>
      <c r="C61" s="77">
        <f t="shared" si="0"/>
        <v>44848</v>
      </c>
      <c r="D61" s="77">
        <f t="shared" si="1"/>
        <v>44848</v>
      </c>
      <c r="E61" s="64" t="s">
        <v>43</v>
      </c>
      <c r="F61" s="65" t="s">
        <v>44</v>
      </c>
      <c r="G61" s="63" t="s">
        <v>40</v>
      </c>
      <c r="H61" s="66">
        <v>1</v>
      </c>
      <c r="I61" s="67" t="s">
        <v>41</v>
      </c>
      <c r="J61" s="67" t="s">
        <v>41</v>
      </c>
      <c r="K61" s="63" t="s">
        <v>45</v>
      </c>
      <c r="N61" s="78" t="s">
        <v>65</v>
      </c>
      <c r="O61" s="78" t="s">
        <v>65</v>
      </c>
      <c r="T61" t="s">
        <v>228</v>
      </c>
    </row>
    <row r="62" spans="1:20">
      <c r="A62" s="63" t="s">
        <v>170</v>
      </c>
      <c r="B62" s="63" t="s">
        <v>95</v>
      </c>
      <c r="C62" s="77">
        <f t="shared" si="0"/>
        <v>44866</v>
      </c>
      <c r="D62" s="77">
        <f t="shared" si="1"/>
        <v>44866</v>
      </c>
      <c r="E62" s="64" t="s">
        <v>38</v>
      </c>
      <c r="F62" s="65" t="s">
        <v>39</v>
      </c>
      <c r="G62" s="63" t="s">
        <v>40</v>
      </c>
      <c r="H62" s="66">
        <v>1</v>
      </c>
      <c r="I62" s="67" t="s">
        <v>41</v>
      </c>
      <c r="J62" s="67" t="s">
        <v>41</v>
      </c>
      <c r="K62" s="63" t="s">
        <v>41</v>
      </c>
      <c r="N62" s="78" t="s">
        <v>67</v>
      </c>
      <c r="O62" s="78" t="s">
        <v>67</v>
      </c>
    </row>
    <row r="63" spans="1:20">
      <c r="A63" s="63" t="s">
        <v>170</v>
      </c>
      <c r="B63" s="63" t="s">
        <v>95</v>
      </c>
      <c r="C63" s="77">
        <f t="shared" si="0"/>
        <v>44876</v>
      </c>
      <c r="D63" s="77">
        <f t="shared" si="1"/>
        <v>44876</v>
      </c>
      <c r="E63" s="64" t="s">
        <v>38</v>
      </c>
      <c r="F63" s="65" t="s">
        <v>39</v>
      </c>
      <c r="G63" s="63" t="s">
        <v>40</v>
      </c>
      <c r="H63" s="66">
        <v>1</v>
      </c>
      <c r="I63" s="67" t="s">
        <v>41</v>
      </c>
      <c r="J63" s="67" t="s">
        <v>41</v>
      </c>
      <c r="K63" s="63" t="s">
        <v>41</v>
      </c>
      <c r="N63" s="78" t="s">
        <v>68</v>
      </c>
      <c r="O63" s="78" t="s">
        <v>68</v>
      </c>
    </row>
    <row r="64" spans="1:20">
      <c r="A64" s="63" t="s">
        <v>170</v>
      </c>
      <c r="B64" s="63" t="s">
        <v>95</v>
      </c>
      <c r="C64" s="77">
        <f t="shared" si="0"/>
        <v>44920</v>
      </c>
      <c r="D64" s="77">
        <f t="shared" si="1"/>
        <v>44920</v>
      </c>
      <c r="E64" s="64" t="s">
        <v>38</v>
      </c>
      <c r="F64" s="65" t="s">
        <v>39</v>
      </c>
      <c r="G64" s="63" t="s">
        <v>40</v>
      </c>
      <c r="H64" s="66">
        <v>1</v>
      </c>
      <c r="I64" s="67" t="s">
        <v>41</v>
      </c>
      <c r="J64" s="67" t="s">
        <v>41</v>
      </c>
      <c r="K64" s="63" t="s">
        <v>41</v>
      </c>
      <c r="N64" s="78" t="s">
        <v>69</v>
      </c>
      <c r="O64" s="78" t="s">
        <v>69</v>
      </c>
    </row>
    <row r="65" spans="1:15">
      <c r="A65" s="63" t="s">
        <v>171</v>
      </c>
      <c r="B65" s="63" t="s">
        <v>96</v>
      </c>
      <c r="C65" s="77">
        <f t="shared" si="0"/>
        <v>44562</v>
      </c>
      <c r="D65" s="77">
        <f t="shared" si="1"/>
        <v>44562</v>
      </c>
      <c r="E65" s="64" t="s">
        <v>38</v>
      </c>
      <c r="F65" s="65" t="s">
        <v>39</v>
      </c>
      <c r="G65" s="63" t="s">
        <v>40</v>
      </c>
      <c r="H65" s="66">
        <v>1</v>
      </c>
      <c r="I65" s="67" t="s">
        <v>41</v>
      </c>
      <c r="J65" s="67" t="s">
        <v>41</v>
      </c>
      <c r="K65" s="63" t="s">
        <v>41</v>
      </c>
      <c r="N65" s="78" t="s">
        <v>37</v>
      </c>
      <c r="O65" s="78" t="s">
        <v>37</v>
      </c>
    </row>
    <row r="66" spans="1:15">
      <c r="A66" s="63" t="s">
        <v>171</v>
      </c>
      <c r="B66" s="63" t="s">
        <v>96</v>
      </c>
      <c r="C66" s="77">
        <f t="shared" ref="C66:C129" si="2">N66*1</f>
        <v>44571</v>
      </c>
      <c r="D66" s="77">
        <f t="shared" ref="D66:D129" si="3">O66*1</f>
        <v>44571</v>
      </c>
      <c r="E66" s="64" t="s">
        <v>74</v>
      </c>
      <c r="F66" s="65" t="s">
        <v>75</v>
      </c>
      <c r="G66" s="63" t="s">
        <v>76</v>
      </c>
      <c r="H66" s="68">
        <v>4.1666666666670002E-2</v>
      </c>
      <c r="I66" s="67" t="s">
        <v>77</v>
      </c>
      <c r="J66" s="67" t="s">
        <v>78</v>
      </c>
      <c r="K66" s="63" t="s">
        <v>79</v>
      </c>
      <c r="N66" s="78" t="s">
        <v>73</v>
      </c>
      <c r="O66" s="78" t="s">
        <v>73</v>
      </c>
    </row>
    <row r="67" spans="1:15">
      <c r="A67" s="63" t="s">
        <v>171</v>
      </c>
      <c r="B67" s="63" t="s">
        <v>96</v>
      </c>
      <c r="C67" s="77">
        <f t="shared" si="2"/>
        <v>44585</v>
      </c>
      <c r="D67" s="77">
        <f t="shared" si="3"/>
        <v>44585</v>
      </c>
      <c r="E67" s="64" t="s">
        <v>74</v>
      </c>
      <c r="F67" s="65" t="s">
        <v>75</v>
      </c>
      <c r="G67" s="63" t="s">
        <v>76</v>
      </c>
      <c r="H67" s="68">
        <v>4.1666666666670002E-2</v>
      </c>
      <c r="I67" s="67" t="s">
        <v>77</v>
      </c>
      <c r="J67" s="67" t="s">
        <v>78</v>
      </c>
      <c r="K67" s="63" t="s">
        <v>79</v>
      </c>
      <c r="N67" s="78" t="s">
        <v>80</v>
      </c>
      <c r="O67" s="78" t="s">
        <v>80</v>
      </c>
    </row>
    <row r="68" spans="1:15">
      <c r="A68" s="63" t="s">
        <v>171</v>
      </c>
      <c r="B68" s="63" t="s">
        <v>96</v>
      </c>
      <c r="C68" s="77">
        <f t="shared" si="2"/>
        <v>44599</v>
      </c>
      <c r="D68" s="77">
        <f t="shared" si="3"/>
        <v>44599</v>
      </c>
      <c r="E68" s="64" t="s">
        <v>74</v>
      </c>
      <c r="F68" s="65" t="s">
        <v>75</v>
      </c>
      <c r="G68" s="63" t="s">
        <v>76</v>
      </c>
      <c r="H68" s="68">
        <v>4.1666666666670002E-2</v>
      </c>
      <c r="I68" s="67" t="s">
        <v>77</v>
      </c>
      <c r="J68" s="67" t="s">
        <v>78</v>
      </c>
      <c r="K68" s="63" t="s">
        <v>82</v>
      </c>
      <c r="N68" s="78" t="s">
        <v>81</v>
      </c>
      <c r="O68" s="78" t="s">
        <v>81</v>
      </c>
    </row>
    <row r="69" spans="1:15">
      <c r="A69" s="63" t="s">
        <v>171</v>
      </c>
      <c r="B69" s="63" t="s">
        <v>96</v>
      </c>
      <c r="C69" s="77">
        <f t="shared" si="2"/>
        <v>44620</v>
      </c>
      <c r="D69" s="77">
        <f t="shared" si="3"/>
        <v>44620</v>
      </c>
      <c r="E69" s="64" t="s">
        <v>74</v>
      </c>
      <c r="F69" s="65" t="s">
        <v>75</v>
      </c>
      <c r="G69" s="63" t="s">
        <v>76</v>
      </c>
      <c r="H69" s="68">
        <v>4.1666666666670002E-2</v>
      </c>
      <c r="I69" s="67" t="s">
        <v>77</v>
      </c>
      <c r="J69" s="67" t="s">
        <v>78</v>
      </c>
      <c r="K69" s="63" t="s">
        <v>82</v>
      </c>
      <c r="N69" s="78" t="s">
        <v>83</v>
      </c>
      <c r="O69" s="78" t="s">
        <v>83</v>
      </c>
    </row>
    <row r="70" spans="1:15">
      <c r="A70" s="63" t="s">
        <v>171</v>
      </c>
      <c r="B70" s="63" t="s">
        <v>96</v>
      </c>
      <c r="C70" s="77">
        <f t="shared" si="2"/>
        <v>44634</v>
      </c>
      <c r="D70" s="77">
        <f t="shared" si="3"/>
        <v>44634</v>
      </c>
      <c r="E70" s="64" t="s">
        <v>74</v>
      </c>
      <c r="F70" s="65" t="s">
        <v>75</v>
      </c>
      <c r="G70" s="63" t="s">
        <v>76</v>
      </c>
      <c r="H70" s="68">
        <v>4.1666666666670002E-2</v>
      </c>
      <c r="I70" s="67" t="s">
        <v>77</v>
      </c>
      <c r="J70" s="67" t="s">
        <v>78</v>
      </c>
      <c r="K70" s="63" t="s">
        <v>82</v>
      </c>
      <c r="N70" s="78" t="s">
        <v>84</v>
      </c>
      <c r="O70" s="78" t="s">
        <v>84</v>
      </c>
    </row>
    <row r="71" spans="1:15">
      <c r="A71" s="63" t="s">
        <v>171</v>
      </c>
      <c r="B71" s="63" t="s">
        <v>96</v>
      </c>
      <c r="C71" s="77">
        <f t="shared" si="2"/>
        <v>44638</v>
      </c>
      <c r="D71" s="77">
        <f t="shared" si="3"/>
        <v>44638</v>
      </c>
      <c r="E71" s="64" t="s">
        <v>43</v>
      </c>
      <c r="F71" s="65" t="s">
        <v>44</v>
      </c>
      <c r="G71" s="63" t="s">
        <v>40</v>
      </c>
      <c r="H71" s="66">
        <v>1</v>
      </c>
      <c r="I71" s="67" t="s">
        <v>41</v>
      </c>
      <c r="J71" s="67" t="s">
        <v>41</v>
      </c>
      <c r="K71" s="63" t="s">
        <v>45</v>
      </c>
      <c r="N71" s="78" t="s">
        <v>42</v>
      </c>
      <c r="O71" s="78" t="s">
        <v>42</v>
      </c>
    </row>
    <row r="72" spans="1:15">
      <c r="A72" s="63" t="s">
        <v>171</v>
      </c>
      <c r="B72" s="63" t="s">
        <v>96</v>
      </c>
      <c r="C72" s="77">
        <f t="shared" si="2"/>
        <v>44648</v>
      </c>
      <c r="D72" s="77">
        <f t="shared" si="3"/>
        <v>44648</v>
      </c>
      <c r="E72" s="64" t="s">
        <v>74</v>
      </c>
      <c r="F72" s="65" t="s">
        <v>75</v>
      </c>
      <c r="G72" s="63" t="s">
        <v>76</v>
      </c>
      <c r="H72" s="68">
        <v>4.1666666666670002E-2</v>
      </c>
      <c r="I72" s="67" t="s">
        <v>77</v>
      </c>
      <c r="J72" s="67" t="s">
        <v>78</v>
      </c>
      <c r="K72" s="63" t="s">
        <v>82</v>
      </c>
      <c r="N72" s="78" t="s">
        <v>85</v>
      </c>
      <c r="O72" s="78" t="s">
        <v>85</v>
      </c>
    </row>
    <row r="73" spans="1:15">
      <c r="A73" s="63" t="s">
        <v>171</v>
      </c>
      <c r="B73" s="63" t="s">
        <v>96</v>
      </c>
      <c r="C73" s="77">
        <f t="shared" si="2"/>
        <v>44662</v>
      </c>
      <c r="D73" s="77">
        <f t="shared" si="3"/>
        <v>44662</v>
      </c>
      <c r="E73" s="64" t="s">
        <v>74</v>
      </c>
      <c r="F73" s="65" t="s">
        <v>75</v>
      </c>
      <c r="G73" s="63" t="s">
        <v>76</v>
      </c>
      <c r="H73" s="68">
        <v>4.1666666666670002E-2</v>
      </c>
      <c r="I73" s="67" t="s">
        <v>77</v>
      </c>
      <c r="J73" s="67" t="s">
        <v>78</v>
      </c>
      <c r="K73" s="63" t="s">
        <v>82</v>
      </c>
      <c r="N73" s="78" t="s">
        <v>86</v>
      </c>
      <c r="O73" s="78" t="s">
        <v>86</v>
      </c>
    </row>
    <row r="74" spans="1:15">
      <c r="A74" s="63" t="s">
        <v>171</v>
      </c>
      <c r="B74" s="63" t="s">
        <v>96</v>
      </c>
      <c r="C74" s="77">
        <f t="shared" si="2"/>
        <v>44669</v>
      </c>
      <c r="D74" s="77">
        <f t="shared" si="3"/>
        <v>44669</v>
      </c>
      <c r="E74" s="64" t="s">
        <v>38</v>
      </c>
      <c r="F74" s="65" t="s">
        <v>39</v>
      </c>
      <c r="G74" s="63" t="s">
        <v>40</v>
      </c>
      <c r="H74" s="66">
        <v>1</v>
      </c>
      <c r="I74" s="67" t="s">
        <v>41</v>
      </c>
      <c r="J74" s="67" t="s">
        <v>41</v>
      </c>
      <c r="K74" s="63" t="s">
        <v>41</v>
      </c>
      <c r="N74" s="78" t="s">
        <v>46</v>
      </c>
      <c r="O74" s="78" t="s">
        <v>46</v>
      </c>
    </row>
    <row r="75" spans="1:15">
      <c r="A75" s="63" t="s">
        <v>171</v>
      </c>
      <c r="B75" s="63" t="s">
        <v>96</v>
      </c>
      <c r="C75" s="77">
        <f t="shared" si="2"/>
        <v>44682</v>
      </c>
      <c r="D75" s="77">
        <f t="shared" si="3"/>
        <v>44682</v>
      </c>
      <c r="E75" s="64" t="s">
        <v>38</v>
      </c>
      <c r="F75" s="65" t="s">
        <v>39</v>
      </c>
      <c r="G75" s="63" t="s">
        <v>40</v>
      </c>
      <c r="H75" s="66">
        <v>1</v>
      </c>
      <c r="I75" s="67" t="s">
        <v>41</v>
      </c>
      <c r="J75" s="67" t="s">
        <v>41</v>
      </c>
      <c r="K75" s="63" t="s">
        <v>41</v>
      </c>
      <c r="N75" s="78" t="s">
        <v>47</v>
      </c>
      <c r="O75" s="78" t="s">
        <v>47</v>
      </c>
    </row>
    <row r="76" spans="1:15">
      <c r="A76" s="63" t="s">
        <v>171</v>
      </c>
      <c r="B76" s="63" t="s">
        <v>96</v>
      </c>
      <c r="C76" s="77">
        <f t="shared" si="2"/>
        <v>44683</v>
      </c>
      <c r="D76" s="77">
        <f t="shared" si="3"/>
        <v>44683</v>
      </c>
      <c r="E76" s="64" t="s">
        <v>74</v>
      </c>
      <c r="F76" s="65" t="s">
        <v>75</v>
      </c>
      <c r="G76" s="63" t="s">
        <v>76</v>
      </c>
      <c r="H76" s="68">
        <v>4.1666666666670002E-2</v>
      </c>
      <c r="I76" s="67" t="s">
        <v>77</v>
      </c>
      <c r="J76" s="67" t="s">
        <v>78</v>
      </c>
      <c r="K76" s="63" t="s">
        <v>79</v>
      </c>
      <c r="N76" s="78" t="s">
        <v>87</v>
      </c>
      <c r="O76" s="78" t="s">
        <v>87</v>
      </c>
    </row>
    <row r="77" spans="1:15">
      <c r="A77" s="63" t="s">
        <v>171</v>
      </c>
      <c r="B77" s="63" t="s">
        <v>96</v>
      </c>
      <c r="C77" s="77">
        <f t="shared" si="2"/>
        <v>44689</v>
      </c>
      <c r="D77" s="77">
        <f t="shared" si="3"/>
        <v>44689</v>
      </c>
      <c r="E77" s="64" t="s">
        <v>38</v>
      </c>
      <c r="F77" s="65" t="s">
        <v>39</v>
      </c>
      <c r="G77" s="63" t="s">
        <v>40</v>
      </c>
      <c r="H77" s="66">
        <v>1</v>
      </c>
      <c r="I77" s="67" t="s">
        <v>41</v>
      </c>
      <c r="J77" s="67" t="s">
        <v>41</v>
      </c>
      <c r="K77" s="63" t="s">
        <v>41</v>
      </c>
      <c r="N77" s="78" t="s">
        <v>48</v>
      </c>
      <c r="O77" s="78" t="s">
        <v>48</v>
      </c>
    </row>
    <row r="78" spans="1:15">
      <c r="A78" s="63" t="s">
        <v>171</v>
      </c>
      <c r="B78" s="63" t="s">
        <v>96</v>
      </c>
      <c r="C78" s="77">
        <f t="shared" si="2"/>
        <v>44697</v>
      </c>
      <c r="D78" s="77">
        <f t="shared" si="3"/>
        <v>44697</v>
      </c>
      <c r="E78" s="64" t="s">
        <v>74</v>
      </c>
      <c r="F78" s="65" t="s">
        <v>75</v>
      </c>
      <c r="G78" s="63" t="s">
        <v>76</v>
      </c>
      <c r="H78" s="68">
        <v>4.1666666666670002E-2</v>
      </c>
      <c r="I78" s="67" t="s">
        <v>77</v>
      </c>
      <c r="J78" s="67" t="s">
        <v>78</v>
      </c>
      <c r="K78" s="63" t="s">
        <v>79</v>
      </c>
      <c r="N78" s="78" t="s">
        <v>88</v>
      </c>
      <c r="O78" s="78" t="s">
        <v>88</v>
      </c>
    </row>
    <row r="79" spans="1:15">
      <c r="A79" s="63" t="s">
        <v>171</v>
      </c>
      <c r="B79" s="63" t="s">
        <v>96</v>
      </c>
      <c r="C79" s="77">
        <f t="shared" si="2"/>
        <v>44707</v>
      </c>
      <c r="D79" s="77">
        <f t="shared" si="3"/>
        <v>44707</v>
      </c>
      <c r="E79" s="64" t="s">
        <v>38</v>
      </c>
      <c r="F79" s="65" t="s">
        <v>39</v>
      </c>
      <c r="G79" s="63" t="s">
        <v>40</v>
      </c>
      <c r="H79" s="66">
        <v>1</v>
      </c>
      <c r="I79" s="67" t="s">
        <v>41</v>
      </c>
      <c r="J79" s="67" t="s">
        <v>41</v>
      </c>
      <c r="K79" s="63" t="s">
        <v>41</v>
      </c>
      <c r="N79" s="78" t="s">
        <v>49</v>
      </c>
      <c r="O79" s="78" t="s">
        <v>49</v>
      </c>
    </row>
    <row r="80" spans="1:15">
      <c r="A80" s="63" t="s">
        <v>171</v>
      </c>
      <c r="B80" s="63" t="s">
        <v>96</v>
      </c>
      <c r="C80" s="77">
        <f t="shared" si="2"/>
        <v>44708</v>
      </c>
      <c r="D80" s="77">
        <f t="shared" si="3"/>
        <v>44708</v>
      </c>
      <c r="E80" s="64" t="s">
        <v>63</v>
      </c>
      <c r="F80" s="65" t="s">
        <v>64</v>
      </c>
      <c r="G80" s="63" t="s">
        <v>40</v>
      </c>
      <c r="H80" s="66">
        <v>1</v>
      </c>
      <c r="I80" s="67" t="s">
        <v>41</v>
      </c>
      <c r="J80" s="67" t="s">
        <v>41</v>
      </c>
      <c r="K80" s="63" t="s">
        <v>41</v>
      </c>
      <c r="N80" s="78" t="s">
        <v>89</v>
      </c>
      <c r="O80" s="78" t="s">
        <v>89</v>
      </c>
    </row>
    <row r="81" spans="1:15">
      <c r="A81" s="63" t="s">
        <v>171</v>
      </c>
      <c r="B81" s="63" t="s">
        <v>96</v>
      </c>
      <c r="C81" s="77">
        <f t="shared" si="2"/>
        <v>44711</v>
      </c>
      <c r="D81" s="77">
        <f t="shared" si="3"/>
        <v>44711</v>
      </c>
      <c r="E81" s="64" t="s">
        <v>74</v>
      </c>
      <c r="F81" s="65" t="s">
        <v>75</v>
      </c>
      <c r="G81" s="63" t="s">
        <v>76</v>
      </c>
      <c r="H81" s="68">
        <v>4.1666666666670002E-2</v>
      </c>
      <c r="I81" s="67" t="s">
        <v>77</v>
      </c>
      <c r="J81" s="67" t="s">
        <v>78</v>
      </c>
      <c r="K81" s="63" t="s">
        <v>79</v>
      </c>
      <c r="N81" s="78" t="s">
        <v>90</v>
      </c>
      <c r="O81" s="78" t="s">
        <v>90</v>
      </c>
    </row>
    <row r="82" spans="1:15">
      <c r="A82" s="63" t="s">
        <v>171</v>
      </c>
      <c r="B82" s="63" t="s">
        <v>96</v>
      </c>
      <c r="C82" s="77">
        <f t="shared" si="2"/>
        <v>44718</v>
      </c>
      <c r="D82" s="77">
        <f t="shared" si="3"/>
        <v>44718</v>
      </c>
      <c r="E82" s="64" t="s">
        <v>38</v>
      </c>
      <c r="F82" s="65" t="s">
        <v>39</v>
      </c>
      <c r="G82" s="63" t="s">
        <v>40</v>
      </c>
      <c r="H82" s="66">
        <v>1</v>
      </c>
      <c r="I82" s="67" t="s">
        <v>41</v>
      </c>
      <c r="J82" s="67" t="s">
        <v>41</v>
      </c>
      <c r="K82" s="63" t="s">
        <v>41</v>
      </c>
      <c r="N82" s="78" t="s">
        <v>50</v>
      </c>
      <c r="O82" s="78" t="s">
        <v>50</v>
      </c>
    </row>
    <row r="83" spans="1:15">
      <c r="A83" s="63" t="s">
        <v>171</v>
      </c>
      <c r="B83" s="63" t="s">
        <v>96</v>
      </c>
      <c r="C83" s="77">
        <f t="shared" si="2"/>
        <v>44732</v>
      </c>
      <c r="D83" s="77">
        <f t="shared" si="3"/>
        <v>44732</v>
      </c>
      <c r="E83" s="64" t="s">
        <v>74</v>
      </c>
      <c r="F83" s="65" t="s">
        <v>75</v>
      </c>
      <c r="G83" s="63" t="s">
        <v>76</v>
      </c>
      <c r="H83" s="68">
        <v>4.1666666666670002E-2</v>
      </c>
      <c r="I83" s="67" t="s">
        <v>77</v>
      </c>
      <c r="J83" s="67" t="s">
        <v>78</v>
      </c>
      <c r="K83" s="63" t="s">
        <v>82</v>
      </c>
      <c r="N83" s="78" t="s">
        <v>91</v>
      </c>
      <c r="O83" s="78" t="s">
        <v>91</v>
      </c>
    </row>
    <row r="84" spans="1:15">
      <c r="A84" s="63" t="s">
        <v>171</v>
      </c>
      <c r="B84" s="63" t="s">
        <v>96</v>
      </c>
      <c r="C84" s="77">
        <f t="shared" si="2"/>
        <v>44756</v>
      </c>
      <c r="D84" s="77">
        <f t="shared" si="3"/>
        <v>44756</v>
      </c>
      <c r="E84" s="64" t="s">
        <v>38</v>
      </c>
      <c r="F84" s="65" t="s">
        <v>39</v>
      </c>
      <c r="G84" s="63" t="s">
        <v>40</v>
      </c>
      <c r="H84" s="66">
        <v>1</v>
      </c>
      <c r="I84" s="67" t="s">
        <v>41</v>
      </c>
      <c r="J84" s="67" t="s">
        <v>41</v>
      </c>
      <c r="K84" s="63" t="s">
        <v>41</v>
      </c>
      <c r="N84" s="78" t="s">
        <v>51</v>
      </c>
      <c r="O84" s="78" t="s">
        <v>51</v>
      </c>
    </row>
    <row r="85" spans="1:15">
      <c r="A85" s="63" t="s">
        <v>171</v>
      </c>
      <c r="B85" s="63" t="s">
        <v>96</v>
      </c>
      <c r="C85" s="77">
        <f t="shared" si="2"/>
        <v>44757</v>
      </c>
      <c r="D85" s="77">
        <f t="shared" si="3"/>
        <v>44757</v>
      </c>
      <c r="E85" s="64" t="s">
        <v>63</v>
      </c>
      <c r="F85" s="65" t="s">
        <v>64</v>
      </c>
      <c r="G85" s="63" t="s">
        <v>40</v>
      </c>
      <c r="H85" s="66">
        <v>1</v>
      </c>
      <c r="I85" s="67" t="s">
        <v>41</v>
      </c>
      <c r="J85" s="67" t="s">
        <v>41</v>
      </c>
      <c r="K85" s="63" t="s">
        <v>41</v>
      </c>
      <c r="N85" s="78" t="s">
        <v>92</v>
      </c>
      <c r="O85" s="78" t="s">
        <v>92</v>
      </c>
    </row>
    <row r="86" spans="1:15">
      <c r="A86" s="63" t="s">
        <v>171</v>
      </c>
      <c r="B86" s="63" t="s">
        <v>96</v>
      </c>
      <c r="C86" s="77">
        <f t="shared" si="2"/>
        <v>44767</v>
      </c>
      <c r="D86" s="77">
        <f t="shared" si="3"/>
        <v>44771</v>
      </c>
      <c r="E86" s="64" t="s">
        <v>54</v>
      </c>
      <c r="F86" s="65" t="s">
        <v>55</v>
      </c>
      <c r="G86" s="63" t="s">
        <v>40</v>
      </c>
      <c r="H86" s="66">
        <v>5</v>
      </c>
      <c r="I86" s="67" t="s">
        <v>41</v>
      </c>
      <c r="J86" s="67" t="s">
        <v>41</v>
      </c>
      <c r="K86" s="63" t="s">
        <v>41</v>
      </c>
      <c r="N86" s="78" t="s">
        <v>52</v>
      </c>
      <c r="O86" s="78" t="s">
        <v>53</v>
      </c>
    </row>
    <row r="87" spans="1:15">
      <c r="A87" s="63" t="s">
        <v>171</v>
      </c>
      <c r="B87" s="63" t="s">
        <v>96</v>
      </c>
      <c r="C87" s="77">
        <f t="shared" si="2"/>
        <v>44774</v>
      </c>
      <c r="D87" s="77">
        <f t="shared" si="3"/>
        <v>44778</v>
      </c>
      <c r="E87" s="64" t="s">
        <v>54</v>
      </c>
      <c r="F87" s="65" t="s">
        <v>55</v>
      </c>
      <c r="G87" s="63" t="s">
        <v>40</v>
      </c>
      <c r="H87" s="66">
        <v>5</v>
      </c>
      <c r="I87" s="67" t="s">
        <v>41</v>
      </c>
      <c r="J87" s="67" t="s">
        <v>41</v>
      </c>
      <c r="K87" s="63" t="s">
        <v>41</v>
      </c>
      <c r="N87" s="78" t="s">
        <v>56</v>
      </c>
      <c r="O87" s="78" t="s">
        <v>57</v>
      </c>
    </row>
    <row r="88" spans="1:15">
      <c r="A88" s="63" t="s">
        <v>171</v>
      </c>
      <c r="B88" s="63" t="s">
        <v>96</v>
      </c>
      <c r="C88" s="77">
        <f t="shared" si="2"/>
        <v>44781</v>
      </c>
      <c r="D88" s="77">
        <f t="shared" si="3"/>
        <v>44785</v>
      </c>
      <c r="E88" s="64" t="s">
        <v>54</v>
      </c>
      <c r="F88" s="65" t="s">
        <v>55</v>
      </c>
      <c r="G88" s="63" t="s">
        <v>40</v>
      </c>
      <c r="H88" s="66">
        <v>5</v>
      </c>
      <c r="I88" s="67" t="s">
        <v>41</v>
      </c>
      <c r="J88" s="67" t="s">
        <v>41</v>
      </c>
      <c r="K88" s="63" t="s">
        <v>41</v>
      </c>
      <c r="N88" s="78" t="s">
        <v>58</v>
      </c>
      <c r="O88" s="78" t="s">
        <v>59</v>
      </c>
    </row>
    <row r="89" spans="1:15">
      <c r="A89" s="63" t="s">
        <v>171</v>
      </c>
      <c r="B89" s="63" t="s">
        <v>96</v>
      </c>
      <c r="C89" s="77">
        <f t="shared" si="2"/>
        <v>44788</v>
      </c>
      <c r="D89" s="77">
        <f t="shared" si="3"/>
        <v>44788</v>
      </c>
      <c r="E89" s="64" t="s">
        <v>38</v>
      </c>
      <c r="F89" s="65" t="s">
        <v>39</v>
      </c>
      <c r="G89" s="63" t="s">
        <v>40</v>
      </c>
      <c r="H89" s="66">
        <v>1</v>
      </c>
      <c r="I89" s="67" t="s">
        <v>41</v>
      </c>
      <c r="J89" s="67" t="s">
        <v>41</v>
      </c>
      <c r="K89" s="63" t="s">
        <v>41</v>
      </c>
      <c r="N89" s="78" t="s">
        <v>60</v>
      </c>
      <c r="O89" s="78" t="s">
        <v>60</v>
      </c>
    </row>
    <row r="90" spans="1:15">
      <c r="A90" s="63" t="s">
        <v>171</v>
      </c>
      <c r="B90" s="63" t="s">
        <v>96</v>
      </c>
      <c r="C90" s="77">
        <f t="shared" si="2"/>
        <v>44789</v>
      </c>
      <c r="D90" s="77">
        <f t="shared" si="3"/>
        <v>44792</v>
      </c>
      <c r="E90" s="64" t="s">
        <v>63</v>
      </c>
      <c r="F90" s="65" t="s">
        <v>64</v>
      </c>
      <c r="G90" s="63" t="s">
        <v>40</v>
      </c>
      <c r="H90" s="66">
        <v>4</v>
      </c>
      <c r="I90" s="67" t="s">
        <v>41</v>
      </c>
      <c r="J90" s="67" t="s">
        <v>41</v>
      </c>
      <c r="K90" s="63" t="s">
        <v>41</v>
      </c>
      <c r="N90" s="78" t="s">
        <v>61</v>
      </c>
      <c r="O90" s="78" t="s">
        <v>62</v>
      </c>
    </row>
    <row r="91" spans="1:15">
      <c r="A91" s="63" t="s">
        <v>171</v>
      </c>
      <c r="B91" s="63" t="s">
        <v>96</v>
      </c>
      <c r="C91" s="77">
        <f t="shared" si="2"/>
        <v>44848</v>
      </c>
      <c r="D91" s="77">
        <f t="shared" si="3"/>
        <v>44848</v>
      </c>
      <c r="E91" s="64" t="s">
        <v>43</v>
      </c>
      <c r="F91" s="65" t="s">
        <v>44</v>
      </c>
      <c r="G91" s="63" t="s">
        <v>40</v>
      </c>
      <c r="H91" s="66">
        <v>1</v>
      </c>
      <c r="I91" s="67" t="s">
        <v>41</v>
      </c>
      <c r="J91" s="67" t="s">
        <v>41</v>
      </c>
      <c r="K91" s="63" t="s">
        <v>45</v>
      </c>
      <c r="N91" s="78" t="s">
        <v>65</v>
      </c>
      <c r="O91" s="78" t="s">
        <v>65</v>
      </c>
    </row>
    <row r="92" spans="1:15">
      <c r="A92" s="63" t="s">
        <v>171</v>
      </c>
      <c r="B92" s="63" t="s">
        <v>96</v>
      </c>
      <c r="C92" s="77">
        <f t="shared" si="2"/>
        <v>44865</v>
      </c>
      <c r="D92" s="77">
        <f t="shared" si="3"/>
        <v>44865</v>
      </c>
      <c r="E92" s="64" t="s">
        <v>63</v>
      </c>
      <c r="F92" s="65" t="s">
        <v>64</v>
      </c>
      <c r="G92" s="63" t="s">
        <v>40</v>
      </c>
      <c r="H92" s="66">
        <v>1</v>
      </c>
      <c r="I92" s="67" t="s">
        <v>41</v>
      </c>
      <c r="J92" s="67" t="s">
        <v>41</v>
      </c>
      <c r="K92" s="63" t="s">
        <v>41</v>
      </c>
      <c r="N92" s="78" t="s">
        <v>66</v>
      </c>
      <c r="O92" s="78" t="s">
        <v>66</v>
      </c>
    </row>
    <row r="93" spans="1:15">
      <c r="A93" s="63" t="s">
        <v>171</v>
      </c>
      <c r="B93" s="63" t="s">
        <v>96</v>
      </c>
      <c r="C93" s="77">
        <f t="shared" si="2"/>
        <v>44866</v>
      </c>
      <c r="D93" s="77">
        <f t="shared" si="3"/>
        <v>44866</v>
      </c>
      <c r="E93" s="64" t="s">
        <v>38</v>
      </c>
      <c r="F93" s="65" t="s">
        <v>39</v>
      </c>
      <c r="G93" s="63" t="s">
        <v>40</v>
      </c>
      <c r="H93" s="66">
        <v>1</v>
      </c>
      <c r="I93" s="67" t="s">
        <v>41</v>
      </c>
      <c r="J93" s="67" t="s">
        <v>41</v>
      </c>
      <c r="K93" s="63" t="s">
        <v>41</v>
      </c>
      <c r="N93" s="78" t="s">
        <v>67</v>
      </c>
      <c r="O93" s="78" t="s">
        <v>67</v>
      </c>
    </row>
    <row r="94" spans="1:15">
      <c r="A94" s="63" t="s">
        <v>171</v>
      </c>
      <c r="B94" s="63" t="s">
        <v>96</v>
      </c>
      <c r="C94" s="77">
        <f t="shared" si="2"/>
        <v>44876</v>
      </c>
      <c r="D94" s="77">
        <f t="shared" si="3"/>
        <v>44876</v>
      </c>
      <c r="E94" s="64" t="s">
        <v>38</v>
      </c>
      <c r="F94" s="65" t="s">
        <v>39</v>
      </c>
      <c r="G94" s="63" t="s">
        <v>40</v>
      </c>
      <c r="H94" s="66">
        <v>1</v>
      </c>
      <c r="I94" s="67" t="s">
        <v>41</v>
      </c>
      <c r="J94" s="67" t="s">
        <v>41</v>
      </c>
      <c r="K94" s="63" t="s">
        <v>41</v>
      </c>
      <c r="N94" s="78" t="s">
        <v>68</v>
      </c>
      <c r="O94" s="78" t="s">
        <v>68</v>
      </c>
    </row>
    <row r="95" spans="1:15">
      <c r="A95" s="63" t="s">
        <v>171</v>
      </c>
      <c r="B95" s="63" t="s">
        <v>96</v>
      </c>
      <c r="C95" s="77">
        <f t="shared" si="2"/>
        <v>44918</v>
      </c>
      <c r="D95" s="77">
        <f t="shared" si="3"/>
        <v>44918</v>
      </c>
      <c r="E95" s="64" t="s">
        <v>74</v>
      </c>
      <c r="F95" s="65" t="s">
        <v>75</v>
      </c>
      <c r="G95" s="63" t="s">
        <v>40</v>
      </c>
      <c r="H95" s="66">
        <v>1</v>
      </c>
      <c r="I95" s="67" t="s">
        <v>41</v>
      </c>
      <c r="J95" s="67" t="s">
        <v>41</v>
      </c>
      <c r="K95" s="63" t="s">
        <v>41</v>
      </c>
      <c r="N95" s="78" t="s">
        <v>97</v>
      </c>
      <c r="O95" s="78" t="s">
        <v>97</v>
      </c>
    </row>
    <row r="96" spans="1:15">
      <c r="A96" s="63" t="s">
        <v>171</v>
      </c>
      <c r="B96" s="63" t="s">
        <v>96</v>
      </c>
      <c r="C96" s="77">
        <f t="shared" si="2"/>
        <v>44920</v>
      </c>
      <c r="D96" s="77">
        <f t="shared" si="3"/>
        <v>44920</v>
      </c>
      <c r="E96" s="64" t="s">
        <v>38</v>
      </c>
      <c r="F96" s="65" t="s">
        <v>39</v>
      </c>
      <c r="G96" s="63" t="s">
        <v>40</v>
      </c>
      <c r="H96" s="66">
        <v>1</v>
      </c>
      <c r="I96" s="67" t="s">
        <v>41</v>
      </c>
      <c r="J96" s="67" t="s">
        <v>41</v>
      </c>
      <c r="K96" s="63" t="s">
        <v>41</v>
      </c>
      <c r="N96" s="78" t="s">
        <v>69</v>
      </c>
      <c r="O96" s="78" t="s">
        <v>69</v>
      </c>
    </row>
    <row r="97" spans="1:15">
      <c r="A97" s="63" t="s">
        <v>171</v>
      </c>
      <c r="B97" s="63" t="s">
        <v>96</v>
      </c>
      <c r="C97" s="77">
        <f t="shared" si="2"/>
        <v>44921</v>
      </c>
      <c r="D97" s="77">
        <f t="shared" si="3"/>
        <v>44925</v>
      </c>
      <c r="E97" s="64" t="s">
        <v>54</v>
      </c>
      <c r="F97" s="65" t="s">
        <v>55</v>
      </c>
      <c r="G97" s="63" t="s">
        <v>40</v>
      </c>
      <c r="H97" s="66">
        <v>5</v>
      </c>
      <c r="I97" s="67" t="s">
        <v>41</v>
      </c>
      <c r="J97" s="67" t="s">
        <v>41</v>
      </c>
      <c r="K97" s="63" t="s">
        <v>41</v>
      </c>
      <c r="N97" s="78" t="s">
        <v>70</v>
      </c>
      <c r="O97" s="78" t="s">
        <v>71</v>
      </c>
    </row>
    <row r="98" spans="1:15">
      <c r="A98" s="63" t="s">
        <v>172</v>
      </c>
      <c r="B98" s="63" t="s">
        <v>98</v>
      </c>
      <c r="C98" s="77">
        <f t="shared" si="2"/>
        <v>44562</v>
      </c>
      <c r="D98" s="77">
        <f t="shared" si="3"/>
        <v>44562</v>
      </c>
      <c r="E98" s="64" t="s">
        <v>38</v>
      </c>
      <c r="F98" s="65" t="s">
        <v>39</v>
      </c>
      <c r="G98" s="63" t="s">
        <v>40</v>
      </c>
      <c r="H98" s="66">
        <v>1</v>
      </c>
      <c r="I98" s="67" t="s">
        <v>41</v>
      </c>
      <c r="J98" s="67" t="s">
        <v>41</v>
      </c>
      <c r="K98" s="63" t="s">
        <v>41</v>
      </c>
      <c r="N98" s="78" t="s">
        <v>37</v>
      </c>
      <c r="O98" s="78" t="s">
        <v>37</v>
      </c>
    </row>
    <row r="99" spans="1:15">
      <c r="A99" s="63" t="s">
        <v>172</v>
      </c>
      <c r="B99" s="63" t="s">
        <v>98</v>
      </c>
      <c r="C99" s="77">
        <f t="shared" si="2"/>
        <v>44638</v>
      </c>
      <c r="D99" s="77">
        <f t="shared" si="3"/>
        <v>44638</v>
      </c>
      <c r="E99" s="64" t="s">
        <v>43</v>
      </c>
      <c r="F99" s="65" t="s">
        <v>44</v>
      </c>
      <c r="G99" s="63" t="s">
        <v>40</v>
      </c>
      <c r="H99" s="66">
        <v>1</v>
      </c>
      <c r="I99" s="67" t="s">
        <v>41</v>
      </c>
      <c r="J99" s="67" t="s">
        <v>41</v>
      </c>
      <c r="K99" s="63" t="s">
        <v>45</v>
      </c>
      <c r="N99" s="78" t="s">
        <v>42</v>
      </c>
      <c r="O99" s="78" t="s">
        <v>42</v>
      </c>
    </row>
    <row r="100" spans="1:15">
      <c r="A100" s="63" t="s">
        <v>172</v>
      </c>
      <c r="B100" s="63" t="s">
        <v>98</v>
      </c>
      <c r="C100" s="77">
        <f t="shared" si="2"/>
        <v>44669</v>
      </c>
      <c r="D100" s="77">
        <f t="shared" si="3"/>
        <v>44669</v>
      </c>
      <c r="E100" s="64" t="s">
        <v>38</v>
      </c>
      <c r="F100" s="65" t="s">
        <v>39</v>
      </c>
      <c r="G100" s="63" t="s">
        <v>40</v>
      </c>
      <c r="H100" s="66">
        <v>1</v>
      </c>
      <c r="I100" s="67" t="s">
        <v>41</v>
      </c>
      <c r="J100" s="67" t="s">
        <v>41</v>
      </c>
      <c r="K100" s="63" t="s">
        <v>41</v>
      </c>
      <c r="N100" s="78" t="s">
        <v>46</v>
      </c>
      <c r="O100" s="78" t="s">
        <v>46</v>
      </c>
    </row>
    <row r="101" spans="1:15">
      <c r="A101" s="63" t="s">
        <v>172</v>
      </c>
      <c r="B101" s="63" t="s">
        <v>98</v>
      </c>
      <c r="C101" s="77">
        <f t="shared" si="2"/>
        <v>44682</v>
      </c>
      <c r="D101" s="77">
        <f t="shared" si="3"/>
        <v>44682</v>
      </c>
      <c r="E101" s="64" t="s">
        <v>38</v>
      </c>
      <c r="F101" s="65" t="s">
        <v>39</v>
      </c>
      <c r="G101" s="63" t="s">
        <v>40</v>
      </c>
      <c r="H101" s="66">
        <v>1</v>
      </c>
      <c r="I101" s="69" t="s">
        <v>41</v>
      </c>
      <c r="J101" s="69" t="s">
        <v>41</v>
      </c>
      <c r="K101" s="63" t="s">
        <v>41</v>
      </c>
      <c r="N101" s="78" t="s">
        <v>47</v>
      </c>
      <c r="O101" s="78" t="s">
        <v>47</v>
      </c>
    </row>
    <row r="102" spans="1:15">
      <c r="A102" s="63" t="s">
        <v>172</v>
      </c>
      <c r="B102" s="63" t="s">
        <v>98</v>
      </c>
      <c r="C102" s="77">
        <f t="shared" si="2"/>
        <v>44689</v>
      </c>
      <c r="D102" s="77">
        <f t="shared" si="3"/>
        <v>44689</v>
      </c>
      <c r="E102" s="64" t="s">
        <v>38</v>
      </c>
      <c r="F102" s="65" t="s">
        <v>39</v>
      </c>
      <c r="G102" s="63" t="s">
        <v>40</v>
      </c>
      <c r="H102" s="66">
        <v>1</v>
      </c>
      <c r="I102" s="69" t="s">
        <v>41</v>
      </c>
      <c r="J102" s="69" t="s">
        <v>41</v>
      </c>
      <c r="K102" s="63" t="s">
        <v>41</v>
      </c>
      <c r="N102" s="78" t="s">
        <v>48</v>
      </c>
      <c r="O102" s="78" t="s">
        <v>48</v>
      </c>
    </row>
    <row r="103" spans="1:15">
      <c r="A103" s="63" t="s">
        <v>172</v>
      </c>
      <c r="B103" s="63" t="s">
        <v>98</v>
      </c>
      <c r="C103" s="77">
        <f t="shared" si="2"/>
        <v>44707</v>
      </c>
      <c r="D103" s="77">
        <f t="shared" si="3"/>
        <v>44707</v>
      </c>
      <c r="E103" s="64" t="s">
        <v>38</v>
      </c>
      <c r="F103" s="65" t="s">
        <v>39</v>
      </c>
      <c r="G103" s="63" t="s">
        <v>40</v>
      </c>
      <c r="H103" s="66">
        <v>1</v>
      </c>
      <c r="I103" s="69" t="s">
        <v>41</v>
      </c>
      <c r="J103" s="69" t="s">
        <v>41</v>
      </c>
      <c r="K103" s="63" t="s">
        <v>41</v>
      </c>
      <c r="N103" s="78" t="s">
        <v>49</v>
      </c>
      <c r="O103" s="78" t="s">
        <v>49</v>
      </c>
    </row>
    <row r="104" spans="1:15">
      <c r="A104" s="63" t="s">
        <v>172</v>
      </c>
      <c r="B104" s="63" t="s">
        <v>98</v>
      </c>
      <c r="C104" s="77">
        <f t="shared" si="2"/>
        <v>44718</v>
      </c>
      <c r="D104" s="77">
        <f t="shared" si="3"/>
        <v>44718</v>
      </c>
      <c r="E104" s="64" t="s">
        <v>38</v>
      </c>
      <c r="F104" s="65" t="s">
        <v>39</v>
      </c>
      <c r="G104" s="63" t="s">
        <v>40</v>
      </c>
      <c r="H104" s="66">
        <v>1</v>
      </c>
      <c r="I104" s="69" t="s">
        <v>41</v>
      </c>
      <c r="J104" s="69" t="s">
        <v>41</v>
      </c>
      <c r="K104" s="63" t="s">
        <v>41</v>
      </c>
      <c r="N104" s="78" t="s">
        <v>50</v>
      </c>
      <c r="O104" s="78" t="s">
        <v>50</v>
      </c>
    </row>
    <row r="105" spans="1:15">
      <c r="A105" s="63" t="s">
        <v>172</v>
      </c>
      <c r="B105" s="63" t="s">
        <v>98</v>
      </c>
      <c r="C105" s="77">
        <f t="shared" si="2"/>
        <v>44756</v>
      </c>
      <c r="D105" s="77">
        <f t="shared" si="3"/>
        <v>44756</v>
      </c>
      <c r="E105" s="64" t="s">
        <v>38</v>
      </c>
      <c r="F105" s="65" t="s">
        <v>39</v>
      </c>
      <c r="G105" s="63" t="s">
        <v>40</v>
      </c>
      <c r="H105" s="66">
        <v>1</v>
      </c>
      <c r="I105" s="69" t="s">
        <v>41</v>
      </c>
      <c r="J105" s="69" t="s">
        <v>41</v>
      </c>
      <c r="K105" s="63" t="s">
        <v>41</v>
      </c>
      <c r="N105" s="78" t="s">
        <v>51</v>
      </c>
      <c r="O105" s="78" t="s">
        <v>51</v>
      </c>
    </row>
    <row r="106" spans="1:15">
      <c r="A106" s="63" t="s">
        <v>172</v>
      </c>
      <c r="B106" s="63" t="s">
        <v>98</v>
      </c>
      <c r="C106" s="77">
        <f t="shared" si="2"/>
        <v>44788</v>
      </c>
      <c r="D106" s="77">
        <f t="shared" si="3"/>
        <v>44788</v>
      </c>
      <c r="E106" s="64" t="s">
        <v>38</v>
      </c>
      <c r="F106" s="65" t="s">
        <v>39</v>
      </c>
      <c r="G106" s="63" t="s">
        <v>40</v>
      </c>
      <c r="H106" s="66">
        <v>1</v>
      </c>
      <c r="I106" s="69" t="s">
        <v>41</v>
      </c>
      <c r="J106" s="69" t="s">
        <v>41</v>
      </c>
      <c r="K106" s="63" t="s">
        <v>41</v>
      </c>
      <c r="N106" s="78" t="s">
        <v>60</v>
      </c>
      <c r="O106" s="78" t="s">
        <v>60</v>
      </c>
    </row>
    <row r="107" spans="1:15">
      <c r="A107" s="63" t="s">
        <v>172</v>
      </c>
      <c r="B107" s="63" t="s">
        <v>98</v>
      </c>
      <c r="C107" s="77">
        <f t="shared" si="2"/>
        <v>44848</v>
      </c>
      <c r="D107" s="77">
        <f t="shared" si="3"/>
        <v>44848</v>
      </c>
      <c r="E107" s="64" t="s">
        <v>43</v>
      </c>
      <c r="F107" s="65" t="s">
        <v>44</v>
      </c>
      <c r="G107" s="63" t="s">
        <v>40</v>
      </c>
      <c r="H107" s="66">
        <v>1</v>
      </c>
      <c r="I107" s="69" t="s">
        <v>41</v>
      </c>
      <c r="J107" s="69" t="s">
        <v>41</v>
      </c>
      <c r="K107" s="63" t="s">
        <v>45</v>
      </c>
      <c r="N107" s="78" t="s">
        <v>65</v>
      </c>
      <c r="O107" s="78" t="s">
        <v>65</v>
      </c>
    </row>
    <row r="108" spans="1:15">
      <c r="A108" s="63" t="s">
        <v>172</v>
      </c>
      <c r="B108" s="63" t="s">
        <v>98</v>
      </c>
      <c r="C108" s="77">
        <f t="shared" si="2"/>
        <v>44866</v>
      </c>
      <c r="D108" s="77">
        <f t="shared" si="3"/>
        <v>44866</v>
      </c>
      <c r="E108" s="64" t="s">
        <v>38</v>
      </c>
      <c r="F108" s="65" t="s">
        <v>39</v>
      </c>
      <c r="G108" s="63" t="s">
        <v>40</v>
      </c>
      <c r="H108" s="66">
        <v>1</v>
      </c>
      <c r="I108" s="69" t="s">
        <v>41</v>
      </c>
      <c r="J108" s="69" t="s">
        <v>41</v>
      </c>
      <c r="K108" s="63" t="s">
        <v>41</v>
      </c>
      <c r="N108" s="78" t="s">
        <v>67</v>
      </c>
      <c r="O108" s="78" t="s">
        <v>67</v>
      </c>
    </row>
    <row r="109" spans="1:15">
      <c r="A109" s="63" t="s">
        <v>172</v>
      </c>
      <c r="B109" s="63" t="s">
        <v>98</v>
      </c>
      <c r="C109" s="77">
        <f t="shared" si="2"/>
        <v>44876</v>
      </c>
      <c r="D109" s="77">
        <f t="shared" si="3"/>
        <v>44876</v>
      </c>
      <c r="E109" s="64" t="s">
        <v>38</v>
      </c>
      <c r="F109" s="65" t="s">
        <v>39</v>
      </c>
      <c r="G109" s="63" t="s">
        <v>40</v>
      </c>
      <c r="H109" s="66">
        <v>1</v>
      </c>
      <c r="I109" s="69" t="s">
        <v>41</v>
      </c>
      <c r="J109" s="69" t="s">
        <v>41</v>
      </c>
      <c r="K109" s="63" t="s">
        <v>41</v>
      </c>
      <c r="N109" s="78" t="s">
        <v>68</v>
      </c>
      <c r="O109" s="78" t="s">
        <v>68</v>
      </c>
    </row>
    <row r="110" spans="1:15">
      <c r="A110" s="63" t="s">
        <v>172</v>
      </c>
      <c r="B110" s="63" t="s">
        <v>98</v>
      </c>
      <c r="C110" s="77">
        <f t="shared" si="2"/>
        <v>44920</v>
      </c>
      <c r="D110" s="77">
        <f t="shared" si="3"/>
        <v>44920</v>
      </c>
      <c r="E110" s="64" t="s">
        <v>38</v>
      </c>
      <c r="F110" s="65" t="s">
        <v>39</v>
      </c>
      <c r="G110" s="63" t="s">
        <v>40</v>
      </c>
      <c r="H110" s="66">
        <v>1</v>
      </c>
      <c r="I110" s="69" t="s">
        <v>41</v>
      </c>
      <c r="J110" s="69" t="s">
        <v>41</v>
      </c>
      <c r="K110" s="63" t="s">
        <v>41</v>
      </c>
      <c r="N110" s="78" t="s">
        <v>69</v>
      </c>
      <c r="O110" s="78" t="s">
        <v>69</v>
      </c>
    </row>
    <row r="111" spans="1:15">
      <c r="A111" s="63" t="s">
        <v>173</v>
      </c>
      <c r="B111" s="63" t="s">
        <v>99</v>
      </c>
      <c r="C111" s="77">
        <f t="shared" si="2"/>
        <v>44562</v>
      </c>
      <c r="D111" s="77">
        <f t="shared" si="3"/>
        <v>44562</v>
      </c>
      <c r="E111" s="64" t="s">
        <v>38</v>
      </c>
      <c r="F111" s="65" t="s">
        <v>39</v>
      </c>
      <c r="G111" s="63" t="s">
        <v>40</v>
      </c>
      <c r="H111" s="66">
        <v>1</v>
      </c>
      <c r="I111" s="69" t="s">
        <v>41</v>
      </c>
      <c r="J111" s="69" t="s">
        <v>41</v>
      </c>
      <c r="K111" s="63" t="s">
        <v>41</v>
      </c>
      <c r="N111" s="78" t="s">
        <v>37</v>
      </c>
      <c r="O111" s="78" t="s">
        <v>37</v>
      </c>
    </row>
    <row r="112" spans="1:15">
      <c r="A112" s="63" t="s">
        <v>173</v>
      </c>
      <c r="B112" s="63" t="s">
        <v>99</v>
      </c>
      <c r="C112" s="77">
        <f t="shared" si="2"/>
        <v>44638</v>
      </c>
      <c r="D112" s="77">
        <f t="shared" si="3"/>
        <v>44638</v>
      </c>
      <c r="E112" s="64" t="s">
        <v>43</v>
      </c>
      <c r="F112" s="65" t="s">
        <v>44</v>
      </c>
      <c r="G112" s="63" t="s">
        <v>40</v>
      </c>
      <c r="H112" s="66">
        <v>1</v>
      </c>
      <c r="I112" s="69" t="s">
        <v>41</v>
      </c>
      <c r="J112" s="69" t="s">
        <v>41</v>
      </c>
      <c r="K112" s="63" t="s">
        <v>45</v>
      </c>
      <c r="N112" s="78" t="s">
        <v>42</v>
      </c>
      <c r="O112" s="78" t="s">
        <v>42</v>
      </c>
    </row>
    <row r="113" spans="1:15">
      <c r="A113" s="63" t="s">
        <v>173</v>
      </c>
      <c r="B113" s="63" t="s">
        <v>99</v>
      </c>
      <c r="C113" s="77">
        <f t="shared" si="2"/>
        <v>44669</v>
      </c>
      <c r="D113" s="77">
        <f t="shared" si="3"/>
        <v>44669</v>
      </c>
      <c r="E113" s="64" t="s">
        <v>38</v>
      </c>
      <c r="F113" s="65" t="s">
        <v>39</v>
      </c>
      <c r="G113" s="63" t="s">
        <v>40</v>
      </c>
      <c r="H113" s="66">
        <v>1</v>
      </c>
      <c r="I113" s="69" t="s">
        <v>41</v>
      </c>
      <c r="J113" s="69" t="s">
        <v>41</v>
      </c>
      <c r="K113" s="63" t="s">
        <v>41</v>
      </c>
      <c r="N113" s="78" t="s">
        <v>46</v>
      </c>
      <c r="O113" s="78" t="s">
        <v>46</v>
      </c>
    </row>
    <row r="114" spans="1:15">
      <c r="A114" s="63" t="s">
        <v>173</v>
      </c>
      <c r="B114" s="63" t="s">
        <v>99</v>
      </c>
      <c r="C114" s="77">
        <f t="shared" si="2"/>
        <v>44682</v>
      </c>
      <c r="D114" s="77">
        <f t="shared" si="3"/>
        <v>44682</v>
      </c>
      <c r="E114" s="64" t="s">
        <v>38</v>
      </c>
      <c r="F114" s="65" t="s">
        <v>39</v>
      </c>
      <c r="G114" s="63" t="s">
        <v>40</v>
      </c>
      <c r="H114" s="66">
        <v>1</v>
      </c>
      <c r="I114" s="69" t="s">
        <v>41</v>
      </c>
      <c r="J114" s="69" t="s">
        <v>41</v>
      </c>
      <c r="K114" s="63" t="s">
        <v>41</v>
      </c>
      <c r="N114" s="78" t="s">
        <v>47</v>
      </c>
      <c r="O114" s="78" t="s">
        <v>47</v>
      </c>
    </row>
    <row r="115" spans="1:15">
      <c r="A115" s="63" t="s">
        <v>173</v>
      </c>
      <c r="B115" s="63" t="s">
        <v>99</v>
      </c>
      <c r="C115" s="77">
        <f t="shared" si="2"/>
        <v>44689</v>
      </c>
      <c r="D115" s="77">
        <f t="shared" si="3"/>
        <v>44689</v>
      </c>
      <c r="E115" s="64" t="s">
        <v>38</v>
      </c>
      <c r="F115" s="65" t="s">
        <v>39</v>
      </c>
      <c r="G115" s="63" t="s">
        <v>40</v>
      </c>
      <c r="H115" s="66">
        <v>1</v>
      </c>
      <c r="I115" s="69" t="s">
        <v>41</v>
      </c>
      <c r="J115" s="69" t="s">
        <v>41</v>
      </c>
      <c r="K115" s="63" t="s">
        <v>41</v>
      </c>
      <c r="N115" s="78" t="s">
        <v>48</v>
      </c>
      <c r="O115" s="78" t="s">
        <v>48</v>
      </c>
    </row>
    <row r="116" spans="1:15">
      <c r="A116" s="63" t="s">
        <v>173</v>
      </c>
      <c r="B116" s="63" t="s">
        <v>99</v>
      </c>
      <c r="C116" s="77">
        <f t="shared" si="2"/>
        <v>44707</v>
      </c>
      <c r="D116" s="77">
        <f t="shared" si="3"/>
        <v>44707</v>
      </c>
      <c r="E116" s="64" t="s">
        <v>38</v>
      </c>
      <c r="F116" s="65" t="s">
        <v>39</v>
      </c>
      <c r="G116" s="63" t="s">
        <v>40</v>
      </c>
      <c r="H116" s="66">
        <v>1</v>
      </c>
      <c r="I116" s="69" t="s">
        <v>41</v>
      </c>
      <c r="J116" s="69" t="s">
        <v>41</v>
      </c>
      <c r="K116" s="63" t="s">
        <v>41</v>
      </c>
      <c r="N116" s="78" t="s">
        <v>49</v>
      </c>
      <c r="O116" s="78" t="s">
        <v>49</v>
      </c>
    </row>
    <row r="117" spans="1:15">
      <c r="A117" s="63" t="s">
        <v>173</v>
      </c>
      <c r="B117" s="63" t="s">
        <v>99</v>
      </c>
      <c r="C117" s="77">
        <f t="shared" si="2"/>
        <v>44708</v>
      </c>
      <c r="D117" s="77">
        <f t="shared" si="3"/>
        <v>44708</v>
      </c>
      <c r="E117" s="64" t="s">
        <v>63</v>
      </c>
      <c r="F117" s="65" t="s">
        <v>64</v>
      </c>
      <c r="G117" s="63" t="s">
        <v>40</v>
      </c>
      <c r="H117" s="66">
        <v>1</v>
      </c>
      <c r="I117" s="69" t="s">
        <v>41</v>
      </c>
      <c r="J117" s="69" t="s">
        <v>41</v>
      </c>
      <c r="K117" s="63" t="s">
        <v>41</v>
      </c>
      <c r="N117" s="78" t="s">
        <v>89</v>
      </c>
      <c r="O117" s="78" t="s">
        <v>89</v>
      </c>
    </row>
    <row r="118" spans="1:15">
      <c r="A118" s="63" t="s">
        <v>173</v>
      </c>
      <c r="B118" s="63" t="s">
        <v>99</v>
      </c>
      <c r="C118" s="77">
        <f t="shared" si="2"/>
        <v>44718</v>
      </c>
      <c r="D118" s="77">
        <f t="shared" si="3"/>
        <v>44718</v>
      </c>
      <c r="E118" s="64" t="s">
        <v>38</v>
      </c>
      <c r="F118" s="65" t="s">
        <v>39</v>
      </c>
      <c r="G118" s="63" t="s">
        <v>40</v>
      </c>
      <c r="H118" s="66">
        <v>1</v>
      </c>
      <c r="I118" s="69" t="s">
        <v>41</v>
      </c>
      <c r="J118" s="69" t="s">
        <v>41</v>
      </c>
      <c r="K118" s="63" t="s">
        <v>41</v>
      </c>
      <c r="N118" s="78" t="s">
        <v>50</v>
      </c>
      <c r="O118" s="78" t="s">
        <v>50</v>
      </c>
    </row>
    <row r="119" spans="1:15">
      <c r="A119" s="63" t="s">
        <v>173</v>
      </c>
      <c r="B119" s="63" t="s">
        <v>99</v>
      </c>
      <c r="C119" s="77">
        <f t="shared" si="2"/>
        <v>44756</v>
      </c>
      <c r="D119" s="77">
        <f t="shared" si="3"/>
        <v>44756</v>
      </c>
      <c r="E119" s="64" t="s">
        <v>38</v>
      </c>
      <c r="F119" s="65" t="s">
        <v>39</v>
      </c>
      <c r="G119" s="63" t="s">
        <v>40</v>
      </c>
      <c r="H119" s="66">
        <v>1</v>
      </c>
      <c r="I119" s="69" t="s">
        <v>41</v>
      </c>
      <c r="J119" s="69" t="s">
        <v>41</v>
      </c>
      <c r="K119" s="63" t="s">
        <v>41</v>
      </c>
      <c r="N119" s="78" t="s">
        <v>51</v>
      </c>
      <c r="O119" s="78" t="s">
        <v>51</v>
      </c>
    </row>
    <row r="120" spans="1:15">
      <c r="A120" s="63" t="s">
        <v>173</v>
      </c>
      <c r="B120" s="63" t="s">
        <v>99</v>
      </c>
      <c r="C120" s="77">
        <f t="shared" si="2"/>
        <v>44757</v>
      </c>
      <c r="D120" s="77">
        <f t="shared" si="3"/>
        <v>44757</v>
      </c>
      <c r="E120" s="64" t="s">
        <v>63</v>
      </c>
      <c r="F120" s="65" t="s">
        <v>64</v>
      </c>
      <c r="G120" s="63" t="s">
        <v>40</v>
      </c>
      <c r="H120" s="66">
        <v>1</v>
      </c>
      <c r="I120" s="69" t="s">
        <v>41</v>
      </c>
      <c r="J120" s="69" t="s">
        <v>41</v>
      </c>
      <c r="K120" s="63" t="s">
        <v>41</v>
      </c>
      <c r="N120" s="78" t="s">
        <v>92</v>
      </c>
      <c r="O120" s="78" t="s">
        <v>92</v>
      </c>
    </row>
    <row r="121" spans="1:15">
      <c r="A121" s="63" t="s">
        <v>173</v>
      </c>
      <c r="B121" s="63" t="s">
        <v>99</v>
      </c>
      <c r="C121" s="77">
        <f t="shared" si="2"/>
        <v>44767</v>
      </c>
      <c r="D121" s="77">
        <f t="shared" si="3"/>
        <v>44771</v>
      </c>
      <c r="E121" s="64" t="s">
        <v>54</v>
      </c>
      <c r="F121" s="65" t="s">
        <v>55</v>
      </c>
      <c r="G121" s="63" t="s">
        <v>40</v>
      </c>
      <c r="H121" s="66">
        <v>5</v>
      </c>
      <c r="I121" s="69" t="s">
        <v>41</v>
      </c>
      <c r="J121" s="69" t="s">
        <v>41</v>
      </c>
      <c r="K121" s="63" t="s">
        <v>41</v>
      </c>
      <c r="N121" s="78" t="s">
        <v>52</v>
      </c>
      <c r="O121" s="78" t="s">
        <v>53</v>
      </c>
    </row>
    <row r="122" spans="1:15">
      <c r="A122" s="63" t="s">
        <v>173</v>
      </c>
      <c r="B122" s="63" t="s">
        <v>99</v>
      </c>
      <c r="C122" s="77">
        <f t="shared" si="2"/>
        <v>44774</v>
      </c>
      <c r="D122" s="77">
        <f t="shared" si="3"/>
        <v>44778</v>
      </c>
      <c r="E122" s="64" t="s">
        <v>54</v>
      </c>
      <c r="F122" s="65" t="s">
        <v>55</v>
      </c>
      <c r="G122" s="63" t="s">
        <v>40</v>
      </c>
      <c r="H122" s="66">
        <v>5</v>
      </c>
      <c r="I122" s="69" t="s">
        <v>41</v>
      </c>
      <c r="J122" s="69" t="s">
        <v>41</v>
      </c>
      <c r="K122" s="63" t="s">
        <v>41</v>
      </c>
      <c r="N122" s="78" t="s">
        <v>56</v>
      </c>
      <c r="O122" s="78" t="s">
        <v>57</v>
      </c>
    </row>
    <row r="123" spans="1:15">
      <c r="A123" s="63" t="s">
        <v>173</v>
      </c>
      <c r="B123" s="63" t="s">
        <v>99</v>
      </c>
      <c r="C123" s="77">
        <f t="shared" si="2"/>
        <v>44781</v>
      </c>
      <c r="D123" s="77">
        <f t="shared" si="3"/>
        <v>44785</v>
      </c>
      <c r="E123" s="64" t="s">
        <v>54</v>
      </c>
      <c r="F123" s="65" t="s">
        <v>55</v>
      </c>
      <c r="G123" s="63" t="s">
        <v>40</v>
      </c>
      <c r="H123" s="66">
        <v>5</v>
      </c>
      <c r="I123" s="69" t="s">
        <v>41</v>
      </c>
      <c r="J123" s="69" t="s">
        <v>41</v>
      </c>
      <c r="K123" s="63" t="s">
        <v>41</v>
      </c>
      <c r="N123" s="78" t="s">
        <v>58</v>
      </c>
      <c r="O123" s="78" t="s">
        <v>59</v>
      </c>
    </row>
    <row r="124" spans="1:15">
      <c r="A124" s="63" t="s">
        <v>173</v>
      </c>
      <c r="B124" s="63" t="s">
        <v>99</v>
      </c>
      <c r="C124" s="77">
        <f t="shared" si="2"/>
        <v>44788</v>
      </c>
      <c r="D124" s="77">
        <f t="shared" si="3"/>
        <v>44788</v>
      </c>
      <c r="E124" s="64" t="s">
        <v>38</v>
      </c>
      <c r="F124" s="65" t="s">
        <v>39</v>
      </c>
      <c r="G124" s="63" t="s">
        <v>40</v>
      </c>
      <c r="H124" s="66">
        <v>1</v>
      </c>
      <c r="I124" s="69" t="s">
        <v>41</v>
      </c>
      <c r="J124" s="69" t="s">
        <v>41</v>
      </c>
      <c r="K124" s="63" t="s">
        <v>41</v>
      </c>
      <c r="N124" s="78" t="s">
        <v>60</v>
      </c>
      <c r="O124" s="78" t="s">
        <v>60</v>
      </c>
    </row>
    <row r="125" spans="1:15">
      <c r="A125" s="63" t="s">
        <v>173</v>
      </c>
      <c r="B125" s="63" t="s">
        <v>99</v>
      </c>
      <c r="C125" s="77">
        <f t="shared" si="2"/>
        <v>44789</v>
      </c>
      <c r="D125" s="77">
        <f t="shared" si="3"/>
        <v>44792</v>
      </c>
      <c r="E125" s="64" t="s">
        <v>63</v>
      </c>
      <c r="F125" s="65" t="s">
        <v>64</v>
      </c>
      <c r="G125" s="63" t="s">
        <v>40</v>
      </c>
      <c r="H125" s="66">
        <v>4</v>
      </c>
      <c r="I125" s="69" t="s">
        <v>41</v>
      </c>
      <c r="J125" s="69" t="s">
        <v>41</v>
      </c>
      <c r="K125" s="63" t="s">
        <v>41</v>
      </c>
      <c r="N125" s="78" t="s">
        <v>61</v>
      </c>
      <c r="O125" s="78" t="s">
        <v>62</v>
      </c>
    </row>
    <row r="126" spans="1:15">
      <c r="A126" s="63" t="s">
        <v>173</v>
      </c>
      <c r="B126" s="63" t="s">
        <v>99</v>
      </c>
      <c r="C126" s="77">
        <f t="shared" si="2"/>
        <v>44848</v>
      </c>
      <c r="D126" s="77">
        <f t="shared" si="3"/>
        <v>44848</v>
      </c>
      <c r="E126" s="64" t="s">
        <v>43</v>
      </c>
      <c r="F126" s="65" t="s">
        <v>44</v>
      </c>
      <c r="G126" s="63" t="s">
        <v>40</v>
      </c>
      <c r="H126" s="66">
        <v>1</v>
      </c>
      <c r="I126" s="69" t="s">
        <v>41</v>
      </c>
      <c r="J126" s="69" t="s">
        <v>41</v>
      </c>
      <c r="K126" s="63" t="s">
        <v>45</v>
      </c>
      <c r="N126" s="78" t="s">
        <v>65</v>
      </c>
      <c r="O126" s="78" t="s">
        <v>65</v>
      </c>
    </row>
    <row r="127" spans="1:15">
      <c r="A127" s="63" t="s">
        <v>173</v>
      </c>
      <c r="B127" s="63" t="s">
        <v>99</v>
      </c>
      <c r="C127" s="77">
        <f t="shared" si="2"/>
        <v>44865</v>
      </c>
      <c r="D127" s="77">
        <f t="shared" si="3"/>
        <v>44865</v>
      </c>
      <c r="E127" s="64" t="s">
        <v>63</v>
      </c>
      <c r="F127" s="65" t="s">
        <v>64</v>
      </c>
      <c r="G127" s="63" t="s">
        <v>40</v>
      </c>
      <c r="H127" s="66">
        <v>1</v>
      </c>
      <c r="I127" s="69" t="s">
        <v>41</v>
      </c>
      <c r="J127" s="69" t="s">
        <v>41</v>
      </c>
      <c r="K127" s="63" t="s">
        <v>41</v>
      </c>
      <c r="N127" s="78" t="s">
        <v>66</v>
      </c>
      <c r="O127" s="78" t="s">
        <v>66</v>
      </c>
    </row>
    <row r="128" spans="1:15">
      <c r="A128" s="63" t="s">
        <v>173</v>
      </c>
      <c r="B128" s="63" t="s">
        <v>99</v>
      </c>
      <c r="C128" s="77">
        <f t="shared" si="2"/>
        <v>44866</v>
      </c>
      <c r="D128" s="77">
        <f t="shared" si="3"/>
        <v>44866</v>
      </c>
      <c r="E128" s="64" t="s">
        <v>38</v>
      </c>
      <c r="F128" s="65" t="s">
        <v>39</v>
      </c>
      <c r="G128" s="63" t="s">
        <v>40</v>
      </c>
      <c r="H128" s="66">
        <v>1</v>
      </c>
      <c r="I128" s="69" t="s">
        <v>41</v>
      </c>
      <c r="J128" s="69" t="s">
        <v>41</v>
      </c>
      <c r="K128" s="63" t="s">
        <v>41</v>
      </c>
      <c r="N128" s="78" t="s">
        <v>67</v>
      </c>
      <c r="O128" s="78" t="s">
        <v>67</v>
      </c>
    </row>
    <row r="129" spans="1:15">
      <c r="A129" s="63" t="s">
        <v>173</v>
      </c>
      <c r="B129" s="63" t="s">
        <v>99</v>
      </c>
      <c r="C129" s="77">
        <f t="shared" si="2"/>
        <v>44876</v>
      </c>
      <c r="D129" s="77">
        <f t="shared" si="3"/>
        <v>44876</v>
      </c>
      <c r="E129" s="64" t="s">
        <v>38</v>
      </c>
      <c r="F129" s="65" t="s">
        <v>39</v>
      </c>
      <c r="G129" s="63" t="s">
        <v>40</v>
      </c>
      <c r="H129" s="66">
        <v>1</v>
      </c>
      <c r="I129" s="69" t="s">
        <v>41</v>
      </c>
      <c r="J129" s="69" t="s">
        <v>41</v>
      </c>
      <c r="K129" s="63" t="s">
        <v>41</v>
      </c>
      <c r="N129" s="78" t="s">
        <v>68</v>
      </c>
      <c r="O129" s="78" t="s">
        <v>68</v>
      </c>
    </row>
    <row r="130" spans="1:15">
      <c r="A130" s="63" t="s">
        <v>173</v>
      </c>
      <c r="B130" s="63" t="s">
        <v>99</v>
      </c>
      <c r="C130" s="77">
        <f t="shared" ref="C130:C193" si="4">N130*1</f>
        <v>44918</v>
      </c>
      <c r="D130" s="77">
        <f t="shared" ref="D130:D193" si="5">O130*1</f>
        <v>44918</v>
      </c>
      <c r="E130" s="64" t="s">
        <v>74</v>
      </c>
      <c r="F130" s="65" t="s">
        <v>75</v>
      </c>
      <c r="G130" s="63" t="s">
        <v>40</v>
      </c>
      <c r="H130" s="66">
        <v>1</v>
      </c>
      <c r="I130" s="69" t="s">
        <v>41</v>
      </c>
      <c r="J130" s="69" t="s">
        <v>41</v>
      </c>
      <c r="K130" s="63" t="s">
        <v>41</v>
      </c>
      <c r="N130" s="78" t="s">
        <v>97</v>
      </c>
      <c r="O130" s="78" t="s">
        <v>97</v>
      </c>
    </row>
    <row r="131" spans="1:15">
      <c r="A131" s="63" t="s">
        <v>173</v>
      </c>
      <c r="B131" s="63" t="s">
        <v>99</v>
      </c>
      <c r="C131" s="77">
        <f t="shared" si="4"/>
        <v>44920</v>
      </c>
      <c r="D131" s="77">
        <f t="shared" si="5"/>
        <v>44920</v>
      </c>
      <c r="E131" s="64" t="s">
        <v>38</v>
      </c>
      <c r="F131" s="65" t="s">
        <v>39</v>
      </c>
      <c r="G131" s="63" t="s">
        <v>40</v>
      </c>
      <c r="H131" s="66">
        <v>1</v>
      </c>
      <c r="I131" s="69" t="s">
        <v>41</v>
      </c>
      <c r="J131" s="69" t="s">
        <v>41</v>
      </c>
      <c r="K131" s="63" t="s">
        <v>41</v>
      </c>
      <c r="N131" s="78" t="s">
        <v>69</v>
      </c>
      <c r="O131" s="78" t="s">
        <v>69</v>
      </c>
    </row>
    <row r="132" spans="1:15">
      <c r="A132" s="63" t="s">
        <v>173</v>
      </c>
      <c r="B132" s="63" t="s">
        <v>99</v>
      </c>
      <c r="C132" s="77">
        <f t="shared" si="4"/>
        <v>44921</v>
      </c>
      <c r="D132" s="77">
        <f t="shared" si="5"/>
        <v>44925</v>
      </c>
      <c r="E132" s="64" t="s">
        <v>54</v>
      </c>
      <c r="F132" s="65" t="s">
        <v>55</v>
      </c>
      <c r="G132" s="63" t="s">
        <v>40</v>
      </c>
      <c r="H132" s="66">
        <v>5</v>
      </c>
      <c r="I132" s="69" t="s">
        <v>41</v>
      </c>
      <c r="J132" s="69" t="s">
        <v>41</v>
      </c>
      <c r="K132" s="63" t="s">
        <v>41</v>
      </c>
      <c r="N132" s="78" t="s">
        <v>70</v>
      </c>
      <c r="O132" s="78" t="s">
        <v>71</v>
      </c>
    </row>
    <row r="133" spans="1:15">
      <c r="A133" s="63" t="s">
        <v>174</v>
      </c>
      <c r="B133" s="63" t="s">
        <v>100</v>
      </c>
      <c r="C133" s="77">
        <f t="shared" si="4"/>
        <v>44562</v>
      </c>
      <c r="D133" s="77">
        <f t="shared" si="5"/>
        <v>44562</v>
      </c>
      <c r="E133" s="64" t="s">
        <v>38</v>
      </c>
      <c r="F133" s="65" t="s">
        <v>39</v>
      </c>
      <c r="G133" s="63" t="s">
        <v>40</v>
      </c>
      <c r="H133" s="66">
        <v>1</v>
      </c>
      <c r="I133" s="69" t="s">
        <v>41</v>
      </c>
      <c r="J133" s="69" t="s">
        <v>41</v>
      </c>
      <c r="K133" s="63" t="s">
        <v>41</v>
      </c>
      <c r="N133" s="78" t="s">
        <v>37</v>
      </c>
      <c r="O133" s="78" t="s">
        <v>37</v>
      </c>
    </row>
    <row r="134" spans="1:15">
      <c r="A134" s="63" t="s">
        <v>174</v>
      </c>
      <c r="B134" s="63" t="s">
        <v>100</v>
      </c>
      <c r="C134" s="77">
        <f t="shared" si="4"/>
        <v>44669</v>
      </c>
      <c r="D134" s="77">
        <f t="shared" si="5"/>
        <v>44669</v>
      </c>
      <c r="E134" s="64" t="s">
        <v>38</v>
      </c>
      <c r="F134" s="65" t="s">
        <v>39</v>
      </c>
      <c r="G134" s="63" t="s">
        <v>40</v>
      </c>
      <c r="H134" s="66">
        <v>1</v>
      </c>
      <c r="I134" s="69" t="s">
        <v>41</v>
      </c>
      <c r="J134" s="69" t="s">
        <v>41</v>
      </c>
      <c r="K134" s="63" t="s">
        <v>41</v>
      </c>
      <c r="N134" s="78" t="s">
        <v>46</v>
      </c>
      <c r="O134" s="78" t="s">
        <v>46</v>
      </c>
    </row>
    <row r="135" spans="1:15">
      <c r="A135" s="63" t="s">
        <v>174</v>
      </c>
      <c r="B135" s="63" t="s">
        <v>100</v>
      </c>
      <c r="C135" s="77">
        <f t="shared" si="4"/>
        <v>44682</v>
      </c>
      <c r="D135" s="77">
        <f t="shared" si="5"/>
        <v>44682</v>
      </c>
      <c r="E135" s="64" t="s">
        <v>38</v>
      </c>
      <c r="F135" s="65" t="s">
        <v>39</v>
      </c>
      <c r="G135" s="63" t="s">
        <v>40</v>
      </c>
      <c r="H135" s="66">
        <v>1</v>
      </c>
      <c r="I135" s="69" t="s">
        <v>41</v>
      </c>
      <c r="J135" s="69" t="s">
        <v>41</v>
      </c>
      <c r="K135" s="63" t="s">
        <v>41</v>
      </c>
      <c r="N135" s="78" t="s">
        <v>47</v>
      </c>
      <c r="O135" s="78" t="s">
        <v>47</v>
      </c>
    </row>
    <row r="136" spans="1:15">
      <c r="A136" s="63" t="s">
        <v>174</v>
      </c>
      <c r="B136" s="63" t="s">
        <v>100</v>
      </c>
      <c r="C136" s="77">
        <f t="shared" si="4"/>
        <v>44689</v>
      </c>
      <c r="D136" s="77">
        <f t="shared" si="5"/>
        <v>44689</v>
      </c>
      <c r="E136" s="64" t="s">
        <v>38</v>
      </c>
      <c r="F136" s="65" t="s">
        <v>39</v>
      </c>
      <c r="G136" s="63" t="s">
        <v>40</v>
      </c>
      <c r="H136" s="66">
        <v>1</v>
      </c>
      <c r="I136" s="69" t="s">
        <v>41</v>
      </c>
      <c r="J136" s="69" t="s">
        <v>41</v>
      </c>
      <c r="K136" s="63" t="s">
        <v>41</v>
      </c>
      <c r="N136" s="78" t="s">
        <v>48</v>
      </c>
      <c r="O136" s="78" t="s">
        <v>48</v>
      </c>
    </row>
    <row r="137" spans="1:15">
      <c r="A137" s="63" t="s">
        <v>174</v>
      </c>
      <c r="B137" s="63" t="s">
        <v>100</v>
      </c>
      <c r="C137" s="77">
        <f t="shared" si="4"/>
        <v>44707</v>
      </c>
      <c r="D137" s="77">
        <f t="shared" si="5"/>
        <v>44707</v>
      </c>
      <c r="E137" s="64" t="s">
        <v>38</v>
      </c>
      <c r="F137" s="65" t="s">
        <v>39</v>
      </c>
      <c r="G137" s="63" t="s">
        <v>40</v>
      </c>
      <c r="H137" s="66">
        <v>1</v>
      </c>
      <c r="I137" s="69" t="s">
        <v>41</v>
      </c>
      <c r="J137" s="69" t="s">
        <v>41</v>
      </c>
      <c r="K137" s="63" t="s">
        <v>41</v>
      </c>
      <c r="N137" s="78" t="s">
        <v>49</v>
      </c>
      <c r="O137" s="78" t="s">
        <v>49</v>
      </c>
    </row>
    <row r="138" spans="1:15">
      <c r="A138" s="63" t="s">
        <v>174</v>
      </c>
      <c r="B138" s="63" t="s">
        <v>100</v>
      </c>
      <c r="C138" s="77">
        <f t="shared" si="4"/>
        <v>44718</v>
      </c>
      <c r="D138" s="77">
        <f t="shared" si="5"/>
        <v>44718</v>
      </c>
      <c r="E138" s="64" t="s">
        <v>38</v>
      </c>
      <c r="F138" s="65" t="s">
        <v>39</v>
      </c>
      <c r="G138" s="63" t="s">
        <v>40</v>
      </c>
      <c r="H138" s="66">
        <v>1</v>
      </c>
      <c r="I138" s="69" t="s">
        <v>41</v>
      </c>
      <c r="J138" s="69" t="s">
        <v>41</v>
      </c>
      <c r="K138" s="63" t="s">
        <v>41</v>
      </c>
      <c r="N138" s="78" t="s">
        <v>50</v>
      </c>
      <c r="O138" s="78" t="s">
        <v>50</v>
      </c>
    </row>
    <row r="139" spans="1:15">
      <c r="A139" s="63" t="s">
        <v>174</v>
      </c>
      <c r="B139" s="63" t="s">
        <v>100</v>
      </c>
      <c r="C139" s="77">
        <f t="shared" si="4"/>
        <v>44756</v>
      </c>
      <c r="D139" s="77">
        <f t="shared" si="5"/>
        <v>44756</v>
      </c>
      <c r="E139" s="64" t="s">
        <v>38</v>
      </c>
      <c r="F139" s="65" t="s">
        <v>39</v>
      </c>
      <c r="G139" s="63" t="s">
        <v>40</v>
      </c>
      <c r="H139" s="66">
        <v>1</v>
      </c>
      <c r="I139" s="69" t="s">
        <v>41</v>
      </c>
      <c r="J139" s="69" t="s">
        <v>41</v>
      </c>
      <c r="K139" s="63" t="s">
        <v>41</v>
      </c>
      <c r="N139" s="78" t="s">
        <v>51</v>
      </c>
      <c r="O139" s="78" t="s">
        <v>51</v>
      </c>
    </row>
    <row r="140" spans="1:15">
      <c r="A140" s="63" t="s">
        <v>174</v>
      </c>
      <c r="B140" s="63" t="s">
        <v>100</v>
      </c>
      <c r="C140" s="77">
        <f t="shared" si="4"/>
        <v>44788</v>
      </c>
      <c r="D140" s="77">
        <f t="shared" si="5"/>
        <v>44788</v>
      </c>
      <c r="E140" s="64" t="s">
        <v>38</v>
      </c>
      <c r="F140" s="65" t="s">
        <v>39</v>
      </c>
      <c r="G140" s="63" t="s">
        <v>40</v>
      </c>
      <c r="H140" s="66">
        <v>1</v>
      </c>
      <c r="I140" s="69" t="s">
        <v>41</v>
      </c>
      <c r="J140" s="69" t="s">
        <v>41</v>
      </c>
      <c r="K140" s="63" t="s">
        <v>41</v>
      </c>
      <c r="N140" s="78" t="s">
        <v>60</v>
      </c>
      <c r="O140" s="78" t="s">
        <v>60</v>
      </c>
    </row>
    <row r="141" spans="1:15">
      <c r="A141" s="63" t="s">
        <v>174</v>
      </c>
      <c r="B141" s="63" t="s">
        <v>100</v>
      </c>
      <c r="C141" s="77">
        <f t="shared" si="4"/>
        <v>44866</v>
      </c>
      <c r="D141" s="77">
        <f t="shared" si="5"/>
        <v>44866</v>
      </c>
      <c r="E141" s="64" t="s">
        <v>38</v>
      </c>
      <c r="F141" s="65" t="s">
        <v>39</v>
      </c>
      <c r="G141" s="63" t="s">
        <v>40</v>
      </c>
      <c r="H141" s="66">
        <v>1</v>
      </c>
      <c r="I141" s="69" t="s">
        <v>41</v>
      </c>
      <c r="J141" s="69" t="s">
        <v>41</v>
      </c>
      <c r="K141" s="63" t="s">
        <v>41</v>
      </c>
      <c r="N141" s="78" t="s">
        <v>67</v>
      </c>
      <c r="O141" s="78" t="s">
        <v>67</v>
      </c>
    </row>
    <row r="142" spans="1:15">
      <c r="A142" s="63" t="s">
        <v>174</v>
      </c>
      <c r="B142" s="63" t="s">
        <v>100</v>
      </c>
      <c r="C142" s="77">
        <f t="shared" si="4"/>
        <v>44876</v>
      </c>
      <c r="D142" s="77">
        <f t="shared" si="5"/>
        <v>44876</v>
      </c>
      <c r="E142" s="64" t="s">
        <v>38</v>
      </c>
      <c r="F142" s="65" t="s">
        <v>39</v>
      </c>
      <c r="G142" s="63" t="s">
        <v>40</v>
      </c>
      <c r="H142" s="66">
        <v>1</v>
      </c>
      <c r="I142" s="69" t="s">
        <v>41</v>
      </c>
      <c r="J142" s="69" t="s">
        <v>41</v>
      </c>
      <c r="K142" s="63" t="s">
        <v>41</v>
      </c>
      <c r="N142" s="78" t="s">
        <v>68</v>
      </c>
      <c r="O142" s="78" t="s">
        <v>68</v>
      </c>
    </row>
    <row r="143" spans="1:15">
      <c r="A143" s="63" t="s">
        <v>174</v>
      </c>
      <c r="B143" s="63" t="s">
        <v>100</v>
      </c>
      <c r="C143" s="77">
        <f t="shared" si="4"/>
        <v>44920</v>
      </c>
      <c r="D143" s="77">
        <f t="shared" si="5"/>
        <v>44920</v>
      </c>
      <c r="E143" s="64" t="s">
        <v>38</v>
      </c>
      <c r="F143" s="65" t="s">
        <v>39</v>
      </c>
      <c r="G143" s="63" t="s">
        <v>40</v>
      </c>
      <c r="H143" s="66">
        <v>1</v>
      </c>
      <c r="I143" s="69" t="s">
        <v>41</v>
      </c>
      <c r="J143" s="69" t="s">
        <v>41</v>
      </c>
      <c r="K143" s="63" t="s">
        <v>41</v>
      </c>
      <c r="N143" s="78" t="s">
        <v>69</v>
      </c>
      <c r="O143" s="78" t="s">
        <v>69</v>
      </c>
    </row>
    <row r="144" spans="1:15">
      <c r="A144" s="63" t="s">
        <v>175</v>
      </c>
      <c r="B144" s="63" t="s">
        <v>101</v>
      </c>
      <c r="C144" s="77">
        <f t="shared" si="4"/>
        <v>44562</v>
      </c>
      <c r="D144" s="77">
        <f t="shared" si="5"/>
        <v>44562</v>
      </c>
      <c r="E144" s="64" t="s">
        <v>38</v>
      </c>
      <c r="F144" s="65" t="s">
        <v>39</v>
      </c>
      <c r="G144" s="63" t="s">
        <v>40</v>
      </c>
      <c r="H144" s="66">
        <v>1</v>
      </c>
      <c r="I144" s="69" t="s">
        <v>41</v>
      </c>
      <c r="J144" s="69" t="s">
        <v>41</v>
      </c>
      <c r="K144" s="63" t="s">
        <v>41</v>
      </c>
      <c r="N144" s="78" t="s">
        <v>37</v>
      </c>
      <c r="O144" s="78" t="s">
        <v>37</v>
      </c>
    </row>
    <row r="145" spans="1:15">
      <c r="A145" s="63" t="s">
        <v>175</v>
      </c>
      <c r="B145" s="63" t="s">
        <v>101</v>
      </c>
      <c r="C145" s="77">
        <f t="shared" si="4"/>
        <v>44638</v>
      </c>
      <c r="D145" s="77">
        <f t="shared" si="5"/>
        <v>44638</v>
      </c>
      <c r="E145" s="64" t="s">
        <v>43</v>
      </c>
      <c r="F145" s="65" t="s">
        <v>44</v>
      </c>
      <c r="G145" s="63" t="s">
        <v>40</v>
      </c>
      <c r="H145" s="66">
        <v>1</v>
      </c>
      <c r="I145" s="69" t="s">
        <v>41</v>
      </c>
      <c r="J145" s="69" t="s">
        <v>41</v>
      </c>
      <c r="K145" s="63" t="s">
        <v>45</v>
      </c>
      <c r="N145" s="78" t="s">
        <v>42</v>
      </c>
      <c r="O145" s="78" t="s">
        <v>42</v>
      </c>
    </row>
    <row r="146" spans="1:15">
      <c r="A146" s="63" t="s">
        <v>175</v>
      </c>
      <c r="B146" s="63" t="s">
        <v>101</v>
      </c>
      <c r="C146" s="77">
        <f t="shared" si="4"/>
        <v>44669</v>
      </c>
      <c r="D146" s="77">
        <f t="shared" si="5"/>
        <v>44669</v>
      </c>
      <c r="E146" s="64" t="s">
        <v>38</v>
      </c>
      <c r="F146" s="65" t="s">
        <v>39</v>
      </c>
      <c r="G146" s="63" t="s">
        <v>40</v>
      </c>
      <c r="H146" s="66">
        <v>1</v>
      </c>
      <c r="I146" s="69" t="s">
        <v>41</v>
      </c>
      <c r="J146" s="69" t="s">
        <v>41</v>
      </c>
      <c r="K146" s="63" t="s">
        <v>41</v>
      </c>
      <c r="N146" s="78" t="s">
        <v>46</v>
      </c>
      <c r="O146" s="78" t="s">
        <v>46</v>
      </c>
    </row>
    <row r="147" spans="1:15">
      <c r="A147" s="63" t="s">
        <v>175</v>
      </c>
      <c r="B147" s="63" t="s">
        <v>101</v>
      </c>
      <c r="C147" s="77">
        <f t="shared" si="4"/>
        <v>44682</v>
      </c>
      <c r="D147" s="77">
        <f t="shared" si="5"/>
        <v>44682</v>
      </c>
      <c r="E147" s="64" t="s">
        <v>38</v>
      </c>
      <c r="F147" s="65" t="s">
        <v>39</v>
      </c>
      <c r="G147" s="63" t="s">
        <v>40</v>
      </c>
      <c r="H147" s="66">
        <v>1</v>
      </c>
      <c r="I147" s="69" t="s">
        <v>41</v>
      </c>
      <c r="J147" s="69" t="s">
        <v>41</v>
      </c>
      <c r="K147" s="63" t="s">
        <v>41</v>
      </c>
      <c r="N147" s="78" t="s">
        <v>47</v>
      </c>
      <c r="O147" s="78" t="s">
        <v>47</v>
      </c>
    </row>
    <row r="148" spans="1:15">
      <c r="A148" s="63" t="s">
        <v>175</v>
      </c>
      <c r="B148" s="63" t="s">
        <v>101</v>
      </c>
      <c r="C148" s="77">
        <f t="shared" si="4"/>
        <v>44689</v>
      </c>
      <c r="D148" s="77">
        <f t="shared" si="5"/>
        <v>44689</v>
      </c>
      <c r="E148" s="64" t="s">
        <v>38</v>
      </c>
      <c r="F148" s="65" t="s">
        <v>39</v>
      </c>
      <c r="G148" s="63" t="s">
        <v>40</v>
      </c>
      <c r="H148" s="66">
        <v>1</v>
      </c>
      <c r="I148" s="69" t="s">
        <v>41</v>
      </c>
      <c r="J148" s="69" t="s">
        <v>41</v>
      </c>
      <c r="K148" s="63" t="s">
        <v>41</v>
      </c>
      <c r="N148" s="78" t="s">
        <v>48</v>
      </c>
      <c r="O148" s="78" t="s">
        <v>48</v>
      </c>
    </row>
    <row r="149" spans="1:15">
      <c r="A149" s="63" t="s">
        <v>175</v>
      </c>
      <c r="B149" s="63" t="s">
        <v>101</v>
      </c>
      <c r="C149" s="77">
        <f t="shared" si="4"/>
        <v>44707</v>
      </c>
      <c r="D149" s="77">
        <f t="shared" si="5"/>
        <v>44707</v>
      </c>
      <c r="E149" s="64" t="s">
        <v>38</v>
      </c>
      <c r="F149" s="65" t="s">
        <v>39</v>
      </c>
      <c r="G149" s="63" t="s">
        <v>40</v>
      </c>
      <c r="H149" s="66">
        <v>1</v>
      </c>
      <c r="I149" s="69" t="s">
        <v>41</v>
      </c>
      <c r="J149" s="69" t="s">
        <v>41</v>
      </c>
      <c r="K149" s="63" t="s">
        <v>41</v>
      </c>
      <c r="N149" s="78" t="s">
        <v>49</v>
      </c>
      <c r="O149" s="78" t="s">
        <v>49</v>
      </c>
    </row>
    <row r="150" spans="1:15">
      <c r="A150" s="63" t="s">
        <v>175</v>
      </c>
      <c r="B150" s="63" t="s">
        <v>101</v>
      </c>
      <c r="C150" s="77">
        <f t="shared" si="4"/>
        <v>44708</v>
      </c>
      <c r="D150" s="77">
        <f t="shared" si="5"/>
        <v>44708</v>
      </c>
      <c r="E150" s="64" t="s">
        <v>63</v>
      </c>
      <c r="F150" s="65" t="s">
        <v>64</v>
      </c>
      <c r="G150" s="63" t="s">
        <v>40</v>
      </c>
      <c r="H150" s="66">
        <v>1</v>
      </c>
      <c r="I150" s="69" t="s">
        <v>41</v>
      </c>
      <c r="J150" s="69" t="s">
        <v>41</v>
      </c>
      <c r="K150" s="63" t="s">
        <v>41</v>
      </c>
      <c r="N150" s="78" t="s">
        <v>89</v>
      </c>
      <c r="O150" s="78" t="s">
        <v>89</v>
      </c>
    </row>
    <row r="151" spans="1:15">
      <c r="A151" s="63" t="s">
        <v>175</v>
      </c>
      <c r="B151" s="63" t="s">
        <v>101</v>
      </c>
      <c r="C151" s="77">
        <f t="shared" si="4"/>
        <v>44718</v>
      </c>
      <c r="D151" s="77">
        <f t="shared" si="5"/>
        <v>44718</v>
      </c>
      <c r="E151" s="64" t="s">
        <v>38</v>
      </c>
      <c r="F151" s="65" t="s">
        <v>39</v>
      </c>
      <c r="G151" s="63" t="s">
        <v>40</v>
      </c>
      <c r="H151" s="66">
        <v>1</v>
      </c>
      <c r="I151" s="69" t="s">
        <v>41</v>
      </c>
      <c r="J151" s="69" t="s">
        <v>41</v>
      </c>
      <c r="K151" s="63" t="s">
        <v>41</v>
      </c>
      <c r="N151" s="78" t="s">
        <v>50</v>
      </c>
      <c r="O151" s="78" t="s">
        <v>50</v>
      </c>
    </row>
    <row r="152" spans="1:15">
      <c r="A152" s="63" t="s">
        <v>175</v>
      </c>
      <c r="B152" s="63" t="s">
        <v>101</v>
      </c>
      <c r="C152" s="77">
        <f t="shared" si="4"/>
        <v>44756</v>
      </c>
      <c r="D152" s="77">
        <f t="shared" si="5"/>
        <v>44756</v>
      </c>
      <c r="E152" s="64" t="s">
        <v>38</v>
      </c>
      <c r="F152" s="65" t="s">
        <v>39</v>
      </c>
      <c r="G152" s="63" t="s">
        <v>40</v>
      </c>
      <c r="H152" s="66">
        <v>1</v>
      </c>
      <c r="I152" s="69" t="s">
        <v>41</v>
      </c>
      <c r="J152" s="69" t="s">
        <v>41</v>
      </c>
      <c r="K152" s="63" t="s">
        <v>41</v>
      </c>
      <c r="N152" s="78" t="s">
        <v>51</v>
      </c>
      <c r="O152" s="78" t="s">
        <v>51</v>
      </c>
    </row>
    <row r="153" spans="1:15">
      <c r="A153" s="63" t="s">
        <v>175</v>
      </c>
      <c r="B153" s="63" t="s">
        <v>101</v>
      </c>
      <c r="C153" s="77">
        <f t="shared" si="4"/>
        <v>44757</v>
      </c>
      <c r="D153" s="77">
        <f t="shared" si="5"/>
        <v>44757</v>
      </c>
      <c r="E153" s="64" t="s">
        <v>63</v>
      </c>
      <c r="F153" s="65" t="s">
        <v>64</v>
      </c>
      <c r="G153" s="63" t="s">
        <v>40</v>
      </c>
      <c r="H153" s="66">
        <v>1</v>
      </c>
      <c r="I153" s="69" t="s">
        <v>41</v>
      </c>
      <c r="J153" s="69" t="s">
        <v>41</v>
      </c>
      <c r="K153" s="63" t="s">
        <v>41</v>
      </c>
      <c r="N153" s="78" t="s">
        <v>92</v>
      </c>
      <c r="O153" s="78" t="s">
        <v>92</v>
      </c>
    </row>
    <row r="154" spans="1:15">
      <c r="A154" s="63" t="s">
        <v>175</v>
      </c>
      <c r="B154" s="63" t="s">
        <v>101</v>
      </c>
      <c r="C154" s="77">
        <f t="shared" si="4"/>
        <v>44767</v>
      </c>
      <c r="D154" s="77">
        <f t="shared" si="5"/>
        <v>44771</v>
      </c>
      <c r="E154" s="64" t="s">
        <v>54</v>
      </c>
      <c r="F154" s="65" t="s">
        <v>55</v>
      </c>
      <c r="G154" s="63" t="s">
        <v>40</v>
      </c>
      <c r="H154" s="66">
        <v>5</v>
      </c>
      <c r="I154" s="69" t="s">
        <v>41</v>
      </c>
      <c r="J154" s="69" t="s">
        <v>41</v>
      </c>
      <c r="K154" s="63" t="s">
        <v>41</v>
      </c>
      <c r="N154" s="78" t="s">
        <v>52</v>
      </c>
      <c r="O154" s="78" t="s">
        <v>53</v>
      </c>
    </row>
    <row r="155" spans="1:15">
      <c r="A155" s="63" t="s">
        <v>175</v>
      </c>
      <c r="B155" s="63" t="s">
        <v>101</v>
      </c>
      <c r="C155" s="77">
        <f t="shared" si="4"/>
        <v>44774</v>
      </c>
      <c r="D155" s="77">
        <f t="shared" si="5"/>
        <v>44778</v>
      </c>
      <c r="E155" s="64" t="s">
        <v>54</v>
      </c>
      <c r="F155" s="65" t="s">
        <v>55</v>
      </c>
      <c r="G155" s="63" t="s">
        <v>40</v>
      </c>
      <c r="H155" s="66">
        <v>5</v>
      </c>
      <c r="I155" s="69" t="s">
        <v>41</v>
      </c>
      <c r="J155" s="69" t="s">
        <v>41</v>
      </c>
      <c r="K155" s="63" t="s">
        <v>41</v>
      </c>
      <c r="N155" s="78" t="s">
        <v>56</v>
      </c>
      <c r="O155" s="78" t="s">
        <v>57</v>
      </c>
    </row>
    <row r="156" spans="1:15">
      <c r="A156" s="63" t="s">
        <v>175</v>
      </c>
      <c r="B156" s="63" t="s">
        <v>101</v>
      </c>
      <c r="C156" s="77">
        <f t="shared" si="4"/>
        <v>44781</v>
      </c>
      <c r="D156" s="77">
        <f t="shared" si="5"/>
        <v>44785</v>
      </c>
      <c r="E156" s="64" t="s">
        <v>54</v>
      </c>
      <c r="F156" s="65" t="s">
        <v>55</v>
      </c>
      <c r="G156" s="63" t="s">
        <v>40</v>
      </c>
      <c r="H156" s="66">
        <v>5</v>
      </c>
      <c r="I156" s="69" t="s">
        <v>41</v>
      </c>
      <c r="J156" s="69" t="s">
        <v>41</v>
      </c>
      <c r="K156" s="63" t="s">
        <v>41</v>
      </c>
      <c r="N156" s="78" t="s">
        <v>58</v>
      </c>
      <c r="O156" s="78" t="s">
        <v>59</v>
      </c>
    </row>
    <row r="157" spans="1:15">
      <c r="A157" s="63" t="s">
        <v>175</v>
      </c>
      <c r="B157" s="63" t="s">
        <v>101</v>
      </c>
      <c r="C157" s="77">
        <f t="shared" si="4"/>
        <v>44788</v>
      </c>
      <c r="D157" s="77">
        <f t="shared" si="5"/>
        <v>44788</v>
      </c>
      <c r="E157" s="64" t="s">
        <v>38</v>
      </c>
      <c r="F157" s="65" t="s">
        <v>39</v>
      </c>
      <c r="G157" s="63" t="s">
        <v>40</v>
      </c>
      <c r="H157" s="66">
        <v>1</v>
      </c>
      <c r="I157" s="69" t="s">
        <v>41</v>
      </c>
      <c r="J157" s="69" t="s">
        <v>41</v>
      </c>
      <c r="K157" s="63" t="s">
        <v>41</v>
      </c>
      <c r="N157" s="78" t="s">
        <v>60</v>
      </c>
      <c r="O157" s="78" t="s">
        <v>60</v>
      </c>
    </row>
    <row r="158" spans="1:15">
      <c r="A158" s="63" t="s">
        <v>175</v>
      </c>
      <c r="B158" s="63" t="s">
        <v>101</v>
      </c>
      <c r="C158" s="77">
        <f t="shared" si="4"/>
        <v>44789</v>
      </c>
      <c r="D158" s="77">
        <f t="shared" si="5"/>
        <v>44792</v>
      </c>
      <c r="E158" s="64" t="s">
        <v>63</v>
      </c>
      <c r="F158" s="65" t="s">
        <v>64</v>
      </c>
      <c r="G158" s="63" t="s">
        <v>40</v>
      </c>
      <c r="H158" s="66">
        <v>4</v>
      </c>
      <c r="I158" s="69" t="s">
        <v>41</v>
      </c>
      <c r="J158" s="69" t="s">
        <v>41</v>
      </c>
      <c r="K158" s="63" t="s">
        <v>41</v>
      </c>
      <c r="N158" s="78" t="s">
        <v>61</v>
      </c>
      <c r="O158" s="78" t="s">
        <v>62</v>
      </c>
    </row>
    <row r="159" spans="1:15">
      <c r="A159" s="63" t="s">
        <v>175</v>
      </c>
      <c r="B159" s="63" t="s">
        <v>101</v>
      </c>
      <c r="C159" s="77">
        <f t="shared" si="4"/>
        <v>44848</v>
      </c>
      <c r="D159" s="77">
        <f t="shared" si="5"/>
        <v>44848</v>
      </c>
      <c r="E159" s="64" t="s">
        <v>43</v>
      </c>
      <c r="F159" s="65" t="s">
        <v>44</v>
      </c>
      <c r="G159" s="63" t="s">
        <v>40</v>
      </c>
      <c r="H159" s="66">
        <v>1</v>
      </c>
      <c r="I159" s="69" t="s">
        <v>41</v>
      </c>
      <c r="J159" s="69" t="s">
        <v>41</v>
      </c>
      <c r="K159" s="63" t="s">
        <v>45</v>
      </c>
      <c r="N159" s="78" t="s">
        <v>65</v>
      </c>
      <c r="O159" s="78" t="s">
        <v>65</v>
      </c>
    </row>
    <row r="160" spans="1:15">
      <c r="A160" s="63" t="s">
        <v>175</v>
      </c>
      <c r="B160" s="63" t="s">
        <v>101</v>
      </c>
      <c r="C160" s="77">
        <f t="shared" si="4"/>
        <v>44865</v>
      </c>
      <c r="D160" s="77">
        <f t="shared" si="5"/>
        <v>44865</v>
      </c>
      <c r="E160" s="64" t="s">
        <v>63</v>
      </c>
      <c r="F160" s="65" t="s">
        <v>64</v>
      </c>
      <c r="G160" s="63" t="s">
        <v>40</v>
      </c>
      <c r="H160" s="66">
        <v>1</v>
      </c>
      <c r="I160" s="69" t="s">
        <v>41</v>
      </c>
      <c r="J160" s="69" t="s">
        <v>41</v>
      </c>
      <c r="K160" s="63" t="s">
        <v>41</v>
      </c>
      <c r="N160" s="78" t="s">
        <v>66</v>
      </c>
      <c r="O160" s="78" t="s">
        <v>66</v>
      </c>
    </row>
    <row r="161" spans="1:15">
      <c r="A161" s="63" t="s">
        <v>175</v>
      </c>
      <c r="B161" s="63" t="s">
        <v>101</v>
      </c>
      <c r="C161" s="77">
        <f t="shared" si="4"/>
        <v>44866</v>
      </c>
      <c r="D161" s="77">
        <f t="shared" si="5"/>
        <v>44866</v>
      </c>
      <c r="E161" s="64" t="s">
        <v>38</v>
      </c>
      <c r="F161" s="65" t="s">
        <v>39</v>
      </c>
      <c r="G161" s="63" t="s">
        <v>40</v>
      </c>
      <c r="H161" s="66">
        <v>1</v>
      </c>
      <c r="I161" s="69" t="s">
        <v>41</v>
      </c>
      <c r="J161" s="69" t="s">
        <v>41</v>
      </c>
      <c r="K161" s="63" t="s">
        <v>41</v>
      </c>
      <c r="N161" s="78" t="s">
        <v>67</v>
      </c>
      <c r="O161" s="78" t="s">
        <v>67</v>
      </c>
    </row>
    <row r="162" spans="1:15">
      <c r="A162" s="63" t="s">
        <v>175</v>
      </c>
      <c r="B162" s="63" t="s">
        <v>101</v>
      </c>
      <c r="C162" s="77">
        <f t="shared" si="4"/>
        <v>44876</v>
      </c>
      <c r="D162" s="77">
        <f t="shared" si="5"/>
        <v>44876</v>
      </c>
      <c r="E162" s="64" t="s">
        <v>38</v>
      </c>
      <c r="F162" s="65" t="s">
        <v>39</v>
      </c>
      <c r="G162" s="63" t="s">
        <v>40</v>
      </c>
      <c r="H162" s="66">
        <v>1</v>
      </c>
      <c r="I162" s="69" t="s">
        <v>41</v>
      </c>
      <c r="J162" s="69" t="s">
        <v>41</v>
      </c>
      <c r="K162" s="63" t="s">
        <v>41</v>
      </c>
      <c r="N162" s="78" t="s">
        <v>68</v>
      </c>
      <c r="O162" s="78" t="s">
        <v>68</v>
      </c>
    </row>
    <row r="163" spans="1:15">
      <c r="A163" s="63" t="s">
        <v>175</v>
      </c>
      <c r="B163" s="63" t="s">
        <v>101</v>
      </c>
      <c r="C163" s="77">
        <f t="shared" si="4"/>
        <v>44918</v>
      </c>
      <c r="D163" s="77">
        <f t="shared" si="5"/>
        <v>44918</v>
      </c>
      <c r="E163" s="64" t="s">
        <v>74</v>
      </c>
      <c r="F163" s="65" t="s">
        <v>75</v>
      </c>
      <c r="G163" s="63" t="s">
        <v>40</v>
      </c>
      <c r="H163" s="66">
        <v>1</v>
      </c>
      <c r="I163" s="69" t="s">
        <v>41</v>
      </c>
      <c r="J163" s="69" t="s">
        <v>41</v>
      </c>
      <c r="K163" s="63" t="s">
        <v>41</v>
      </c>
      <c r="N163" s="78" t="s">
        <v>97</v>
      </c>
      <c r="O163" s="78" t="s">
        <v>97</v>
      </c>
    </row>
    <row r="164" spans="1:15">
      <c r="A164" s="63" t="s">
        <v>175</v>
      </c>
      <c r="B164" s="63" t="s">
        <v>101</v>
      </c>
      <c r="C164" s="77">
        <f t="shared" si="4"/>
        <v>44920</v>
      </c>
      <c r="D164" s="77">
        <f t="shared" si="5"/>
        <v>44920</v>
      </c>
      <c r="E164" s="64" t="s">
        <v>38</v>
      </c>
      <c r="F164" s="65" t="s">
        <v>39</v>
      </c>
      <c r="G164" s="63" t="s">
        <v>40</v>
      </c>
      <c r="H164" s="66">
        <v>1</v>
      </c>
      <c r="I164" s="69" t="s">
        <v>41</v>
      </c>
      <c r="J164" s="69" t="s">
        <v>41</v>
      </c>
      <c r="K164" s="63" t="s">
        <v>41</v>
      </c>
      <c r="N164" s="78" t="s">
        <v>69</v>
      </c>
      <c r="O164" s="78" t="s">
        <v>69</v>
      </c>
    </row>
    <row r="165" spans="1:15">
      <c r="A165" s="63" t="s">
        <v>175</v>
      </c>
      <c r="B165" s="63" t="s">
        <v>101</v>
      </c>
      <c r="C165" s="77">
        <f t="shared" si="4"/>
        <v>44921</v>
      </c>
      <c r="D165" s="77">
        <f t="shared" si="5"/>
        <v>44925</v>
      </c>
      <c r="E165" s="64" t="s">
        <v>54</v>
      </c>
      <c r="F165" s="65" t="s">
        <v>55</v>
      </c>
      <c r="G165" s="63" t="s">
        <v>40</v>
      </c>
      <c r="H165" s="66">
        <v>5</v>
      </c>
      <c r="I165" s="69" t="s">
        <v>41</v>
      </c>
      <c r="J165" s="69" t="s">
        <v>41</v>
      </c>
      <c r="K165" s="63" t="s">
        <v>41</v>
      </c>
      <c r="N165" s="78" t="s">
        <v>70</v>
      </c>
      <c r="O165" s="78" t="s">
        <v>71</v>
      </c>
    </row>
    <row r="166" spans="1:15">
      <c r="A166" s="63" t="s">
        <v>176</v>
      </c>
      <c r="B166" s="63" t="s">
        <v>102</v>
      </c>
      <c r="C166" s="77">
        <f t="shared" si="4"/>
        <v>44562</v>
      </c>
      <c r="D166" s="77">
        <f t="shared" si="5"/>
        <v>44562</v>
      </c>
      <c r="E166" s="64" t="s">
        <v>38</v>
      </c>
      <c r="F166" s="65" t="s">
        <v>39</v>
      </c>
      <c r="G166" s="63" t="s">
        <v>40</v>
      </c>
      <c r="H166" s="66">
        <v>1</v>
      </c>
      <c r="I166" s="69" t="s">
        <v>41</v>
      </c>
      <c r="J166" s="69" t="s">
        <v>41</v>
      </c>
      <c r="K166" s="63" t="s">
        <v>41</v>
      </c>
      <c r="N166" s="78" t="s">
        <v>37</v>
      </c>
      <c r="O166" s="78" t="s">
        <v>37</v>
      </c>
    </row>
    <row r="167" spans="1:15">
      <c r="A167" s="63" t="s">
        <v>176</v>
      </c>
      <c r="B167" s="63" t="s">
        <v>102</v>
      </c>
      <c r="C167" s="77">
        <f t="shared" si="4"/>
        <v>44638</v>
      </c>
      <c r="D167" s="77">
        <f t="shared" si="5"/>
        <v>44638</v>
      </c>
      <c r="E167" s="64" t="s">
        <v>43</v>
      </c>
      <c r="F167" s="65" t="s">
        <v>44</v>
      </c>
      <c r="G167" s="63" t="s">
        <v>40</v>
      </c>
      <c r="H167" s="66">
        <v>1</v>
      </c>
      <c r="I167" s="69" t="s">
        <v>41</v>
      </c>
      <c r="J167" s="69" t="s">
        <v>41</v>
      </c>
      <c r="K167" s="63" t="s">
        <v>45</v>
      </c>
      <c r="N167" s="78" t="s">
        <v>42</v>
      </c>
      <c r="O167" s="78" t="s">
        <v>42</v>
      </c>
    </row>
    <row r="168" spans="1:15">
      <c r="A168" s="63" t="s">
        <v>176</v>
      </c>
      <c r="B168" s="63" t="s">
        <v>102</v>
      </c>
      <c r="C168" s="77">
        <f t="shared" si="4"/>
        <v>44669</v>
      </c>
      <c r="D168" s="77">
        <f t="shared" si="5"/>
        <v>44669</v>
      </c>
      <c r="E168" s="64" t="s">
        <v>38</v>
      </c>
      <c r="F168" s="65" t="s">
        <v>39</v>
      </c>
      <c r="G168" s="63" t="s">
        <v>40</v>
      </c>
      <c r="H168" s="66">
        <v>1</v>
      </c>
      <c r="I168" s="69" t="s">
        <v>41</v>
      </c>
      <c r="J168" s="69" t="s">
        <v>41</v>
      </c>
      <c r="K168" s="63" t="s">
        <v>41</v>
      </c>
      <c r="N168" s="78" t="s">
        <v>46</v>
      </c>
      <c r="O168" s="78" t="s">
        <v>46</v>
      </c>
    </row>
    <row r="169" spans="1:15">
      <c r="A169" s="63" t="s">
        <v>176</v>
      </c>
      <c r="B169" s="63" t="s">
        <v>102</v>
      </c>
      <c r="C169" s="77">
        <f t="shared" si="4"/>
        <v>44682</v>
      </c>
      <c r="D169" s="77">
        <f t="shared" si="5"/>
        <v>44682</v>
      </c>
      <c r="E169" s="64" t="s">
        <v>38</v>
      </c>
      <c r="F169" s="65" t="s">
        <v>39</v>
      </c>
      <c r="G169" s="63" t="s">
        <v>40</v>
      </c>
      <c r="H169" s="66">
        <v>1</v>
      </c>
      <c r="I169" s="69" t="s">
        <v>41</v>
      </c>
      <c r="J169" s="69" t="s">
        <v>41</v>
      </c>
      <c r="K169" s="63" t="s">
        <v>41</v>
      </c>
      <c r="N169" s="78" t="s">
        <v>47</v>
      </c>
      <c r="O169" s="78" t="s">
        <v>47</v>
      </c>
    </row>
    <row r="170" spans="1:15">
      <c r="A170" s="63" t="s">
        <v>176</v>
      </c>
      <c r="B170" s="63" t="s">
        <v>102</v>
      </c>
      <c r="C170" s="77">
        <f t="shared" si="4"/>
        <v>44689</v>
      </c>
      <c r="D170" s="77">
        <f t="shared" si="5"/>
        <v>44689</v>
      </c>
      <c r="E170" s="64" t="s">
        <v>38</v>
      </c>
      <c r="F170" s="65" t="s">
        <v>39</v>
      </c>
      <c r="G170" s="63" t="s">
        <v>40</v>
      </c>
      <c r="H170" s="66">
        <v>1</v>
      </c>
      <c r="I170" s="69" t="s">
        <v>41</v>
      </c>
      <c r="J170" s="69" t="s">
        <v>41</v>
      </c>
      <c r="K170" s="63" t="s">
        <v>41</v>
      </c>
      <c r="N170" s="78" t="s">
        <v>48</v>
      </c>
      <c r="O170" s="78" t="s">
        <v>48</v>
      </c>
    </row>
    <row r="171" spans="1:15">
      <c r="A171" s="63" t="s">
        <v>176</v>
      </c>
      <c r="B171" s="63" t="s">
        <v>102</v>
      </c>
      <c r="C171" s="77">
        <f t="shared" si="4"/>
        <v>44707</v>
      </c>
      <c r="D171" s="77">
        <f t="shared" si="5"/>
        <v>44707</v>
      </c>
      <c r="E171" s="64" t="s">
        <v>38</v>
      </c>
      <c r="F171" s="65" t="s">
        <v>39</v>
      </c>
      <c r="G171" s="63" t="s">
        <v>40</v>
      </c>
      <c r="H171" s="66">
        <v>1</v>
      </c>
      <c r="I171" s="69" t="s">
        <v>41</v>
      </c>
      <c r="J171" s="69" t="s">
        <v>41</v>
      </c>
      <c r="K171" s="63" t="s">
        <v>41</v>
      </c>
      <c r="N171" s="78" t="s">
        <v>49</v>
      </c>
      <c r="O171" s="78" t="s">
        <v>49</v>
      </c>
    </row>
    <row r="172" spans="1:15">
      <c r="A172" s="63" t="s">
        <v>176</v>
      </c>
      <c r="B172" s="63" t="s">
        <v>102</v>
      </c>
      <c r="C172" s="77">
        <f t="shared" si="4"/>
        <v>44718</v>
      </c>
      <c r="D172" s="77">
        <f t="shared" si="5"/>
        <v>44718</v>
      </c>
      <c r="E172" s="64" t="s">
        <v>38</v>
      </c>
      <c r="F172" s="65" t="s">
        <v>39</v>
      </c>
      <c r="G172" s="63" t="s">
        <v>40</v>
      </c>
      <c r="H172" s="66">
        <v>1</v>
      </c>
      <c r="I172" s="69" t="s">
        <v>41</v>
      </c>
      <c r="J172" s="69" t="s">
        <v>41</v>
      </c>
      <c r="K172" s="63" t="s">
        <v>41</v>
      </c>
      <c r="N172" s="78" t="s">
        <v>50</v>
      </c>
      <c r="O172" s="78" t="s">
        <v>50</v>
      </c>
    </row>
    <row r="173" spans="1:15">
      <c r="A173" s="63" t="s">
        <v>176</v>
      </c>
      <c r="B173" s="63" t="s">
        <v>102</v>
      </c>
      <c r="C173" s="77">
        <f t="shared" si="4"/>
        <v>44756</v>
      </c>
      <c r="D173" s="77">
        <f t="shared" si="5"/>
        <v>44756</v>
      </c>
      <c r="E173" s="64" t="s">
        <v>38</v>
      </c>
      <c r="F173" s="65" t="s">
        <v>39</v>
      </c>
      <c r="G173" s="63" t="s">
        <v>40</v>
      </c>
      <c r="H173" s="66">
        <v>1</v>
      </c>
      <c r="I173" s="69" t="s">
        <v>41</v>
      </c>
      <c r="J173" s="69" t="s">
        <v>41</v>
      </c>
      <c r="K173" s="63" t="s">
        <v>41</v>
      </c>
      <c r="N173" s="78" t="s">
        <v>51</v>
      </c>
      <c r="O173" s="78" t="s">
        <v>51</v>
      </c>
    </row>
    <row r="174" spans="1:15">
      <c r="A174" s="63" t="s">
        <v>176</v>
      </c>
      <c r="B174" s="63" t="s">
        <v>102</v>
      </c>
      <c r="C174" s="77">
        <f t="shared" si="4"/>
        <v>44788</v>
      </c>
      <c r="D174" s="77">
        <f t="shared" si="5"/>
        <v>44788</v>
      </c>
      <c r="E174" s="64" t="s">
        <v>38</v>
      </c>
      <c r="F174" s="65" t="s">
        <v>39</v>
      </c>
      <c r="G174" s="63" t="s">
        <v>40</v>
      </c>
      <c r="H174" s="66">
        <v>1</v>
      </c>
      <c r="I174" s="69" t="s">
        <v>41</v>
      </c>
      <c r="J174" s="69" t="s">
        <v>41</v>
      </c>
      <c r="K174" s="63" t="s">
        <v>41</v>
      </c>
      <c r="N174" s="78" t="s">
        <v>60</v>
      </c>
      <c r="O174" s="78" t="s">
        <v>60</v>
      </c>
    </row>
    <row r="175" spans="1:15">
      <c r="A175" s="63" t="s">
        <v>176</v>
      </c>
      <c r="B175" s="63" t="s">
        <v>102</v>
      </c>
      <c r="C175" s="77">
        <f t="shared" si="4"/>
        <v>44848</v>
      </c>
      <c r="D175" s="77">
        <f t="shared" si="5"/>
        <v>44848</v>
      </c>
      <c r="E175" s="64" t="s">
        <v>43</v>
      </c>
      <c r="F175" s="65" t="s">
        <v>44</v>
      </c>
      <c r="G175" s="63" t="s">
        <v>40</v>
      </c>
      <c r="H175" s="66">
        <v>1</v>
      </c>
      <c r="I175" s="69" t="s">
        <v>41</v>
      </c>
      <c r="J175" s="69" t="s">
        <v>41</v>
      </c>
      <c r="K175" s="63" t="s">
        <v>45</v>
      </c>
      <c r="N175" s="78" t="s">
        <v>65</v>
      </c>
      <c r="O175" s="78" t="s">
        <v>65</v>
      </c>
    </row>
    <row r="176" spans="1:15">
      <c r="A176" s="63" t="s">
        <v>176</v>
      </c>
      <c r="B176" s="63" t="s">
        <v>102</v>
      </c>
      <c r="C176" s="77">
        <f t="shared" si="4"/>
        <v>44866</v>
      </c>
      <c r="D176" s="77">
        <f t="shared" si="5"/>
        <v>44866</v>
      </c>
      <c r="E176" s="64" t="s">
        <v>38</v>
      </c>
      <c r="F176" s="65" t="s">
        <v>39</v>
      </c>
      <c r="G176" s="63" t="s">
        <v>40</v>
      </c>
      <c r="H176" s="66">
        <v>1</v>
      </c>
      <c r="I176" s="69" t="s">
        <v>41</v>
      </c>
      <c r="J176" s="69" t="s">
        <v>41</v>
      </c>
      <c r="K176" s="63" t="s">
        <v>41</v>
      </c>
      <c r="N176" s="78" t="s">
        <v>67</v>
      </c>
      <c r="O176" s="78" t="s">
        <v>67</v>
      </c>
    </row>
    <row r="177" spans="1:15">
      <c r="A177" s="63" t="s">
        <v>176</v>
      </c>
      <c r="B177" s="63" t="s">
        <v>102</v>
      </c>
      <c r="C177" s="77">
        <f t="shared" si="4"/>
        <v>44876</v>
      </c>
      <c r="D177" s="77">
        <f t="shared" si="5"/>
        <v>44876</v>
      </c>
      <c r="E177" s="64" t="s">
        <v>38</v>
      </c>
      <c r="F177" s="65" t="s">
        <v>39</v>
      </c>
      <c r="G177" s="63" t="s">
        <v>40</v>
      </c>
      <c r="H177" s="66">
        <v>1</v>
      </c>
      <c r="I177" s="69" t="s">
        <v>41</v>
      </c>
      <c r="J177" s="69" t="s">
        <v>41</v>
      </c>
      <c r="K177" s="63" t="s">
        <v>41</v>
      </c>
      <c r="N177" s="78" t="s">
        <v>68</v>
      </c>
      <c r="O177" s="78" t="s">
        <v>68</v>
      </c>
    </row>
    <row r="178" spans="1:15">
      <c r="A178" s="63" t="s">
        <v>176</v>
      </c>
      <c r="B178" s="63" t="s">
        <v>102</v>
      </c>
      <c r="C178" s="77">
        <f t="shared" si="4"/>
        <v>44920</v>
      </c>
      <c r="D178" s="77">
        <f t="shared" si="5"/>
        <v>44920</v>
      </c>
      <c r="E178" s="64" t="s">
        <v>38</v>
      </c>
      <c r="F178" s="65" t="s">
        <v>39</v>
      </c>
      <c r="G178" s="63" t="s">
        <v>40</v>
      </c>
      <c r="H178" s="66">
        <v>1</v>
      </c>
      <c r="I178" s="69" t="s">
        <v>41</v>
      </c>
      <c r="J178" s="69" t="s">
        <v>41</v>
      </c>
      <c r="K178" s="63" t="s">
        <v>41</v>
      </c>
      <c r="N178" s="78" t="s">
        <v>69</v>
      </c>
      <c r="O178" s="78" t="s">
        <v>69</v>
      </c>
    </row>
    <row r="179" spans="1:15">
      <c r="A179" s="63" t="s">
        <v>177</v>
      </c>
      <c r="B179" s="63" t="s">
        <v>103</v>
      </c>
      <c r="C179" s="77">
        <f t="shared" si="4"/>
        <v>44562</v>
      </c>
      <c r="D179" s="77">
        <f t="shared" si="5"/>
        <v>44562</v>
      </c>
      <c r="E179" s="64" t="s">
        <v>38</v>
      </c>
      <c r="F179" s="65" t="s">
        <v>39</v>
      </c>
      <c r="G179" s="63" t="s">
        <v>40</v>
      </c>
      <c r="H179" s="66">
        <v>1</v>
      </c>
      <c r="I179" s="69" t="s">
        <v>41</v>
      </c>
      <c r="J179" s="69" t="s">
        <v>41</v>
      </c>
      <c r="K179" s="63" t="s">
        <v>41</v>
      </c>
      <c r="N179" s="78" t="s">
        <v>37</v>
      </c>
      <c r="O179" s="78" t="s">
        <v>37</v>
      </c>
    </row>
    <row r="180" spans="1:15">
      <c r="A180" s="63" t="s">
        <v>177</v>
      </c>
      <c r="B180" s="63" t="s">
        <v>103</v>
      </c>
      <c r="C180" s="77">
        <f t="shared" si="4"/>
        <v>44638</v>
      </c>
      <c r="D180" s="77">
        <f t="shared" si="5"/>
        <v>44638</v>
      </c>
      <c r="E180" s="64" t="s">
        <v>43</v>
      </c>
      <c r="F180" s="65" t="s">
        <v>44</v>
      </c>
      <c r="G180" s="63" t="s">
        <v>40</v>
      </c>
      <c r="H180" s="66">
        <v>1</v>
      </c>
      <c r="I180" s="69" t="s">
        <v>41</v>
      </c>
      <c r="J180" s="69" t="s">
        <v>41</v>
      </c>
      <c r="K180" s="63" t="s">
        <v>45</v>
      </c>
      <c r="N180" s="78" t="s">
        <v>42</v>
      </c>
      <c r="O180" s="78" t="s">
        <v>42</v>
      </c>
    </row>
    <row r="181" spans="1:15">
      <c r="A181" s="63" t="s">
        <v>177</v>
      </c>
      <c r="B181" s="63" t="s">
        <v>103</v>
      </c>
      <c r="C181" s="77">
        <f t="shared" si="4"/>
        <v>44669</v>
      </c>
      <c r="D181" s="77">
        <f t="shared" si="5"/>
        <v>44669</v>
      </c>
      <c r="E181" s="64" t="s">
        <v>38</v>
      </c>
      <c r="F181" s="65" t="s">
        <v>39</v>
      </c>
      <c r="G181" s="63" t="s">
        <v>40</v>
      </c>
      <c r="H181" s="66">
        <v>1</v>
      </c>
      <c r="I181" s="69" t="s">
        <v>41</v>
      </c>
      <c r="J181" s="69" t="s">
        <v>41</v>
      </c>
      <c r="K181" s="63" t="s">
        <v>41</v>
      </c>
      <c r="N181" s="78" t="s">
        <v>46</v>
      </c>
      <c r="O181" s="78" t="s">
        <v>46</v>
      </c>
    </row>
    <row r="182" spans="1:15">
      <c r="A182" s="63" t="s">
        <v>177</v>
      </c>
      <c r="B182" s="63" t="s">
        <v>103</v>
      </c>
      <c r="C182" s="77">
        <f t="shared" si="4"/>
        <v>44682</v>
      </c>
      <c r="D182" s="77">
        <f t="shared" si="5"/>
        <v>44682</v>
      </c>
      <c r="E182" s="64" t="s">
        <v>38</v>
      </c>
      <c r="F182" s="65" t="s">
        <v>39</v>
      </c>
      <c r="G182" s="63" t="s">
        <v>40</v>
      </c>
      <c r="H182" s="66">
        <v>1</v>
      </c>
      <c r="I182" s="69" t="s">
        <v>41</v>
      </c>
      <c r="J182" s="69" t="s">
        <v>41</v>
      </c>
      <c r="K182" s="63" t="s">
        <v>41</v>
      </c>
      <c r="N182" s="78" t="s">
        <v>47</v>
      </c>
      <c r="O182" s="78" t="s">
        <v>47</v>
      </c>
    </row>
    <row r="183" spans="1:15">
      <c r="A183" s="63" t="s">
        <v>177</v>
      </c>
      <c r="B183" s="63" t="s">
        <v>103</v>
      </c>
      <c r="C183" s="77">
        <f t="shared" si="4"/>
        <v>44689</v>
      </c>
      <c r="D183" s="77">
        <f t="shared" si="5"/>
        <v>44689</v>
      </c>
      <c r="E183" s="64" t="s">
        <v>38</v>
      </c>
      <c r="F183" s="65" t="s">
        <v>39</v>
      </c>
      <c r="G183" s="63" t="s">
        <v>40</v>
      </c>
      <c r="H183" s="66">
        <v>1</v>
      </c>
      <c r="I183" s="69" t="s">
        <v>41</v>
      </c>
      <c r="J183" s="69" t="s">
        <v>41</v>
      </c>
      <c r="K183" s="63" t="s">
        <v>41</v>
      </c>
      <c r="N183" s="78" t="s">
        <v>48</v>
      </c>
      <c r="O183" s="78" t="s">
        <v>48</v>
      </c>
    </row>
    <row r="184" spans="1:15">
      <c r="A184" s="63" t="s">
        <v>177</v>
      </c>
      <c r="B184" s="63" t="s">
        <v>103</v>
      </c>
      <c r="C184" s="77">
        <f t="shared" si="4"/>
        <v>44707</v>
      </c>
      <c r="D184" s="77">
        <f t="shared" si="5"/>
        <v>44707</v>
      </c>
      <c r="E184" s="64" t="s">
        <v>38</v>
      </c>
      <c r="F184" s="65" t="s">
        <v>39</v>
      </c>
      <c r="G184" s="63" t="s">
        <v>40</v>
      </c>
      <c r="H184" s="66">
        <v>1</v>
      </c>
      <c r="I184" s="69" t="s">
        <v>41</v>
      </c>
      <c r="J184" s="69" t="s">
        <v>41</v>
      </c>
      <c r="K184" s="63" t="s">
        <v>41</v>
      </c>
      <c r="N184" s="78" t="s">
        <v>49</v>
      </c>
      <c r="O184" s="78" t="s">
        <v>49</v>
      </c>
    </row>
    <row r="185" spans="1:15">
      <c r="A185" s="63" t="s">
        <v>177</v>
      </c>
      <c r="B185" s="63" t="s">
        <v>103</v>
      </c>
      <c r="C185" s="77">
        <f t="shared" si="4"/>
        <v>44708</v>
      </c>
      <c r="D185" s="77">
        <f t="shared" si="5"/>
        <v>44708</v>
      </c>
      <c r="E185" s="64" t="s">
        <v>63</v>
      </c>
      <c r="F185" s="65" t="s">
        <v>64</v>
      </c>
      <c r="G185" s="63" t="s">
        <v>40</v>
      </c>
      <c r="H185" s="66">
        <v>1</v>
      </c>
      <c r="I185" s="69" t="s">
        <v>41</v>
      </c>
      <c r="J185" s="69" t="s">
        <v>41</v>
      </c>
      <c r="K185" s="63" t="s">
        <v>41</v>
      </c>
      <c r="N185" s="78" t="s">
        <v>89</v>
      </c>
      <c r="O185" s="78" t="s">
        <v>89</v>
      </c>
    </row>
    <row r="186" spans="1:15">
      <c r="A186" s="63" t="s">
        <v>177</v>
      </c>
      <c r="B186" s="63" t="s">
        <v>103</v>
      </c>
      <c r="C186" s="77">
        <f t="shared" si="4"/>
        <v>44718</v>
      </c>
      <c r="D186" s="77">
        <f t="shared" si="5"/>
        <v>44718</v>
      </c>
      <c r="E186" s="64" t="s">
        <v>38</v>
      </c>
      <c r="F186" s="65" t="s">
        <v>39</v>
      </c>
      <c r="G186" s="63" t="s">
        <v>40</v>
      </c>
      <c r="H186" s="66">
        <v>1</v>
      </c>
      <c r="I186" s="69" t="s">
        <v>41</v>
      </c>
      <c r="J186" s="69" t="s">
        <v>41</v>
      </c>
      <c r="K186" s="63" t="s">
        <v>41</v>
      </c>
      <c r="N186" s="78" t="s">
        <v>50</v>
      </c>
      <c r="O186" s="78" t="s">
        <v>50</v>
      </c>
    </row>
    <row r="187" spans="1:15">
      <c r="A187" s="63" t="s">
        <v>177</v>
      </c>
      <c r="B187" s="63" t="s">
        <v>103</v>
      </c>
      <c r="C187" s="77">
        <f t="shared" si="4"/>
        <v>44756</v>
      </c>
      <c r="D187" s="77">
        <f t="shared" si="5"/>
        <v>44756</v>
      </c>
      <c r="E187" s="64" t="s">
        <v>38</v>
      </c>
      <c r="F187" s="65" t="s">
        <v>39</v>
      </c>
      <c r="G187" s="63" t="s">
        <v>40</v>
      </c>
      <c r="H187" s="66">
        <v>1</v>
      </c>
      <c r="I187" s="69" t="s">
        <v>41</v>
      </c>
      <c r="J187" s="69" t="s">
        <v>41</v>
      </c>
      <c r="K187" s="63" t="s">
        <v>41</v>
      </c>
      <c r="N187" s="78" t="s">
        <v>51</v>
      </c>
      <c r="O187" s="78" t="s">
        <v>51</v>
      </c>
    </row>
    <row r="188" spans="1:15">
      <c r="A188" s="63" t="s">
        <v>177</v>
      </c>
      <c r="B188" s="63" t="s">
        <v>103</v>
      </c>
      <c r="C188" s="77">
        <f t="shared" si="4"/>
        <v>44757</v>
      </c>
      <c r="D188" s="77">
        <f t="shared" si="5"/>
        <v>44757</v>
      </c>
      <c r="E188" s="64" t="s">
        <v>63</v>
      </c>
      <c r="F188" s="65" t="s">
        <v>64</v>
      </c>
      <c r="G188" s="63" t="s">
        <v>40</v>
      </c>
      <c r="H188" s="66">
        <v>1</v>
      </c>
      <c r="I188" s="69" t="s">
        <v>41</v>
      </c>
      <c r="J188" s="69" t="s">
        <v>41</v>
      </c>
      <c r="K188" s="63" t="s">
        <v>41</v>
      </c>
      <c r="N188" s="78" t="s">
        <v>92</v>
      </c>
      <c r="O188" s="78" t="s">
        <v>92</v>
      </c>
    </row>
    <row r="189" spans="1:15">
      <c r="A189" s="63" t="s">
        <v>177</v>
      </c>
      <c r="B189" s="63" t="s">
        <v>103</v>
      </c>
      <c r="C189" s="77">
        <f t="shared" si="4"/>
        <v>44767</v>
      </c>
      <c r="D189" s="77">
        <f t="shared" si="5"/>
        <v>44771</v>
      </c>
      <c r="E189" s="64" t="s">
        <v>54</v>
      </c>
      <c r="F189" s="65" t="s">
        <v>55</v>
      </c>
      <c r="G189" s="63" t="s">
        <v>40</v>
      </c>
      <c r="H189" s="66">
        <v>5</v>
      </c>
      <c r="I189" s="69" t="s">
        <v>41</v>
      </c>
      <c r="J189" s="69" t="s">
        <v>41</v>
      </c>
      <c r="K189" s="63" t="s">
        <v>41</v>
      </c>
      <c r="N189" s="78" t="s">
        <v>52</v>
      </c>
      <c r="O189" s="78" t="s">
        <v>53</v>
      </c>
    </row>
    <row r="190" spans="1:15">
      <c r="A190" s="63" t="s">
        <v>177</v>
      </c>
      <c r="B190" s="63" t="s">
        <v>103</v>
      </c>
      <c r="C190" s="77">
        <f t="shared" si="4"/>
        <v>44774</v>
      </c>
      <c r="D190" s="77">
        <f t="shared" si="5"/>
        <v>44778</v>
      </c>
      <c r="E190" s="64" t="s">
        <v>54</v>
      </c>
      <c r="F190" s="65" t="s">
        <v>55</v>
      </c>
      <c r="G190" s="63" t="s">
        <v>40</v>
      </c>
      <c r="H190" s="66">
        <v>5</v>
      </c>
      <c r="I190" s="69" t="s">
        <v>41</v>
      </c>
      <c r="J190" s="69" t="s">
        <v>41</v>
      </c>
      <c r="K190" s="63" t="s">
        <v>41</v>
      </c>
      <c r="N190" s="78" t="s">
        <v>56</v>
      </c>
      <c r="O190" s="78" t="s">
        <v>57</v>
      </c>
    </row>
    <row r="191" spans="1:15">
      <c r="A191" s="63" t="s">
        <v>177</v>
      </c>
      <c r="B191" s="63" t="s">
        <v>103</v>
      </c>
      <c r="C191" s="77">
        <f t="shared" si="4"/>
        <v>44781</v>
      </c>
      <c r="D191" s="77">
        <f t="shared" si="5"/>
        <v>44785</v>
      </c>
      <c r="E191" s="64" t="s">
        <v>54</v>
      </c>
      <c r="F191" s="65" t="s">
        <v>55</v>
      </c>
      <c r="G191" s="63" t="s">
        <v>40</v>
      </c>
      <c r="H191" s="66">
        <v>5</v>
      </c>
      <c r="I191" s="69" t="s">
        <v>41</v>
      </c>
      <c r="J191" s="69" t="s">
        <v>41</v>
      </c>
      <c r="K191" s="63" t="s">
        <v>41</v>
      </c>
      <c r="N191" s="78" t="s">
        <v>58</v>
      </c>
      <c r="O191" s="78" t="s">
        <v>59</v>
      </c>
    </row>
    <row r="192" spans="1:15">
      <c r="A192" s="63" t="s">
        <v>177</v>
      </c>
      <c r="B192" s="63" t="s">
        <v>103</v>
      </c>
      <c r="C192" s="77">
        <f t="shared" si="4"/>
        <v>44788</v>
      </c>
      <c r="D192" s="77">
        <f t="shared" si="5"/>
        <v>44788</v>
      </c>
      <c r="E192" s="64" t="s">
        <v>38</v>
      </c>
      <c r="F192" s="65" t="s">
        <v>39</v>
      </c>
      <c r="G192" s="63" t="s">
        <v>40</v>
      </c>
      <c r="H192" s="66">
        <v>1</v>
      </c>
      <c r="I192" s="69" t="s">
        <v>41</v>
      </c>
      <c r="J192" s="69" t="s">
        <v>41</v>
      </c>
      <c r="K192" s="63" t="s">
        <v>41</v>
      </c>
      <c r="N192" s="78" t="s">
        <v>60</v>
      </c>
      <c r="O192" s="78" t="s">
        <v>60</v>
      </c>
    </row>
    <row r="193" spans="1:15">
      <c r="A193" s="63" t="s">
        <v>177</v>
      </c>
      <c r="B193" s="63" t="s">
        <v>103</v>
      </c>
      <c r="C193" s="77">
        <f t="shared" si="4"/>
        <v>44789</v>
      </c>
      <c r="D193" s="77">
        <f t="shared" si="5"/>
        <v>44792</v>
      </c>
      <c r="E193" s="64" t="s">
        <v>63</v>
      </c>
      <c r="F193" s="65" t="s">
        <v>64</v>
      </c>
      <c r="G193" s="63" t="s">
        <v>40</v>
      </c>
      <c r="H193" s="66">
        <v>4</v>
      </c>
      <c r="I193" s="69" t="s">
        <v>41</v>
      </c>
      <c r="J193" s="69" t="s">
        <v>41</v>
      </c>
      <c r="K193" s="63" t="s">
        <v>41</v>
      </c>
      <c r="N193" s="78" t="s">
        <v>61</v>
      </c>
      <c r="O193" s="78" t="s">
        <v>62</v>
      </c>
    </row>
    <row r="194" spans="1:15">
      <c r="A194" s="63" t="s">
        <v>177</v>
      </c>
      <c r="B194" s="63" t="s">
        <v>103</v>
      </c>
      <c r="C194" s="77">
        <f t="shared" ref="C194:C257" si="6">N194*1</f>
        <v>44848</v>
      </c>
      <c r="D194" s="77">
        <f t="shared" ref="D194:D257" si="7">O194*1</f>
        <v>44848</v>
      </c>
      <c r="E194" s="64" t="s">
        <v>43</v>
      </c>
      <c r="F194" s="65" t="s">
        <v>44</v>
      </c>
      <c r="G194" s="63" t="s">
        <v>40</v>
      </c>
      <c r="H194" s="66">
        <v>1</v>
      </c>
      <c r="I194" s="69" t="s">
        <v>41</v>
      </c>
      <c r="J194" s="69" t="s">
        <v>41</v>
      </c>
      <c r="K194" s="63" t="s">
        <v>45</v>
      </c>
      <c r="N194" s="78" t="s">
        <v>65</v>
      </c>
      <c r="O194" s="78" t="s">
        <v>65</v>
      </c>
    </row>
    <row r="195" spans="1:15">
      <c r="A195" s="63" t="s">
        <v>177</v>
      </c>
      <c r="B195" s="63" t="s">
        <v>103</v>
      </c>
      <c r="C195" s="77">
        <f t="shared" si="6"/>
        <v>44865</v>
      </c>
      <c r="D195" s="77">
        <f t="shared" si="7"/>
        <v>44865</v>
      </c>
      <c r="E195" s="64" t="s">
        <v>63</v>
      </c>
      <c r="F195" s="65" t="s">
        <v>64</v>
      </c>
      <c r="G195" s="63" t="s">
        <v>40</v>
      </c>
      <c r="H195" s="66">
        <v>1</v>
      </c>
      <c r="I195" s="69" t="s">
        <v>41</v>
      </c>
      <c r="J195" s="69" t="s">
        <v>41</v>
      </c>
      <c r="K195" s="63" t="s">
        <v>41</v>
      </c>
      <c r="N195" s="78" t="s">
        <v>66</v>
      </c>
      <c r="O195" s="78" t="s">
        <v>66</v>
      </c>
    </row>
    <row r="196" spans="1:15">
      <c r="A196" s="63" t="s">
        <v>177</v>
      </c>
      <c r="B196" s="63" t="s">
        <v>103</v>
      </c>
      <c r="C196" s="77">
        <f t="shared" si="6"/>
        <v>44866</v>
      </c>
      <c r="D196" s="77">
        <f t="shared" si="7"/>
        <v>44866</v>
      </c>
      <c r="E196" s="64" t="s">
        <v>38</v>
      </c>
      <c r="F196" s="65" t="s">
        <v>39</v>
      </c>
      <c r="G196" s="63" t="s">
        <v>40</v>
      </c>
      <c r="H196" s="66">
        <v>1</v>
      </c>
      <c r="I196" s="69" t="s">
        <v>41</v>
      </c>
      <c r="J196" s="69" t="s">
        <v>41</v>
      </c>
      <c r="K196" s="63" t="s">
        <v>41</v>
      </c>
      <c r="N196" s="78" t="s">
        <v>67</v>
      </c>
      <c r="O196" s="78" t="s">
        <v>67</v>
      </c>
    </row>
    <row r="197" spans="1:15">
      <c r="A197" s="63" t="s">
        <v>177</v>
      </c>
      <c r="B197" s="63" t="s">
        <v>103</v>
      </c>
      <c r="C197" s="77">
        <f t="shared" si="6"/>
        <v>44876</v>
      </c>
      <c r="D197" s="77">
        <f t="shared" si="7"/>
        <v>44876</v>
      </c>
      <c r="E197" s="64" t="s">
        <v>38</v>
      </c>
      <c r="F197" s="65" t="s">
        <v>39</v>
      </c>
      <c r="G197" s="63" t="s">
        <v>40</v>
      </c>
      <c r="H197" s="66">
        <v>1</v>
      </c>
      <c r="I197" s="69" t="s">
        <v>41</v>
      </c>
      <c r="J197" s="69" t="s">
        <v>41</v>
      </c>
      <c r="K197" s="63" t="s">
        <v>41</v>
      </c>
      <c r="N197" s="78" t="s">
        <v>68</v>
      </c>
      <c r="O197" s="78" t="s">
        <v>68</v>
      </c>
    </row>
    <row r="198" spans="1:15">
      <c r="A198" s="63" t="s">
        <v>177</v>
      </c>
      <c r="B198" s="63" t="s">
        <v>103</v>
      </c>
      <c r="C198" s="77">
        <f t="shared" si="6"/>
        <v>44918</v>
      </c>
      <c r="D198" s="77">
        <f t="shared" si="7"/>
        <v>44918</v>
      </c>
      <c r="E198" s="64" t="s">
        <v>74</v>
      </c>
      <c r="F198" s="65" t="s">
        <v>75</v>
      </c>
      <c r="G198" s="63" t="s">
        <v>40</v>
      </c>
      <c r="H198" s="66">
        <v>1</v>
      </c>
      <c r="I198" s="69" t="s">
        <v>41</v>
      </c>
      <c r="J198" s="69" t="s">
        <v>41</v>
      </c>
      <c r="K198" s="63" t="s">
        <v>41</v>
      </c>
      <c r="N198" s="78" t="s">
        <v>97</v>
      </c>
      <c r="O198" s="78" t="s">
        <v>97</v>
      </c>
    </row>
    <row r="199" spans="1:15">
      <c r="A199" s="63" t="s">
        <v>177</v>
      </c>
      <c r="B199" s="63" t="s">
        <v>103</v>
      </c>
      <c r="C199" s="77">
        <f t="shared" si="6"/>
        <v>44920</v>
      </c>
      <c r="D199" s="77">
        <f t="shared" si="7"/>
        <v>44920</v>
      </c>
      <c r="E199" s="64" t="s">
        <v>38</v>
      </c>
      <c r="F199" s="65" t="s">
        <v>39</v>
      </c>
      <c r="G199" s="63" t="s">
        <v>40</v>
      </c>
      <c r="H199" s="66">
        <v>1</v>
      </c>
      <c r="I199" s="69" t="s">
        <v>41</v>
      </c>
      <c r="J199" s="69" t="s">
        <v>41</v>
      </c>
      <c r="K199" s="63" t="s">
        <v>41</v>
      </c>
      <c r="N199" s="78" t="s">
        <v>69</v>
      </c>
      <c r="O199" s="78" t="s">
        <v>69</v>
      </c>
    </row>
    <row r="200" spans="1:15">
      <c r="A200" s="63" t="s">
        <v>177</v>
      </c>
      <c r="B200" s="63" t="s">
        <v>103</v>
      </c>
      <c r="C200" s="77">
        <f t="shared" si="6"/>
        <v>44921</v>
      </c>
      <c r="D200" s="77">
        <f t="shared" si="7"/>
        <v>44925</v>
      </c>
      <c r="E200" s="64" t="s">
        <v>54</v>
      </c>
      <c r="F200" s="65" t="s">
        <v>55</v>
      </c>
      <c r="G200" s="63" t="s">
        <v>40</v>
      </c>
      <c r="H200" s="66">
        <v>5</v>
      </c>
      <c r="I200" s="69" t="s">
        <v>41</v>
      </c>
      <c r="J200" s="69" t="s">
        <v>41</v>
      </c>
      <c r="K200" s="63" t="s">
        <v>41</v>
      </c>
      <c r="N200" s="78" t="s">
        <v>70</v>
      </c>
      <c r="O200" s="78" t="s">
        <v>71</v>
      </c>
    </row>
    <row r="201" spans="1:15">
      <c r="A201" s="63" t="s">
        <v>178</v>
      </c>
      <c r="B201" s="63" t="s">
        <v>104</v>
      </c>
      <c r="C201" s="77">
        <f t="shared" si="6"/>
        <v>44562</v>
      </c>
      <c r="D201" s="77">
        <f t="shared" si="7"/>
        <v>44562</v>
      </c>
      <c r="E201" s="64" t="s">
        <v>38</v>
      </c>
      <c r="F201" s="65" t="s">
        <v>39</v>
      </c>
      <c r="G201" s="63" t="s">
        <v>40</v>
      </c>
      <c r="H201" s="66">
        <v>1</v>
      </c>
      <c r="I201" s="69" t="s">
        <v>41</v>
      </c>
      <c r="J201" s="69" t="s">
        <v>41</v>
      </c>
      <c r="K201" s="63" t="s">
        <v>41</v>
      </c>
      <c r="N201" s="78" t="s">
        <v>37</v>
      </c>
      <c r="O201" s="78" t="s">
        <v>37</v>
      </c>
    </row>
    <row r="202" spans="1:15">
      <c r="A202" s="63" t="s">
        <v>178</v>
      </c>
      <c r="B202" s="63" t="s">
        <v>104</v>
      </c>
      <c r="C202" s="77">
        <f t="shared" si="6"/>
        <v>44638</v>
      </c>
      <c r="D202" s="77">
        <f t="shared" si="7"/>
        <v>44638</v>
      </c>
      <c r="E202" s="64" t="s">
        <v>43</v>
      </c>
      <c r="F202" s="65" t="s">
        <v>44</v>
      </c>
      <c r="G202" s="63" t="s">
        <v>40</v>
      </c>
      <c r="H202" s="66">
        <v>1</v>
      </c>
      <c r="I202" s="69" t="s">
        <v>41</v>
      </c>
      <c r="J202" s="69" t="s">
        <v>41</v>
      </c>
      <c r="K202" s="63" t="s">
        <v>45</v>
      </c>
      <c r="N202" s="78" t="s">
        <v>42</v>
      </c>
      <c r="O202" s="78" t="s">
        <v>42</v>
      </c>
    </row>
    <row r="203" spans="1:15">
      <c r="A203" s="63" t="s">
        <v>178</v>
      </c>
      <c r="B203" s="63" t="s">
        <v>104</v>
      </c>
      <c r="C203" s="77">
        <f t="shared" si="6"/>
        <v>44669</v>
      </c>
      <c r="D203" s="77">
        <f t="shared" si="7"/>
        <v>44669</v>
      </c>
      <c r="E203" s="64" t="s">
        <v>38</v>
      </c>
      <c r="F203" s="65" t="s">
        <v>39</v>
      </c>
      <c r="G203" s="63" t="s">
        <v>40</v>
      </c>
      <c r="H203" s="66">
        <v>1</v>
      </c>
      <c r="I203" s="69" t="s">
        <v>41</v>
      </c>
      <c r="J203" s="69" t="s">
        <v>41</v>
      </c>
      <c r="K203" s="63" t="s">
        <v>41</v>
      </c>
      <c r="N203" s="78" t="s">
        <v>46</v>
      </c>
      <c r="O203" s="78" t="s">
        <v>46</v>
      </c>
    </row>
    <row r="204" spans="1:15">
      <c r="A204" s="63" t="s">
        <v>178</v>
      </c>
      <c r="B204" s="63" t="s">
        <v>104</v>
      </c>
      <c r="C204" s="77">
        <f t="shared" si="6"/>
        <v>44682</v>
      </c>
      <c r="D204" s="77">
        <f t="shared" si="7"/>
        <v>44682</v>
      </c>
      <c r="E204" s="64" t="s">
        <v>38</v>
      </c>
      <c r="F204" s="65" t="s">
        <v>39</v>
      </c>
      <c r="G204" s="63" t="s">
        <v>40</v>
      </c>
      <c r="H204" s="66">
        <v>1</v>
      </c>
      <c r="I204" s="69" t="s">
        <v>41</v>
      </c>
      <c r="J204" s="69" t="s">
        <v>41</v>
      </c>
      <c r="K204" s="63" t="s">
        <v>41</v>
      </c>
      <c r="N204" s="78" t="s">
        <v>47</v>
      </c>
      <c r="O204" s="78" t="s">
        <v>47</v>
      </c>
    </row>
    <row r="205" spans="1:15">
      <c r="A205" s="63" t="s">
        <v>178</v>
      </c>
      <c r="B205" s="63" t="s">
        <v>104</v>
      </c>
      <c r="C205" s="77">
        <f t="shared" si="6"/>
        <v>44689</v>
      </c>
      <c r="D205" s="77">
        <f t="shared" si="7"/>
        <v>44689</v>
      </c>
      <c r="E205" s="64" t="s">
        <v>38</v>
      </c>
      <c r="F205" s="65" t="s">
        <v>39</v>
      </c>
      <c r="G205" s="63" t="s">
        <v>40</v>
      </c>
      <c r="H205" s="66">
        <v>1</v>
      </c>
      <c r="I205" s="69" t="s">
        <v>41</v>
      </c>
      <c r="J205" s="69" t="s">
        <v>41</v>
      </c>
      <c r="K205" s="63" t="s">
        <v>41</v>
      </c>
      <c r="N205" s="78" t="s">
        <v>48</v>
      </c>
      <c r="O205" s="78" t="s">
        <v>48</v>
      </c>
    </row>
    <row r="206" spans="1:15">
      <c r="A206" s="63" t="s">
        <v>178</v>
      </c>
      <c r="B206" s="63" t="s">
        <v>104</v>
      </c>
      <c r="C206" s="77">
        <f t="shared" si="6"/>
        <v>44707</v>
      </c>
      <c r="D206" s="77">
        <f t="shared" si="7"/>
        <v>44707</v>
      </c>
      <c r="E206" s="64" t="s">
        <v>38</v>
      </c>
      <c r="F206" s="65" t="s">
        <v>39</v>
      </c>
      <c r="G206" s="63" t="s">
        <v>40</v>
      </c>
      <c r="H206" s="66">
        <v>1</v>
      </c>
      <c r="I206" s="69" t="s">
        <v>41</v>
      </c>
      <c r="J206" s="69" t="s">
        <v>41</v>
      </c>
      <c r="K206" s="63" t="s">
        <v>41</v>
      </c>
      <c r="N206" s="78" t="s">
        <v>49</v>
      </c>
      <c r="O206" s="78" t="s">
        <v>49</v>
      </c>
    </row>
    <row r="207" spans="1:15">
      <c r="A207" s="63" t="s">
        <v>178</v>
      </c>
      <c r="B207" s="63" t="s">
        <v>104</v>
      </c>
      <c r="C207" s="77">
        <f t="shared" si="6"/>
        <v>44708</v>
      </c>
      <c r="D207" s="77">
        <f t="shared" si="7"/>
        <v>44708</v>
      </c>
      <c r="E207" s="64" t="s">
        <v>63</v>
      </c>
      <c r="F207" s="65" t="s">
        <v>64</v>
      </c>
      <c r="G207" s="63" t="s">
        <v>40</v>
      </c>
      <c r="H207" s="66">
        <v>1</v>
      </c>
      <c r="I207" s="69" t="s">
        <v>41</v>
      </c>
      <c r="J207" s="69" t="s">
        <v>41</v>
      </c>
      <c r="K207" s="63" t="s">
        <v>41</v>
      </c>
      <c r="N207" s="78" t="s">
        <v>89</v>
      </c>
      <c r="O207" s="78" t="s">
        <v>89</v>
      </c>
    </row>
    <row r="208" spans="1:15">
      <c r="A208" s="63" t="s">
        <v>178</v>
      </c>
      <c r="B208" s="63" t="s">
        <v>104</v>
      </c>
      <c r="C208" s="77">
        <f t="shared" si="6"/>
        <v>44718</v>
      </c>
      <c r="D208" s="77">
        <f t="shared" si="7"/>
        <v>44718</v>
      </c>
      <c r="E208" s="64" t="s">
        <v>38</v>
      </c>
      <c r="F208" s="65" t="s">
        <v>39</v>
      </c>
      <c r="G208" s="63" t="s">
        <v>40</v>
      </c>
      <c r="H208" s="66">
        <v>1</v>
      </c>
      <c r="I208" s="69" t="s">
        <v>41</v>
      </c>
      <c r="J208" s="69" t="s">
        <v>41</v>
      </c>
      <c r="K208" s="63" t="s">
        <v>41</v>
      </c>
      <c r="N208" s="78" t="s">
        <v>50</v>
      </c>
      <c r="O208" s="78" t="s">
        <v>50</v>
      </c>
    </row>
    <row r="209" spans="1:15">
      <c r="A209" s="63" t="s">
        <v>178</v>
      </c>
      <c r="B209" s="63" t="s">
        <v>104</v>
      </c>
      <c r="C209" s="77">
        <f t="shared" si="6"/>
        <v>44756</v>
      </c>
      <c r="D209" s="77">
        <f t="shared" si="7"/>
        <v>44756</v>
      </c>
      <c r="E209" s="64" t="s">
        <v>38</v>
      </c>
      <c r="F209" s="65" t="s">
        <v>39</v>
      </c>
      <c r="G209" s="63" t="s">
        <v>40</v>
      </c>
      <c r="H209" s="66">
        <v>1</v>
      </c>
      <c r="I209" s="69" t="s">
        <v>41</v>
      </c>
      <c r="J209" s="69" t="s">
        <v>41</v>
      </c>
      <c r="K209" s="63" t="s">
        <v>41</v>
      </c>
      <c r="N209" s="78" t="s">
        <v>51</v>
      </c>
      <c r="O209" s="78" t="s">
        <v>51</v>
      </c>
    </row>
    <row r="210" spans="1:15">
      <c r="A210" s="63" t="s">
        <v>178</v>
      </c>
      <c r="B210" s="63" t="s">
        <v>104</v>
      </c>
      <c r="C210" s="77">
        <f t="shared" si="6"/>
        <v>44757</v>
      </c>
      <c r="D210" s="77">
        <f t="shared" si="7"/>
        <v>44757</v>
      </c>
      <c r="E210" s="64" t="s">
        <v>63</v>
      </c>
      <c r="F210" s="65" t="s">
        <v>64</v>
      </c>
      <c r="G210" s="63" t="s">
        <v>40</v>
      </c>
      <c r="H210" s="66">
        <v>1</v>
      </c>
      <c r="I210" s="69" t="s">
        <v>41</v>
      </c>
      <c r="J210" s="69" t="s">
        <v>41</v>
      </c>
      <c r="K210" s="63" t="s">
        <v>41</v>
      </c>
      <c r="N210" s="78" t="s">
        <v>92</v>
      </c>
      <c r="O210" s="78" t="s">
        <v>92</v>
      </c>
    </row>
    <row r="211" spans="1:15">
      <c r="A211" s="63" t="s">
        <v>178</v>
      </c>
      <c r="B211" s="63" t="s">
        <v>104</v>
      </c>
      <c r="C211" s="77">
        <f t="shared" si="6"/>
        <v>44767</v>
      </c>
      <c r="D211" s="77">
        <f t="shared" si="7"/>
        <v>44771</v>
      </c>
      <c r="E211" s="64" t="s">
        <v>54</v>
      </c>
      <c r="F211" s="65" t="s">
        <v>55</v>
      </c>
      <c r="G211" s="63" t="s">
        <v>40</v>
      </c>
      <c r="H211" s="66">
        <v>5</v>
      </c>
      <c r="I211" s="69" t="s">
        <v>41</v>
      </c>
      <c r="J211" s="69" t="s">
        <v>41</v>
      </c>
      <c r="K211" s="63" t="s">
        <v>41</v>
      </c>
      <c r="N211" s="78" t="s">
        <v>52</v>
      </c>
      <c r="O211" s="78" t="s">
        <v>53</v>
      </c>
    </row>
    <row r="212" spans="1:15">
      <c r="A212" s="63" t="s">
        <v>178</v>
      </c>
      <c r="B212" s="63" t="s">
        <v>104</v>
      </c>
      <c r="C212" s="77">
        <f t="shared" si="6"/>
        <v>44774</v>
      </c>
      <c r="D212" s="77">
        <f t="shared" si="7"/>
        <v>44778</v>
      </c>
      <c r="E212" s="64" t="s">
        <v>54</v>
      </c>
      <c r="F212" s="65" t="s">
        <v>55</v>
      </c>
      <c r="G212" s="63" t="s">
        <v>40</v>
      </c>
      <c r="H212" s="66">
        <v>5</v>
      </c>
      <c r="I212" s="69" t="s">
        <v>41</v>
      </c>
      <c r="J212" s="69" t="s">
        <v>41</v>
      </c>
      <c r="K212" s="63" t="s">
        <v>41</v>
      </c>
      <c r="N212" s="78" t="s">
        <v>56</v>
      </c>
      <c r="O212" s="78" t="s">
        <v>57</v>
      </c>
    </row>
    <row r="213" spans="1:15">
      <c r="A213" s="63" t="s">
        <v>178</v>
      </c>
      <c r="B213" s="63" t="s">
        <v>104</v>
      </c>
      <c r="C213" s="77">
        <f t="shared" si="6"/>
        <v>44781</v>
      </c>
      <c r="D213" s="77">
        <f t="shared" si="7"/>
        <v>44785</v>
      </c>
      <c r="E213" s="64" t="s">
        <v>54</v>
      </c>
      <c r="F213" s="65" t="s">
        <v>55</v>
      </c>
      <c r="G213" s="63" t="s">
        <v>40</v>
      </c>
      <c r="H213" s="66">
        <v>5</v>
      </c>
      <c r="I213" s="69" t="s">
        <v>41</v>
      </c>
      <c r="J213" s="69" t="s">
        <v>41</v>
      </c>
      <c r="K213" s="63" t="s">
        <v>41</v>
      </c>
      <c r="N213" s="78" t="s">
        <v>58</v>
      </c>
      <c r="O213" s="78" t="s">
        <v>59</v>
      </c>
    </row>
    <row r="214" spans="1:15">
      <c r="A214" s="63" t="s">
        <v>178</v>
      </c>
      <c r="B214" s="63" t="s">
        <v>104</v>
      </c>
      <c r="C214" s="77">
        <f t="shared" si="6"/>
        <v>44788</v>
      </c>
      <c r="D214" s="77">
        <f t="shared" si="7"/>
        <v>44788</v>
      </c>
      <c r="E214" s="64" t="s">
        <v>38</v>
      </c>
      <c r="F214" s="65" t="s">
        <v>39</v>
      </c>
      <c r="G214" s="63" t="s">
        <v>40</v>
      </c>
      <c r="H214" s="66">
        <v>1</v>
      </c>
      <c r="I214" s="69" t="s">
        <v>41</v>
      </c>
      <c r="J214" s="69" t="s">
        <v>41</v>
      </c>
      <c r="K214" s="63" t="s">
        <v>41</v>
      </c>
      <c r="N214" s="78" t="s">
        <v>60</v>
      </c>
      <c r="O214" s="78" t="s">
        <v>60</v>
      </c>
    </row>
    <row r="215" spans="1:15">
      <c r="A215" s="63" t="s">
        <v>178</v>
      </c>
      <c r="B215" s="63" t="s">
        <v>104</v>
      </c>
      <c r="C215" s="77">
        <f t="shared" si="6"/>
        <v>44789</v>
      </c>
      <c r="D215" s="77">
        <f t="shared" si="7"/>
        <v>44792</v>
      </c>
      <c r="E215" s="64" t="s">
        <v>63</v>
      </c>
      <c r="F215" s="65" t="s">
        <v>64</v>
      </c>
      <c r="G215" s="63" t="s">
        <v>40</v>
      </c>
      <c r="H215" s="66">
        <v>4</v>
      </c>
      <c r="I215" s="69" t="s">
        <v>41</v>
      </c>
      <c r="J215" s="69" t="s">
        <v>41</v>
      </c>
      <c r="K215" s="63" t="s">
        <v>41</v>
      </c>
      <c r="N215" s="78" t="s">
        <v>61</v>
      </c>
      <c r="O215" s="78" t="s">
        <v>62</v>
      </c>
    </row>
    <row r="216" spans="1:15">
      <c r="A216" s="63" t="s">
        <v>178</v>
      </c>
      <c r="B216" s="63" t="s">
        <v>104</v>
      </c>
      <c r="C216" s="77">
        <f t="shared" si="6"/>
        <v>44848</v>
      </c>
      <c r="D216" s="77">
        <f t="shared" si="7"/>
        <v>44848</v>
      </c>
      <c r="E216" s="64" t="s">
        <v>43</v>
      </c>
      <c r="F216" s="65" t="s">
        <v>44</v>
      </c>
      <c r="G216" s="63" t="s">
        <v>40</v>
      </c>
      <c r="H216" s="66">
        <v>1</v>
      </c>
      <c r="I216" s="69" t="s">
        <v>41</v>
      </c>
      <c r="J216" s="69" t="s">
        <v>41</v>
      </c>
      <c r="K216" s="63" t="s">
        <v>45</v>
      </c>
      <c r="N216" s="78" t="s">
        <v>65</v>
      </c>
      <c r="O216" s="78" t="s">
        <v>65</v>
      </c>
    </row>
    <row r="217" spans="1:15">
      <c r="A217" s="63" t="s">
        <v>178</v>
      </c>
      <c r="B217" s="63" t="s">
        <v>104</v>
      </c>
      <c r="C217" s="77">
        <f t="shared" si="6"/>
        <v>44865</v>
      </c>
      <c r="D217" s="77">
        <f t="shared" si="7"/>
        <v>44865</v>
      </c>
      <c r="E217" s="64" t="s">
        <v>63</v>
      </c>
      <c r="F217" s="65" t="s">
        <v>64</v>
      </c>
      <c r="G217" s="63" t="s">
        <v>40</v>
      </c>
      <c r="H217" s="66">
        <v>1</v>
      </c>
      <c r="I217" s="69" t="s">
        <v>41</v>
      </c>
      <c r="J217" s="69" t="s">
        <v>41</v>
      </c>
      <c r="K217" s="63" t="s">
        <v>41</v>
      </c>
      <c r="N217" s="78" t="s">
        <v>66</v>
      </c>
      <c r="O217" s="78" t="s">
        <v>66</v>
      </c>
    </row>
    <row r="218" spans="1:15">
      <c r="A218" s="63" t="s">
        <v>178</v>
      </c>
      <c r="B218" s="63" t="s">
        <v>104</v>
      </c>
      <c r="C218" s="77">
        <f t="shared" si="6"/>
        <v>44866</v>
      </c>
      <c r="D218" s="77">
        <f t="shared" si="7"/>
        <v>44866</v>
      </c>
      <c r="E218" s="64" t="s">
        <v>38</v>
      </c>
      <c r="F218" s="65" t="s">
        <v>39</v>
      </c>
      <c r="G218" s="63" t="s">
        <v>40</v>
      </c>
      <c r="H218" s="66">
        <v>1</v>
      </c>
      <c r="I218" s="69" t="s">
        <v>41</v>
      </c>
      <c r="J218" s="69" t="s">
        <v>41</v>
      </c>
      <c r="K218" s="63" t="s">
        <v>41</v>
      </c>
      <c r="N218" s="78" t="s">
        <v>67</v>
      </c>
      <c r="O218" s="78" t="s">
        <v>67</v>
      </c>
    </row>
    <row r="219" spans="1:15">
      <c r="A219" s="63" t="s">
        <v>178</v>
      </c>
      <c r="B219" s="63" t="s">
        <v>104</v>
      </c>
      <c r="C219" s="77">
        <f t="shared" si="6"/>
        <v>44876</v>
      </c>
      <c r="D219" s="77">
        <f t="shared" si="7"/>
        <v>44876</v>
      </c>
      <c r="E219" s="64" t="s">
        <v>38</v>
      </c>
      <c r="F219" s="65" t="s">
        <v>39</v>
      </c>
      <c r="G219" s="63" t="s">
        <v>40</v>
      </c>
      <c r="H219" s="66">
        <v>1</v>
      </c>
      <c r="I219" s="69" t="s">
        <v>41</v>
      </c>
      <c r="J219" s="69" t="s">
        <v>41</v>
      </c>
      <c r="K219" s="63" t="s">
        <v>41</v>
      </c>
      <c r="N219" s="78" t="s">
        <v>68</v>
      </c>
      <c r="O219" s="78" t="s">
        <v>68</v>
      </c>
    </row>
    <row r="220" spans="1:15">
      <c r="A220" s="63" t="s">
        <v>178</v>
      </c>
      <c r="B220" s="63" t="s">
        <v>104</v>
      </c>
      <c r="C220" s="77">
        <f t="shared" si="6"/>
        <v>44918</v>
      </c>
      <c r="D220" s="77">
        <f t="shared" si="7"/>
        <v>44918</v>
      </c>
      <c r="E220" s="64" t="s">
        <v>74</v>
      </c>
      <c r="F220" s="65" t="s">
        <v>75</v>
      </c>
      <c r="G220" s="63" t="s">
        <v>40</v>
      </c>
      <c r="H220" s="66">
        <v>1</v>
      </c>
      <c r="I220" s="69" t="s">
        <v>41</v>
      </c>
      <c r="J220" s="69" t="s">
        <v>41</v>
      </c>
      <c r="K220" s="63" t="s">
        <v>41</v>
      </c>
      <c r="N220" s="78" t="s">
        <v>97</v>
      </c>
      <c r="O220" s="78" t="s">
        <v>97</v>
      </c>
    </row>
    <row r="221" spans="1:15">
      <c r="A221" s="63" t="s">
        <v>178</v>
      </c>
      <c r="B221" s="63" t="s">
        <v>104</v>
      </c>
      <c r="C221" s="77">
        <f t="shared" si="6"/>
        <v>44920</v>
      </c>
      <c r="D221" s="77">
        <f t="shared" si="7"/>
        <v>44920</v>
      </c>
      <c r="E221" s="64" t="s">
        <v>38</v>
      </c>
      <c r="F221" s="65" t="s">
        <v>39</v>
      </c>
      <c r="G221" s="63" t="s">
        <v>40</v>
      </c>
      <c r="H221" s="66">
        <v>1</v>
      </c>
      <c r="I221" s="69" t="s">
        <v>41</v>
      </c>
      <c r="J221" s="69" t="s">
        <v>41</v>
      </c>
      <c r="K221" s="63" t="s">
        <v>41</v>
      </c>
      <c r="N221" s="78" t="s">
        <v>69</v>
      </c>
      <c r="O221" s="78" t="s">
        <v>69</v>
      </c>
    </row>
    <row r="222" spans="1:15">
      <c r="A222" s="63" t="s">
        <v>178</v>
      </c>
      <c r="B222" s="63" t="s">
        <v>104</v>
      </c>
      <c r="C222" s="77">
        <f t="shared" si="6"/>
        <v>44921</v>
      </c>
      <c r="D222" s="77">
        <f t="shared" si="7"/>
        <v>44925</v>
      </c>
      <c r="E222" s="64" t="s">
        <v>54</v>
      </c>
      <c r="F222" s="65" t="s">
        <v>55</v>
      </c>
      <c r="G222" s="63" t="s">
        <v>40</v>
      </c>
      <c r="H222" s="66">
        <v>5</v>
      </c>
      <c r="I222" s="69" t="s">
        <v>41</v>
      </c>
      <c r="J222" s="69" t="s">
        <v>41</v>
      </c>
      <c r="K222" s="63" t="s">
        <v>41</v>
      </c>
      <c r="N222" s="78" t="s">
        <v>70</v>
      </c>
      <c r="O222" s="78" t="s">
        <v>71</v>
      </c>
    </row>
    <row r="223" spans="1:15">
      <c r="A223" s="63" t="s">
        <v>179</v>
      </c>
      <c r="B223" s="63" t="s">
        <v>105</v>
      </c>
      <c r="C223" s="77">
        <f t="shared" si="6"/>
        <v>44562</v>
      </c>
      <c r="D223" s="77">
        <f t="shared" si="7"/>
        <v>44562</v>
      </c>
      <c r="E223" s="64" t="s">
        <v>38</v>
      </c>
      <c r="F223" s="65" t="s">
        <v>39</v>
      </c>
      <c r="G223" s="63" t="s">
        <v>40</v>
      </c>
      <c r="H223" s="66">
        <v>1</v>
      </c>
      <c r="I223" s="69" t="s">
        <v>41</v>
      </c>
      <c r="J223" s="69" t="s">
        <v>41</v>
      </c>
      <c r="K223" s="63" t="s">
        <v>41</v>
      </c>
      <c r="N223" s="78" t="s">
        <v>37</v>
      </c>
      <c r="O223" s="78" t="s">
        <v>37</v>
      </c>
    </row>
    <row r="224" spans="1:15">
      <c r="A224" s="63" t="s">
        <v>179</v>
      </c>
      <c r="B224" s="63" t="s">
        <v>105</v>
      </c>
      <c r="C224" s="77">
        <f t="shared" si="6"/>
        <v>44638</v>
      </c>
      <c r="D224" s="77">
        <f t="shared" si="7"/>
        <v>44638</v>
      </c>
      <c r="E224" s="64" t="s">
        <v>43</v>
      </c>
      <c r="F224" s="65" t="s">
        <v>44</v>
      </c>
      <c r="G224" s="63" t="s">
        <v>40</v>
      </c>
      <c r="H224" s="66">
        <v>1</v>
      </c>
      <c r="I224" s="69" t="s">
        <v>41</v>
      </c>
      <c r="J224" s="69" t="s">
        <v>41</v>
      </c>
      <c r="K224" s="63" t="s">
        <v>45</v>
      </c>
      <c r="N224" s="78" t="s">
        <v>42</v>
      </c>
      <c r="O224" s="78" t="s">
        <v>42</v>
      </c>
    </row>
    <row r="225" spans="1:15">
      <c r="A225" s="63" t="s">
        <v>179</v>
      </c>
      <c r="B225" s="63" t="s">
        <v>105</v>
      </c>
      <c r="C225" s="77">
        <f t="shared" si="6"/>
        <v>44669</v>
      </c>
      <c r="D225" s="77">
        <f t="shared" si="7"/>
        <v>44669</v>
      </c>
      <c r="E225" s="64" t="s">
        <v>38</v>
      </c>
      <c r="F225" s="65" t="s">
        <v>39</v>
      </c>
      <c r="G225" s="63" t="s">
        <v>40</v>
      </c>
      <c r="H225" s="66">
        <v>1</v>
      </c>
      <c r="I225" s="69" t="s">
        <v>41</v>
      </c>
      <c r="J225" s="69" t="s">
        <v>41</v>
      </c>
      <c r="K225" s="63" t="s">
        <v>41</v>
      </c>
      <c r="N225" s="78" t="s">
        <v>46</v>
      </c>
      <c r="O225" s="78" t="s">
        <v>46</v>
      </c>
    </row>
    <row r="226" spans="1:15">
      <c r="A226" s="63" t="s">
        <v>179</v>
      </c>
      <c r="B226" s="63" t="s">
        <v>105</v>
      </c>
      <c r="C226" s="77">
        <f t="shared" si="6"/>
        <v>44682</v>
      </c>
      <c r="D226" s="77">
        <f t="shared" si="7"/>
        <v>44682</v>
      </c>
      <c r="E226" s="64" t="s">
        <v>38</v>
      </c>
      <c r="F226" s="65" t="s">
        <v>39</v>
      </c>
      <c r="G226" s="63" t="s">
        <v>40</v>
      </c>
      <c r="H226" s="66">
        <v>1</v>
      </c>
      <c r="I226" s="69" t="s">
        <v>41</v>
      </c>
      <c r="J226" s="69" t="s">
        <v>41</v>
      </c>
      <c r="K226" s="63" t="s">
        <v>41</v>
      </c>
      <c r="N226" s="78" t="s">
        <v>47</v>
      </c>
      <c r="O226" s="78" t="s">
        <v>47</v>
      </c>
    </row>
    <row r="227" spans="1:15">
      <c r="A227" s="63" t="s">
        <v>179</v>
      </c>
      <c r="B227" s="63" t="s">
        <v>105</v>
      </c>
      <c r="C227" s="77">
        <f t="shared" si="6"/>
        <v>44689</v>
      </c>
      <c r="D227" s="77">
        <f t="shared" si="7"/>
        <v>44689</v>
      </c>
      <c r="E227" s="64" t="s">
        <v>38</v>
      </c>
      <c r="F227" s="65" t="s">
        <v>39</v>
      </c>
      <c r="G227" s="63" t="s">
        <v>40</v>
      </c>
      <c r="H227" s="66">
        <v>1</v>
      </c>
      <c r="I227" s="69" t="s">
        <v>41</v>
      </c>
      <c r="J227" s="69" t="s">
        <v>41</v>
      </c>
      <c r="K227" s="63" t="s">
        <v>41</v>
      </c>
      <c r="N227" s="78" t="s">
        <v>48</v>
      </c>
      <c r="O227" s="78" t="s">
        <v>48</v>
      </c>
    </row>
    <row r="228" spans="1:15">
      <c r="A228" s="63" t="s">
        <v>179</v>
      </c>
      <c r="B228" s="63" t="s">
        <v>105</v>
      </c>
      <c r="C228" s="77">
        <f t="shared" si="6"/>
        <v>44707</v>
      </c>
      <c r="D228" s="77">
        <f t="shared" si="7"/>
        <v>44707</v>
      </c>
      <c r="E228" s="64" t="s">
        <v>38</v>
      </c>
      <c r="F228" s="65" t="s">
        <v>39</v>
      </c>
      <c r="G228" s="63" t="s">
        <v>40</v>
      </c>
      <c r="H228" s="66">
        <v>1</v>
      </c>
      <c r="I228" s="69" t="s">
        <v>41</v>
      </c>
      <c r="J228" s="69" t="s">
        <v>41</v>
      </c>
      <c r="K228" s="63" t="s">
        <v>41</v>
      </c>
      <c r="N228" s="78" t="s">
        <v>49</v>
      </c>
      <c r="O228" s="78" t="s">
        <v>49</v>
      </c>
    </row>
    <row r="229" spans="1:15">
      <c r="A229" s="63" t="s">
        <v>179</v>
      </c>
      <c r="B229" s="63" t="s">
        <v>105</v>
      </c>
      <c r="C229" s="77">
        <f t="shared" si="6"/>
        <v>44708</v>
      </c>
      <c r="D229" s="77">
        <f t="shared" si="7"/>
        <v>44708</v>
      </c>
      <c r="E229" s="64" t="s">
        <v>63</v>
      </c>
      <c r="F229" s="65" t="s">
        <v>64</v>
      </c>
      <c r="G229" s="63" t="s">
        <v>40</v>
      </c>
      <c r="H229" s="66">
        <v>1</v>
      </c>
      <c r="I229" s="69" t="s">
        <v>41</v>
      </c>
      <c r="J229" s="69" t="s">
        <v>41</v>
      </c>
      <c r="K229" s="63" t="s">
        <v>41</v>
      </c>
      <c r="N229" s="78" t="s">
        <v>89</v>
      </c>
      <c r="O229" s="78" t="s">
        <v>89</v>
      </c>
    </row>
    <row r="230" spans="1:15">
      <c r="A230" s="63" t="s">
        <v>179</v>
      </c>
      <c r="B230" s="63" t="s">
        <v>105</v>
      </c>
      <c r="C230" s="77">
        <f t="shared" si="6"/>
        <v>44718</v>
      </c>
      <c r="D230" s="77">
        <f t="shared" si="7"/>
        <v>44718</v>
      </c>
      <c r="E230" s="64" t="s">
        <v>38</v>
      </c>
      <c r="F230" s="65" t="s">
        <v>39</v>
      </c>
      <c r="G230" s="63" t="s">
        <v>40</v>
      </c>
      <c r="H230" s="66">
        <v>1</v>
      </c>
      <c r="I230" s="69" t="s">
        <v>41</v>
      </c>
      <c r="J230" s="69" t="s">
        <v>41</v>
      </c>
      <c r="K230" s="63" t="s">
        <v>41</v>
      </c>
      <c r="N230" s="78" t="s">
        <v>50</v>
      </c>
      <c r="O230" s="78" t="s">
        <v>50</v>
      </c>
    </row>
    <row r="231" spans="1:15">
      <c r="A231" s="63" t="s">
        <v>179</v>
      </c>
      <c r="B231" s="63" t="s">
        <v>105</v>
      </c>
      <c r="C231" s="77">
        <f t="shared" si="6"/>
        <v>44756</v>
      </c>
      <c r="D231" s="77">
        <f t="shared" si="7"/>
        <v>44756</v>
      </c>
      <c r="E231" s="64" t="s">
        <v>38</v>
      </c>
      <c r="F231" s="65" t="s">
        <v>39</v>
      </c>
      <c r="G231" s="63" t="s">
        <v>40</v>
      </c>
      <c r="H231" s="66">
        <v>1</v>
      </c>
      <c r="I231" s="69" t="s">
        <v>41</v>
      </c>
      <c r="J231" s="69" t="s">
        <v>41</v>
      </c>
      <c r="K231" s="63" t="s">
        <v>41</v>
      </c>
      <c r="N231" s="78" t="s">
        <v>51</v>
      </c>
      <c r="O231" s="78" t="s">
        <v>51</v>
      </c>
    </row>
    <row r="232" spans="1:15">
      <c r="A232" s="63" t="s">
        <v>179</v>
      </c>
      <c r="B232" s="63" t="s">
        <v>105</v>
      </c>
      <c r="C232" s="77">
        <f t="shared" si="6"/>
        <v>44757</v>
      </c>
      <c r="D232" s="77">
        <f t="shared" si="7"/>
        <v>44757</v>
      </c>
      <c r="E232" s="64" t="s">
        <v>63</v>
      </c>
      <c r="F232" s="65" t="s">
        <v>64</v>
      </c>
      <c r="G232" s="63" t="s">
        <v>40</v>
      </c>
      <c r="H232" s="66">
        <v>1</v>
      </c>
      <c r="I232" s="69" t="s">
        <v>41</v>
      </c>
      <c r="J232" s="69" t="s">
        <v>41</v>
      </c>
      <c r="K232" s="63" t="s">
        <v>41</v>
      </c>
      <c r="N232" s="78" t="s">
        <v>92</v>
      </c>
      <c r="O232" s="78" t="s">
        <v>92</v>
      </c>
    </row>
    <row r="233" spans="1:15">
      <c r="A233" s="63" t="s">
        <v>179</v>
      </c>
      <c r="B233" s="63" t="s">
        <v>105</v>
      </c>
      <c r="C233" s="77">
        <f t="shared" si="6"/>
        <v>44767</v>
      </c>
      <c r="D233" s="77">
        <f t="shared" si="7"/>
        <v>44771</v>
      </c>
      <c r="E233" s="64" t="s">
        <v>54</v>
      </c>
      <c r="F233" s="65" t="s">
        <v>55</v>
      </c>
      <c r="G233" s="63" t="s">
        <v>40</v>
      </c>
      <c r="H233" s="66">
        <v>5</v>
      </c>
      <c r="I233" s="69" t="s">
        <v>41</v>
      </c>
      <c r="J233" s="69" t="s">
        <v>41</v>
      </c>
      <c r="K233" s="63" t="s">
        <v>41</v>
      </c>
      <c r="N233" s="78" t="s">
        <v>52</v>
      </c>
      <c r="O233" s="78" t="s">
        <v>53</v>
      </c>
    </row>
    <row r="234" spans="1:15">
      <c r="A234" s="63" t="s">
        <v>179</v>
      </c>
      <c r="B234" s="63" t="s">
        <v>105</v>
      </c>
      <c r="C234" s="77">
        <f t="shared" si="6"/>
        <v>44774</v>
      </c>
      <c r="D234" s="77">
        <f t="shared" si="7"/>
        <v>44778</v>
      </c>
      <c r="E234" s="64" t="s">
        <v>54</v>
      </c>
      <c r="F234" s="65" t="s">
        <v>55</v>
      </c>
      <c r="G234" s="63" t="s">
        <v>40</v>
      </c>
      <c r="H234" s="66">
        <v>5</v>
      </c>
      <c r="I234" s="69" t="s">
        <v>41</v>
      </c>
      <c r="J234" s="69" t="s">
        <v>41</v>
      </c>
      <c r="K234" s="63" t="s">
        <v>41</v>
      </c>
      <c r="N234" s="78" t="s">
        <v>56</v>
      </c>
      <c r="O234" s="78" t="s">
        <v>57</v>
      </c>
    </row>
    <row r="235" spans="1:15">
      <c r="A235" s="63" t="s">
        <v>179</v>
      </c>
      <c r="B235" s="63" t="s">
        <v>105</v>
      </c>
      <c r="C235" s="77">
        <f t="shared" si="6"/>
        <v>44781</v>
      </c>
      <c r="D235" s="77">
        <f t="shared" si="7"/>
        <v>44785</v>
      </c>
      <c r="E235" s="64" t="s">
        <v>54</v>
      </c>
      <c r="F235" s="65" t="s">
        <v>55</v>
      </c>
      <c r="G235" s="63" t="s">
        <v>40</v>
      </c>
      <c r="H235" s="66">
        <v>5</v>
      </c>
      <c r="I235" s="69" t="s">
        <v>41</v>
      </c>
      <c r="J235" s="69" t="s">
        <v>41</v>
      </c>
      <c r="K235" s="63" t="s">
        <v>41</v>
      </c>
      <c r="N235" s="78" t="s">
        <v>58</v>
      </c>
      <c r="O235" s="78" t="s">
        <v>59</v>
      </c>
    </row>
    <row r="236" spans="1:15">
      <c r="A236" s="63" t="s">
        <v>179</v>
      </c>
      <c r="B236" s="63" t="s">
        <v>105</v>
      </c>
      <c r="C236" s="77">
        <f t="shared" si="6"/>
        <v>44788</v>
      </c>
      <c r="D236" s="77">
        <f t="shared" si="7"/>
        <v>44788</v>
      </c>
      <c r="E236" s="64" t="s">
        <v>38</v>
      </c>
      <c r="F236" s="65" t="s">
        <v>39</v>
      </c>
      <c r="G236" s="63" t="s">
        <v>40</v>
      </c>
      <c r="H236" s="66">
        <v>1</v>
      </c>
      <c r="I236" s="69" t="s">
        <v>41</v>
      </c>
      <c r="J236" s="69" t="s">
        <v>41</v>
      </c>
      <c r="K236" s="63" t="s">
        <v>41</v>
      </c>
      <c r="N236" s="78" t="s">
        <v>60</v>
      </c>
      <c r="O236" s="78" t="s">
        <v>60</v>
      </c>
    </row>
    <row r="237" spans="1:15">
      <c r="A237" s="63" t="s">
        <v>179</v>
      </c>
      <c r="B237" s="63" t="s">
        <v>105</v>
      </c>
      <c r="C237" s="77">
        <f t="shared" si="6"/>
        <v>44789</v>
      </c>
      <c r="D237" s="77">
        <f t="shared" si="7"/>
        <v>44792</v>
      </c>
      <c r="E237" s="64" t="s">
        <v>63</v>
      </c>
      <c r="F237" s="65" t="s">
        <v>64</v>
      </c>
      <c r="G237" s="63" t="s">
        <v>40</v>
      </c>
      <c r="H237" s="66">
        <v>4</v>
      </c>
      <c r="I237" s="69" t="s">
        <v>41</v>
      </c>
      <c r="J237" s="69" t="s">
        <v>41</v>
      </c>
      <c r="K237" s="63" t="s">
        <v>41</v>
      </c>
      <c r="N237" s="78" t="s">
        <v>61</v>
      </c>
      <c r="O237" s="78" t="s">
        <v>62</v>
      </c>
    </row>
    <row r="238" spans="1:15">
      <c r="A238" s="63" t="s">
        <v>179</v>
      </c>
      <c r="B238" s="63" t="s">
        <v>105</v>
      </c>
      <c r="C238" s="77">
        <f t="shared" si="6"/>
        <v>44848</v>
      </c>
      <c r="D238" s="77">
        <f t="shared" si="7"/>
        <v>44848</v>
      </c>
      <c r="E238" s="64" t="s">
        <v>43</v>
      </c>
      <c r="F238" s="65" t="s">
        <v>44</v>
      </c>
      <c r="G238" s="63" t="s">
        <v>40</v>
      </c>
      <c r="H238" s="66">
        <v>1</v>
      </c>
      <c r="I238" s="69" t="s">
        <v>41</v>
      </c>
      <c r="J238" s="69" t="s">
        <v>41</v>
      </c>
      <c r="K238" s="63" t="s">
        <v>45</v>
      </c>
      <c r="N238" s="78" t="s">
        <v>65</v>
      </c>
      <c r="O238" s="78" t="s">
        <v>65</v>
      </c>
    </row>
    <row r="239" spans="1:15">
      <c r="A239" s="63" t="s">
        <v>179</v>
      </c>
      <c r="B239" s="63" t="s">
        <v>105</v>
      </c>
      <c r="C239" s="77">
        <f t="shared" si="6"/>
        <v>44865</v>
      </c>
      <c r="D239" s="77">
        <f t="shared" si="7"/>
        <v>44865</v>
      </c>
      <c r="E239" s="64" t="s">
        <v>63</v>
      </c>
      <c r="F239" s="65" t="s">
        <v>64</v>
      </c>
      <c r="G239" s="63" t="s">
        <v>40</v>
      </c>
      <c r="H239" s="66">
        <v>1</v>
      </c>
      <c r="I239" s="69" t="s">
        <v>41</v>
      </c>
      <c r="J239" s="69" t="s">
        <v>41</v>
      </c>
      <c r="K239" s="63" t="s">
        <v>41</v>
      </c>
      <c r="N239" s="78" t="s">
        <v>66</v>
      </c>
      <c r="O239" s="78" t="s">
        <v>66</v>
      </c>
    </row>
    <row r="240" spans="1:15">
      <c r="A240" s="63" t="s">
        <v>179</v>
      </c>
      <c r="B240" s="63" t="s">
        <v>105</v>
      </c>
      <c r="C240" s="77">
        <f t="shared" si="6"/>
        <v>44866</v>
      </c>
      <c r="D240" s="77">
        <f t="shared" si="7"/>
        <v>44866</v>
      </c>
      <c r="E240" s="64" t="s">
        <v>38</v>
      </c>
      <c r="F240" s="65" t="s">
        <v>39</v>
      </c>
      <c r="G240" s="63" t="s">
        <v>40</v>
      </c>
      <c r="H240" s="66">
        <v>1</v>
      </c>
      <c r="I240" s="69" t="s">
        <v>41</v>
      </c>
      <c r="J240" s="69" t="s">
        <v>41</v>
      </c>
      <c r="K240" s="63" t="s">
        <v>41</v>
      </c>
      <c r="N240" s="78" t="s">
        <v>67</v>
      </c>
      <c r="O240" s="78" t="s">
        <v>67</v>
      </c>
    </row>
    <row r="241" spans="1:15">
      <c r="A241" s="63" t="s">
        <v>179</v>
      </c>
      <c r="B241" s="63" t="s">
        <v>105</v>
      </c>
      <c r="C241" s="77">
        <f t="shared" si="6"/>
        <v>44876</v>
      </c>
      <c r="D241" s="77">
        <f t="shared" si="7"/>
        <v>44876</v>
      </c>
      <c r="E241" s="64" t="s">
        <v>38</v>
      </c>
      <c r="F241" s="65" t="s">
        <v>39</v>
      </c>
      <c r="G241" s="63" t="s">
        <v>40</v>
      </c>
      <c r="H241" s="66">
        <v>1</v>
      </c>
      <c r="I241" s="69" t="s">
        <v>41</v>
      </c>
      <c r="J241" s="69" t="s">
        <v>41</v>
      </c>
      <c r="K241" s="63" t="s">
        <v>41</v>
      </c>
      <c r="N241" s="78" t="s">
        <v>68</v>
      </c>
      <c r="O241" s="78" t="s">
        <v>68</v>
      </c>
    </row>
    <row r="242" spans="1:15">
      <c r="A242" s="63" t="s">
        <v>179</v>
      </c>
      <c r="B242" s="63" t="s">
        <v>105</v>
      </c>
      <c r="C242" s="77">
        <f t="shared" si="6"/>
        <v>44918</v>
      </c>
      <c r="D242" s="77">
        <f t="shared" si="7"/>
        <v>44918</v>
      </c>
      <c r="E242" s="64" t="s">
        <v>74</v>
      </c>
      <c r="F242" s="65" t="s">
        <v>75</v>
      </c>
      <c r="G242" s="63" t="s">
        <v>40</v>
      </c>
      <c r="H242" s="66">
        <v>1</v>
      </c>
      <c r="I242" s="69" t="s">
        <v>41</v>
      </c>
      <c r="J242" s="69" t="s">
        <v>41</v>
      </c>
      <c r="K242" s="63" t="s">
        <v>41</v>
      </c>
      <c r="N242" s="78" t="s">
        <v>97</v>
      </c>
      <c r="O242" s="78" t="s">
        <v>97</v>
      </c>
    </row>
    <row r="243" spans="1:15">
      <c r="A243" s="63" t="s">
        <v>179</v>
      </c>
      <c r="B243" s="63" t="s">
        <v>105</v>
      </c>
      <c r="C243" s="77">
        <f t="shared" si="6"/>
        <v>44920</v>
      </c>
      <c r="D243" s="77">
        <f t="shared" si="7"/>
        <v>44920</v>
      </c>
      <c r="E243" s="64" t="s">
        <v>38</v>
      </c>
      <c r="F243" s="65" t="s">
        <v>39</v>
      </c>
      <c r="G243" s="63" t="s">
        <v>40</v>
      </c>
      <c r="H243" s="66">
        <v>1</v>
      </c>
      <c r="I243" s="69" t="s">
        <v>41</v>
      </c>
      <c r="J243" s="69" t="s">
        <v>41</v>
      </c>
      <c r="K243" s="63" t="s">
        <v>41</v>
      </c>
      <c r="N243" s="78" t="s">
        <v>69</v>
      </c>
      <c r="O243" s="78" t="s">
        <v>69</v>
      </c>
    </row>
    <row r="244" spans="1:15">
      <c r="A244" s="63" t="s">
        <v>179</v>
      </c>
      <c r="B244" s="63" t="s">
        <v>105</v>
      </c>
      <c r="C244" s="77">
        <f t="shared" si="6"/>
        <v>44921</v>
      </c>
      <c r="D244" s="77">
        <f t="shared" si="7"/>
        <v>44925</v>
      </c>
      <c r="E244" s="64" t="s">
        <v>54</v>
      </c>
      <c r="F244" s="65" t="s">
        <v>55</v>
      </c>
      <c r="G244" s="63" t="s">
        <v>40</v>
      </c>
      <c r="H244" s="66">
        <v>5</v>
      </c>
      <c r="I244" s="69" t="s">
        <v>41</v>
      </c>
      <c r="J244" s="69" t="s">
        <v>41</v>
      </c>
      <c r="K244" s="63" t="s">
        <v>41</v>
      </c>
      <c r="N244" s="78" t="s">
        <v>70</v>
      </c>
      <c r="O244" s="78" t="s">
        <v>71</v>
      </c>
    </row>
    <row r="245" spans="1:15">
      <c r="A245" s="63" t="s">
        <v>180</v>
      </c>
      <c r="B245" s="63" t="s">
        <v>106</v>
      </c>
      <c r="C245" s="77">
        <f t="shared" si="6"/>
        <v>44562</v>
      </c>
      <c r="D245" s="77">
        <f t="shared" si="7"/>
        <v>44562</v>
      </c>
      <c r="E245" s="64" t="s">
        <v>38</v>
      </c>
      <c r="F245" s="65" t="s">
        <v>39</v>
      </c>
      <c r="G245" s="63" t="s">
        <v>40</v>
      </c>
      <c r="H245" s="66">
        <v>1</v>
      </c>
      <c r="I245" s="69" t="s">
        <v>41</v>
      </c>
      <c r="J245" s="69" t="s">
        <v>41</v>
      </c>
      <c r="K245" s="63" t="s">
        <v>41</v>
      </c>
      <c r="N245" s="78" t="s">
        <v>37</v>
      </c>
      <c r="O245" s="78" t="s">
        <v>37</v>
      </c>
    </row>
    <row r="246" spans="1:15">
      <c r="A246" s="63" t="s">
        <v>180</v>
      </c>
      <c r="B246" s="63" t="s">
        <v>106</v>
      </c>
      <c r="C246" s="77">
        <f t="shared" si="6"/>
        <v>44638</v>
      </c>
      <c r="D246" s="77">
        <f t="shared" si="7"/>
        <v>44638</v>
      </c>
      <c r="E246" s="64" t="s">
        <v>43</v>
      </c>
      <c r="F246" s="65" t="s">
        <v>44</v>
      </c>
      <c r="G246" s="63" t="s">
        <v>40</v>
      </c>
      <c r="H246" s="66">
        <v>1</v>
      </c>
      <c r="I246" s="69" t="s">
        <v>41</v>
      </c>
      <c r="J246" s="69" t="s">
        <v>41</v>
      </c>
      <c r="K246" s="63" t="s">
        <v>45</v>
      </c>
      <c r="N246" s="78" t="s">
        <v>42</v>
      </c>
      <c r="O246" s="78" t="s">
        <v>42</v>
      </c>
    </row>
    <row r="247" spans="1:15">
      <c r="A247" s="63" t="s">
        <v>180</v>
      </c>
      <c r="B247" s="63" t="s">
        <v>106</v>
      </c>
      <c r="C247" s="77">
        <f t="shared" si="6"/>
        <v>44669</v>
      </c>
      <c r="D247" s="77">
        <f t="shared" si="7"/>
        <v>44669</v>
      </c>
      <c r="E247" s="64" t="s">
        <v>38</v>
      </c>
      <c r="F247" s="65" t="s">
        <v>39</v>
      </c>
      <c r="G247" s="63" t="s">
        <v>40</v>
      </c>
      <c r="H247" s="66">
        <v>1</v>
      </c>
      <c r="I247" s="69" t="s">
        <v>41</v>
      </c>
      <c r="J247" s="69" t="s">
        <v>41</v>
      </c>
      <c r="K247" s="63" t="s">
        <v>41</v>
      </c>
      <c r="N247" s="78" t="s">
        <v>46</v>
      </c>
      <c r="O247" s="78" t="s">
        <v>46</v>
      </c>
    </row>
    <row r="248" spans="1:15">
      <c r="A248" s="63" t="s">
        <v>180</v>
      </c>
      <c r="B248" s="63" t="s">
        <v>106</v>
      </c>
      <c r="C248" s="77">
        <f t="shared" si="6"/>
        <v>44682</v>
      </c>
      <c r="D248" s="77">
        <f t="shared" si="7"/>
        <v>44682</v>
      </c>
      <c r="E248" s="64" t="s">
        <v>38</v>
      </c>
      <c r="F248" s="65" t="s">
        <v>39</v>
      </c>
      <c r="G248" s="63" t="s">
        <v>40</v>
      </c>
      <c r="H248" s="66">
        <v>1</v>
      </c>
      <c r="I248" s="69" t="s">
        <v>41</v>
      </c>
      <c r="J248" s="69" t="s">
        <v>41</v>
      </c>
      <c r="K248" s="63" t="s">
        <v>41</v>
      </c>
      <c r="N248" s="78" t="s">
        <v>47</v>
      </c>
      <c r="O248" s="78" t="s">
        <v>47</v>
      </c>
    </row>
    <row r="249" spans="1:15">
      <c r="A249" s="63" t="s">
        <v>180</v>
      </c>
      <c r="B249" s="63" t="s">
        <v>106</v>
      </c>
      <c r="C249" s="77">
        <f t="shared" si="6"/>
        <v>44689</v>
      </c>
      <c r="D249" s="77">
        <f t="shared" si="7"/>
        <v>44689</v>
      </c>
      <c r="E249" s="64" t="s">
        <v>38</v>
      </c>
      <c r="F249" s="65" t="s">
        <v>39</v>
      </c>
      <c r="G249" s="63" t="s">
        <v>40</v>
      </c>
      <c r="H249" s="66">
        <v>1</v>
      </c>
      <c r="I249" s="69" t="s">
        <v>41</v>
      </c>
      <c r="J249" s="69" t="s">
        <v>41</v>
      </c>
      <c r="K249" s="63" t="s">
        <v>41</v>
      </c>
      <c r="N249" s="78" t="s">
        <v>48</v>
      </c>
      <c r="O249" s="78" t="s">
        <v>48</v>
      </c>
    </row>
    <row r="250" spans="1:15">
      <c r="A250" s="63" t="s">
        <v>180</v>
      </c>
      <c r="B250" s="63" t="s">
        <v>106</v>
      </c>
      <c r="C250" s="77">
        <f t="shared" si="6"/>
        <v>44707</v>
      </c>
      <c r="D250" s="77">
        <f t="shared" si="7"/>
        <v>44707</v>
      </c>
      <c r="E250" s="64" t="s">
        <v>38</v>
      </c>
      <c r="F250" s="65" t="s">
        <v>39</v>
      </c>
      <c r="G250" s="63" t="s">
        <v>40</v>
      </c>
      <c r="H250" s="66">
        <v>1</v>
      </c>
      <c r="I250" s="69" t="s">
        <v>41</v>
      </c>
      <c r="J250" s="69" t="s">
        <v>41</v>
      </c>
      <c r="K250" s="63" t="s">
        <v>41</v>
      </c>
      <c r="N250" s="78" t="s">
        <v>49</v>
      </c>
      <c r="O250" s="78" t="s">
        <v>49</v>
      </c>
    </row>
    <row r="251" spans="1:15">
      <c r="A251" s="63" t="s">
        <v>180</v>
      </c>
      <c r="B251" s="63" t="s">
        <v>106</v>
      </c>
      <c r="C251" s="77">
        <f t="shared" si="6"/>
        <v>44718</v>
      </c>
      <c r="D251" s="77">
        <f t="shared" si="7"/>
        <v>44718</v>
      </c>
      <c r="E251" s="64" t="s">
        <v>38</v>
      </c>
      <c r="F251" s="65" t="s">
        <v>39</v>
      </c>
      <c r="G251" s="63" t="s">
        <v>40</v>
      </c>
      <c r="H251" s="66">
        <v>1</v>
      </c>
      <c r="I251" s="69" t="s">
        <v>41</v>
      </c>
      <c r="J251" s="69" t="s">
        <v>41</v>
      </c>
      <c r="K251" s="63" t="s">
        <v>41</v>
      </c>
      <c r="N251" s="78" t="s">
        <v>50</v>
      </c>
      <c r="O251" s="78" t="s">
        <v>50</v>
      </c>
    </row>
    <row r="252" spans="1:15">
      <c r="A252" s="63" t="s">
        <v>180</v>
      </c>
      <c r="B252" s="63" t="s">
        <v>106</v>
      </c>
      <c r="C252" s="77">
        <f t="shared" si="6"/>
        <v>44756</v>
      </c>
      <c r="D252" s="77">
        <f t="shared" si="7"/>
        <v>44756</v>
      </c>
      <c r="E252" s="64" t="s">
        <v>38</v>
      </c>
      <c r="F252" s="65" t="s">
        <v>39</v>
      </c>
      <c r="G252" s="63" t="s">
        <v>40</v>
      </c>
      <c r="H252" s="66">
        <v>1</v>
      </c>
      <c r="I252" s="69" t="s">
        <v>41</v>
      </c>
      <c r="J252" s="69" t="s">
        <v>41</v>
      </c>
      <c r="K252" s="63" t="s">
        <v>41</v>
      </c>
      <c r="N252" s="78" t="s">
        <v>51</v>
      </c>
      <c r="O252" s="78" t="s">
        <v>51</v>
      </c>
    </row>
    <row r="253" spans="1:15">
      <c r="A253" s="63" t="s">
        <v>180</v>
      </c>
      <c r="B253" s="63" t="s">
        <v>106</v>
      </c>
      <c r="C253" s="77">
        <f t="shared" si="6"/>
        <v>44767</v>
      </c>
      <c r="D253" s="77">
        <f t="shared" si="7"/>
        <v>44771</v>
      </c>
      <c r="E253" s="64" t="s">
        <v>54</v>
      </c>
      <c r="F253" s="65" t="s">
        <v>55</v>
      </c>
      <c r="G253" s="63" t="s">
        <v>40</v>
      </c>
      <c r="H253" s="66">
        <v>5</v>
      </c>
      <c r="I253" s="69" t="s">
        <v>41</v>
      </c>
      <c r="J253" s="69" t="s">
        <v>41</v>
      </c>
      <c r="K253" s="63" t="s">
        <v>41</v>
      </c>
      <c r="N253" s="78" t="s">
        <v>52</v>
      </c>
      <c r="O253" s="78" t="s">
        <v>53</v>
      </c>
    </row>
    <row r="254" spans="1:15">
      <c r="A254" s="63" t="s">
        <v>180</v>
      </c>
      <c r="B254" s="63" t="s">
        <v>106</v>
      </c>
      <c r="C254" s="77">
        <f t="shared" si="6"/>
        <v>44774</v>
      </c>
      <c r="D254" s="77">
        <f t="shared" si="7"/>
        <v>44778</v>
      </c>
      <c r="E254" s="64" t="s">
        <v>54</v>
      </c>
      <c r="F254" s="65" t="s">
        <v>55</v>
      </c>
      <c r="G254" s="63" t="s">
        <v>40</v>
      </c>
      <c r="H254" s="66">
        <v>5</v>
      </c>
      <c r="I254" s="69" t="s">
        <v>41</v>
      </c>
      <c r="J254" s="69" t="s">
        <v>41</v>
      </c>
      <c r="K254" s="63" t="s">
        <v>41</v>
      </c>
      <c r="N254" s="78" t="s">
        <v>56</v>
      </c>
      <c r="O254" s="78" t="s">
        <v>57</v>
      </c>
    </row>
    <row r="255" spans="1:15">
      <c r="A255" s="63" t="s">
        <v>180</v>
      </c>
      <c r="B255" s="63" t="s">
        <v>106</v>
      </c>
      <c r="C255" s="77">
        <f t="shared" si="6"/>
        <v>44781</v>
      </c>
      <c r="D255" s="77">
        <f t="shared" si="7"/>
        <v>44785</v>
      </c>
      <c r="E255" s="64" t="s">
        <v>54</v>
      </c>
      <c r="F255" s="65" t="s">
        <v>55</v>
      </c>
      <c r="G255" s="63" t="s">
        <v>40</v>
      </c>
      <c r="H255" s="66">
        <v>5</v>
      </c>
      <c r="I255" s="69" t="s">
        <v>41</v>
      </c>
      <c r="J255" s="69" t="s">
        <v>41</v>
      </c>
      <c r="K255" s="63" t="s">
        <v>41</v>
      </c>
      <c r="N255" s="78" t="s">
        <v>58</v>
      </c>
      <c r="O255" s="78" t="s">
        <v>59</v>
      </c>
    </row>
    <row r="256" spans="1:15">
      <c r="A256" s="63" t="s">
        <v>180</v>
      </c>
      <c r="B256" s="63" t="s">
        <v>106</v>
      </c>
      <c r="C256" s="77">
        <f t="shared" si="6"/>
        <v>44788</v>
      </c>
      <c r="D256" s="77">
        <f t="shared" si="7"/>
        <v>44788</v>
      </c>
      <c r="E256" s="64" t="s">
        <v>38</v>
      </c>
      <c r="F256" s="65" t="s">
        <v>39</v>
      </c>
      <c r="G256" s="63" t="s">
        <v>40</v>
      </c>
      <c r="H256" s="66">
        <v>1</v>
      </c>
      <c r="I256" s="69" t="s">
        <v>41</v>
      </c>
      <c r="J256" s="69" t="s">
        <v>41</v>
      </c>
      <c r="K256" s="63" t="s">
        <v>41</v>
      </c>
      <c r="N256" s="78" t="s">
        <v>60</v>
      </c>
      <c r="O256" s="78" t="s">
        <v>60</v>
      </c>
    </row>
    <row r="257" spans="1:15">
      <c r="A257" s="63" t="s">
        <v>180</v>
      </c>
      <c r="B257" s="63" t="s">
        <v>106</v>
      </c>
      <c r="C257" s="77">
        <f t="shared" si="6"/>
        <v>44789</v>
      </c>
      <c r="D257" s="77">
        <f t="shared" si="7"/>
        <v>44792</v>
      </c>
      <c r="E257" s="64" t="s">
        <v>63</v>
      </c>
      <c r="F257" s="65" t="s">
        <v>64</v>
      </c>
      <c r="G257" s="63" t="s">
        <v>40</v>
      </c>
      <c r="H257" s="66">
        <v>4</v>
      </c>
      <c r="I257" s="69" t="s">
        <v>41</v>
      </c>
      <c r="J257" s="69" t="s">
        <v>41</v>
      </c>
      <c r="K257" s="63" t="s">
        <v>41</v>
      </c>
      <c r="N257" s="78" t="s">
        <v>61</v>
      </c>
      <c r="O257" s="78" t="s">
        <v>62</v>
      </c>
    </row>
    <row r="258" spans="1:15">
      <c r="A258" s="63" t="s">
        <v>180</v>
      </c>
      <c r="B258" s="63" t="s">
        <v>106</v>
      </c>
      <c r="C258" s="77">
        <f t="shared" ref="C258:C321" si="8">N258*1</f>
        <v>44848</v>
      </c>
      <c r="D258" s="77">
        <f t="shared" ref="D258:D321" si="9">O258*1</f>
        <v>44848</v>
      </c>
      <c r="E258" s="64" t="s">
        <v>43</v>
      </c>
      <c r="F258" s="65" t="s">
        <v>44</v>
      </c>
      <c r="G258" s="63" t="s">
        <v>40</v>
      </c>
      <c r="H258" s="66">
        <v>1</v>
      </c>
      <c r="I258" s="69" t="s">
        <v>41</v>
      </c>
      <c r="J258" s="69" t="s">
        <v>41</v>
      </c>
      <c r="K258" s="63" t="s">
        <v>45</v>
      </c>
      <c r="N258" s="78" t="s">
        <v>65</v>
      </c>
      <c r="O258" s="78" t="s">
        <v>65</v>
      </c>
    </row>
    <row r="259" spans="1:15">
      <c r="A259" s="63" t="s">
        <v>180</v>
      </c>
      <c r="B259" s="63" t="s">
        <v>106</v>
      </c>
      <c r="C259" s="77">
        <f t="shared" si="8"/>
        <v>44865</v>
      </c>
      <c r="D259" s="77">
        <f t="shared" si="9"/>
        <v>44865</v>
      </c>
      <c r="E259" s="64" t="s">
        <v>63</v>
      </c>
      <c r="F259" s="65" t="s">
        <v>64</v>
      </c>
      <c r="G259" s="63" t="s">
        <v>40</v>
      </c>
      <c r="H259" s="66">
        <v>1</v>
      </c>
      <c r="I259" s="69" t="s">
        <v>41</v>
      </c>
      <c r="J259" s="69" t="s">
        <v>41</v>
      </c>
      <c r="K259" s="63" t="s">
        <v>41</v>
      </c>
      <c r="N259" s="78" t="s">
        <v>66</v>
      </c>
      <c r="O259" s="78" t="s">
        <v>66</v>
      </c>
    </row>
    <row r="260" spans="1:15">
      <c r="A260" s="63" t="s">
        <v>180</v>
      </c>
      <c r="B260" s="63" t="s">
        <v>106</v>
      </c>
      <c r="C260" s="77">
        <f t="shared" si="8"/>
        <v>44866</v>
      </c>
      <c r="D260" s="77">
        <f t="shared" si="9"/>
        <v>44866</v>
      </c>
      <c r="E260" s="64" t="s">
        <v>38</v>
      </c>
      <c r="F260" s="65" t="s">
        <v>39</v>
      </c>
      <c r="G260" s="63" t="s">
        <v>40</v>
      </c>
      <c r="H260" s="66">
        <v>1</v>
      </c>
      <c r="I260" s="69" t="s">
        <v>41</v>
      </c>
      <c r="J260" s="69" t="s">
        <v>41</v>
      </c>
      <c r="K260" s="63" t="s">
        <v>41</v>
      </c>
      <c r="N260" s="78" t="s">
        <v>67</v>
      </c>
      <c r="O260" s="78" t="s">
        <v>67</v>
      </c>
    </row>
    <row r="261" spans="1:15">
      <c r="A261" s="63" t="s">
        <v>180</v>
      </c>
      <c r="B261" s="63" t="s">
        <v>106</v>
      </c>
      <c r="C261" s="77">
        <f t="shared" si="8"/>
        <v>44876</v>
      </c>
      <c r="D261" s="77">
        <f t="shared" si="9"/>
        <v>44876</v>
      </c>
      <c r="E261" s="64" t="s">
        <v>38</v>
      </c>
      <c r="F261" s="65" t="s">
        <v>39</v>
      </c>
      <c r="G261" s="63" t="s">
        <v>40</v>
      </c>
      <c r="H261" s="66">
        <v>1</v>
      </c>
      <c r="I261" s="69" t="s">
        <v>41</v>
      </c>
      <c r="J261" s="69" t="s">
        <v>41</v>
      </c>
      <c r="K261" s="63" t="s">
        <v>41</v>
      </c>
      <c r="N261" s="78" t="s">
        <v>68</v>
      </c>
      <c r="O261" s="78" t="s">
        <v>68</v>
      </c>
    </row>
    <row r="262" spans="1:15">
      <c r="A262" s="63" t="s">
        <v>180</v>
      </c>
      <c r="B262" s="63" t="s">
        <v>106</v>
      </c>
      <c r="C262" s="77">
        <f t="shared" si="8"/>
        <v>44920</v>
      </c>
      <c r="D262" s="77">
        <f t="shared" si="9"/>
        <v>44920</v>
      </c>
      <c r="E262" s="64" t="s">
        <v>38</v>
      </c>
      <c r="F262" s="65" t="s">
        <v>39</v>
      </c>
      <c r="G262" s="63" t="s">
        <v>40</v>
      </c>
      <c r="H262" s="66">
        <v>1</v>
      </c>
      <c r="I262" s="69" t="s">
        <v>41</v>
      </c>
      <c r="J262" s="69" t="s">
        <v>41</v>
      </c>
      <c r="K262" s="63" t="s">
        <v>41</v>
      </c>
      <c r="N262" s="78" t="s">
        <v>69</v>
      </c>
      <c r="O262" s="78" t="s">
        <v>69</v>
      </c>
    </row>
    <row r="263" spans="1:15">
      <c r="A263" s="63" t="s">
        <v>180</v>
      </c>
      <c r="B263" s="63" t="s">
        <v>106</v>
      </c>
      <c r="C263" s="77">
        <f t="shared" si="8"/>
        <v>44921</v>
      </c>
      <c r="D263" s="77">
        <f t="shared" si="9"/>
        <v>44925</v>
      </c>
      <c r="E263" s="64" t="s">
        <v>54</v>
      </c>
      <c r="F263" s="65" t="s">
        <v>55</v>
      </c>
      <c r="G263" s="63" t="s">
        <v>40</v>
      </c>
      <c r="H263" s="66">
        <v>5</v>
      </c>
      <c r="I263" s="69" t="s">
        <v>41</v>
      </c>
      <c r="J263" s="69" t="s">
        <v>41</v>
      </c>
      <c r="K263" s="63" t="s">
        <v>41</v>
      </c>
      <c r="N263" s="78" t="s">
        <v>70</v>
      </c>
      <c r="O263" s="78" t="s">
        <v>71</v>
      </c>
    </row>
    <row r="264" spans="1:15">
      <c r="A264" s="63" t="s">
        <v>181</v>
      </c>
      <c r="B264" s="63" t="s">
        <v>107</v>
      </c>
      <c r="C264" s="77">
        <f t="shared" si="8"/>
        <v>44562</v>
      </c>
      <c r="D264" s="77">
        <f t="shared" si="9"/>
        <v>44562</v>
      </c>
      <c r="E264" s="64" t="s">
        <v>38</v>
      </c>
      <c r="F264" s="65" t="s">
        <v>39</v>
      </c>
      <c r="G264" s="63" t="s">
        <v>40</v>
      </c>
      <c r="H264" s="66">
        <v>1</v>
      </c>
      <c r="I264" s="69" t="s">
        <v>41</v>
      </c>
      <c r="J264" s="69" t="s">
        <v>41</v>
      </c>
      <c r="K264" s="63" t="s">
        <v>41</v>
      </c>
      <c r="N264" s="78" t="s">
        <v>37</v>
      </c>
      <c r="O264" s="78" t="s">
        <v>37</v>
      </c>
    </row>
    <row r="265" spans="1:15">
      <c r="A265" s="63" t="s">
        <v>181</v>
      </c>
      <c r="B265" s="63" t="s">
        <v>107</v>
      </c>
      <c r="C265" s="77">
        <f t="shared" si="8"/>
        <v>44571</v>
      </c>
      <c r="D265" s="77">
        <f t="shared" si="9"/>
        <v>44571</v>
      </c>
      <c r="E265" s="64" t="s">
        <v>74</v>
      </c>
      <c r="F265" s="65" t="s">
        <v>75</v>
      </c>
      <c r="G265" s="63" t="s">
        <v>76</v>
      </c>
      <c r="H265" s="68">
        <v>4.1666666666670002E-2</v>
      </c>
      <c r="I265" s="69" t="s">
        <v>77</v>
      </c>
      <c r="J265" s="69" t="s">
        <v>78</v>
      </c>
      <c r="K265" s="63" t="s">
        <v>79</v>
      </c>
      <c r="N265" s="78" t="s">
        <v>73</v>
      </c>
      <c r="O265" s="78" t="s">
        <v>73</v>
      </c>
    </row>
    <row r="266" spans="1:15">
      <c r="A266" s="63" t="s">
        <v>181</v>
      </c>
      <c r="B266" s="63" t="s">
        <v>107</v>
      </c>
      <c r="C266" s="77">
        <f t="shared" si="8"/>
        <v>44585</v>
      </c>
      <c r="D266" s="77">
        <f t="shared" si="9"/>
        <v>44585</v>
      </c>
      <c r="E266" s="64" t="s">
        <v>74</v>
      </c>
      <c r="F266" s="65" t="s">
        <v>75</v>
      </c>
      <c r="G266" s="63" t="s">
        <v>76</v>
      </c>
      <c r="H266" s="68">
        <v>4.1666666666670002E-2</v>
      </c>
      <c r="I266" s="69" t="s">
        <v>77</v>
      </c>
      <c r="J266" s="69" t="s">
        <v>78</v>
      </c>
      <c r="K266" s="63" t="s">
        <v>79</v>
      </c>
      <c r="N266" s="78" t="s">
        <v>80</v>
      </c>
      <c r="O266" s="78" t="s">
        <v>80</v>
      </c>
    </row>
    <row r="267" spans="1:15">
      <c r="A267" s="63" t="s">
        <v>181</v>
      </c>
      <c r="B267" s="63" t="s">
        <v>107</v>
      </c>
      <c r="C267" s="77">
        <f t="shared" si="8"/>
        <v>44599</v>
      </c>
      <c r="D267" s="77">
        <f t="shared" si="9"/>
        <v>44599</v>
      </c>
      <c r="E267" s="64" t="s">
        <v>74</v>
      </c>
      <c r="F267" s="65" t="s">
        <v>75</v>
      </c>
      <c r="G267" s="63" t="s">
        <v>76</v>
      </c>
      <c r="H267" s="68">
        <v>4.1666666666670002E-2</v>
      </c>
      <c r="I267" s="69" t="s">
        <v>77</v>
      </c>
      <c r="J267" s="69" t="s">
        <v>78</v>
      </c>
      <c r="K267" s="63" t="s">
        <v>82</v>
      </c>
      <c r="N267" s="78" t="s">
        <v>81</v>
      </c>
      <c r="O267" s="78" t="s">
        <v>81</v>
      </c>
    </row>
    <row r="268" spans="1:15">
      <c r="A268" s="63" t="s">
        <v>181</v>
      </c>
      <c r="B268" s="63" t="s">
        <v>107</v>
      </c>
      <c r="C268" s="77">
        <f t="shared" si="8"/>
        <v>44620</v>
      </c>
      <c r="D268" s="77">
        <f t="shared" si="9"/>
        <v>44620</v>
      </c>
      <c r="E268" s="64" t="s">
        <v>74</v>
      </c>
      <c r="F268" s="65" t="s">
        <v>75</v>
      </c>
      <c r="G268" s="63" t="s">
        <v>76</v>
      </c>
      <c r="H268" s="68">
        <v>4.1666666666670002E-2</v>
      </c>
      <c r="I268" s="69" t="s">
        <v>77</v>
      </c>
      <c r="J268" s="69" t="s">
        <v>78</v>
      </c>
      <c r="K268" s="63" t="s">
        <v>82</v>
      </c>
      <c r="N268" s="78" t="s">
        <v>83</v>
      </c>
      <c r="O268" s="78" t="s">
        <v>83</v>
      </c>
    </row>
    <row r="269" spans="1:15">
      <c r="A269" s="63" t="s">
        <v>181</v>
      </c>
      <c r="B269" s="63" t="s">
        <v>107</v>
      </c>
      <c r="C269" s="77">
        <f t="shared" si="8"/>
        <v>44634</v>
      </c>
      <c r="D269" s="77">
        <f t="shared" si="9"/>
        <v>44634</v>
      </c>
      <c r="E269" s="64" t="s">
        <v>74</v>
      </c>
      <c r="F269" s="65" t="s">
        <v>75</v>
      </c>
      <c r="G269" s="63" t="s">
        <v>76</v>
      </c>
      <c r="H269" s="68">
        <v>4.1666666666670002E-2</v>
      </c>
      <c r="I269" s="69" t="s">
        <v>77</v>
      </c>
      <c r="J269" s="69" t="s">
        <v>78</v>
      </c>
      <c r="K269" s="63" t="s">
        <v>82</v>
      </c>
      <c r="N269" s="78" t="s">
        <v>84</v>
      </c>
      <c r="O269" s="78" t="s">
        <v>84</v>
      </c>
    </row>
    <row r="270" spans="1:15">
      <c r="A270" s="63" t="s">
        <v>181</v>
      </c>
      <c r="B270" s="63" t="s">
        <v>107</v>
      </c>
      <c r="C270" s="77">
        <f t="shared" si="8"/>
        <v>44638</v>
      </c>
      <c r="D270" s="77">
        <f t="shared" si="9"/>
        <v>44638</v>
      </c>
      <c r="E270" s="64" t="s">
        <v>43</v>
      </c>
      <c r="F270" s="65" t="s">
        <v>44</v>
      </c>
      <c r="G270" s="63" t="s">
        <v>40</v>
      </c>
      <c r="H270" s="66">
        <v>1</v>
      </c>
      <c r="I270" s="69" t="s">
        <v>41</v>
      </c>
      <c r="J270" s="69" t="s">
        <v>41</v>
      </c>
      <c r="K270" s="63" t="s">
        <v>45</v>
      </c>
      <c r="N270" s="78" t="s">
        <v>42</v>
      </c>
      <c r="O270" s="78" t="s">
        <v>42</v>
      </c>
    </row>
    <row r="271" spans="1:15">
      <c r="A271" s="63" t="s">
        <v>181</v>
      </c>
      <c r="B271" s="63" t="s">
        <v>107</v>
      </c>
      <c r="C271" s="77">
        <f t="shared" si="8"/>
        <v>44648</v>
      </c>
      <c r="D271" s="77">
        <f t="shared" si="9"/>
        <v>44648</v>
      </c>
      <c r="E271" s="64" t="s">
        <v>74</v>
      </c>
      <c r="F271" s="65" t="s">
        <v>75</v>
      </c>
      <c r="G271" s="63" t="s">
        <v>76</v>
      </c>
      <c r="H271" s="68">
        <v>4.1666666666670002E-2</v>
      </c>
      <c r="I271" s="69" t="s">
        <v>77</v>
      </c>
      <c r="J271" s="69" t="s">
        <v>78</v>
      </c>
      <c r="K271" s="63" t="s">
        <v>82</v>
      </c>
      <c r="N271" s="78" t="s">
        <v>85</v>
      </c>
      <c r="O271" s="78" t="s">
        <v>85</v>
      </c>
    </row>
    <row r="272" spans="1:15">
      <c r="A272" s="63" t="s">
        <v>181</v>
      </c>
      <c r="B272" s="63" t="s">
        <v>107</v>
      </c>
      <c r="C272" s="77">
        <f t="shared" si="8"/>
        <v>44662</v>
      </c>
      <c r="D272" s="77">
        <f t="shared" si="9"/>
        <v>44662</v>
      </c>
      <c r="E272" s="64" t="s">
        <v>74</v>
      </c>
      <c r="F272" s="65" t="s">
        <v>75</v>
      </c>
      <c r="G272" s="63" t="s">
        <v>76</v>
      </c>
      <c r="H272" s="68">
        <v>4.1666666666670002E-2</v>
      </c>
      <c r="I272" s="69" t="s">
        <v>77</v>
      </c>
      <c r="J272" s="69" t="s">
        <v>78</v>
      </c>
      <c r="K272" s="63" t="s">
        <v>82</v>
      </c>
      <c r="N272" s="78" t="s">
        <v>86</v>
      </c>
      <c r="O272" s="78" t="s">
        <v>86</v>
      </c>
    </row>
    <row r="273" spans="1:15">
      <c r="A273" s="63" t="s">
        <v>181</v>
      </c>
      <c r="B273" s="63" t="s">
        <v>107</v>
      </c>
      <c r="C273" s="77">
        <f t="shared" si="8"/>
        <v>44669</v>
      </c>
      <c r="D273" s="77">
        <f t="shared" si="9"/>
        <v>44669</v>
      </c>
      <c r="E273" s="64" t="s">
        <v>38</v>
      </c>
      <c r="F273" s="65" t="s">
        <v>39</v>
      </c>
      <c r="G273" s="63" t="s">
        <v>40</v>
      </c>
      <c r="H273" s="66">
        <v>1</v>
      </c>
      <c r="I273" s="69" t="s">
        <v>41</v>
      </c>
      <c r="J273" s="69" t="s">
        <v>41</v>
      </c>
      <c r="K273" s="63" t="s">
        <v>41</v>
      </c>
      <c r="N273" s="78" t="s">
        <v>46</v>
      </c>
      <c r="O273" s="78" t="s">
        <v>46</v>
      </c>
    </row>
    <row r="274" spans="1:15">
      <c r="A274" s="63" t="s">
        <v>181</v>
      </c>
      <c r="B274" s="63" t="s">
        <v>107</v>
      </c>
      <c r="C274" s="77">
        <f t="shared" si="8"/>
        <v>44682</v>
      </c>
      <c r="D274" s="77">
        <f t="shared" si="9"/>
        <v>44682</v>
      </c>
      <c r="E274" s="64" t="s">
        <v>38</v>
      </c>
      <c r="F274" s="65" t="s">
        <v>39</v>
      </c>
      <c r="G274" s="63" t="s">
        <v>40</v>
      </c>
      <c r="H274" s="66">
        <v>1</v>
      </c>
      <c r="I274" s="69" t="s">
        <v>41</v>
      </c>
      <c r="J274" s="69" t="s">
        <v>41</v>
      </c>
      <c r="K274" s="63" t="s">
        <v>41</v>
      </c>
      <c r="N274" s="78" t="s">
        <v>47</v>
      </c>
      <c r="O274" s="78" t="s">
        <v>47</v>
      </c>
    </row>
    <row r="275" spans="1:15">
      <c r="A275" s="63" t="s">
        <v>181</v>
      </c>
      <c r="B275" s="63" t="s">
        <v>107</v>
      </c>
      <c r="C275" s="77">
        <f t="shared" si="8"/>
        <v>44683</v>
      </c>
      <c r="D275" s="77">
        <f t="shared" si="9"/>
        <v>44683</v>
      </c>
      <c r="E275" s="64" t="s">
        <v>74</v>
      </c>
      <c r="F275" s="65" t="s">
        <v>75</v>
      </c>
      <c r="G275" s="63" t="s">
        <v>76</v>
      </c>
      <c r="H275" s="68">
        <v>4.1666666666670002E-2</v>
      </c>
      <c r="I275" s="69" t="s">
        <v>77</v>
      </c>
      <c r="J275" s="69" t="s">
        <v>78</v>
      </c>
      <c r="K275" s="63" t="s">
        <v>79</v>
      </c>
      <c r="N275" s="78" t="s">
        <v>87</v>
      </c>
      <c r="O275" s="78" t="s">
        <v>87</v>
      </c>
    </row>
    <row r="276" spans="1:15">
      <c r="A276" s="63" t="s">
        <v>181</v>
      </c>
      <c r="B276" s="63" t="s">
        <v>107</v>
      </c>
      <c r="C276" s="77">
        <f t="shared" si="8"/>
        <v>44689</v>
      </c>
      <c r="D276" s="77">
        <f t="shared" si="9"/>
        <v>44689</v>
      </c>
      <c r="E276" s="64" t="s">
        <v>38</v>
      </c>
      <c r="F276" s="65" t="s">
        <v>39</v>
      </c>
      <c r="G276" s="63" t="s">
        <v>40</v>
      </c>
      <c r="H276" s="66">
        <v>1</v>
      </c>
      <c r="I276" s="69" t="s">
        <v>41</v>
      </c>
      <c r="J276" s="69" t="s">
        <v>41</v>
      </c>
      <c r="K276" s="63" t="s">
        <v>41</v>
      </c>
      <c r="N276" s="78" t="s">
        <v>48</v>
      </c>
      <c r="O276" s="78" t="s">
        <v>48</v>
      </c>
    </row>
    <row r="277" spans="1:15">
      <c r="A277" s="63" t="s">
        <v>181</v>
      </c>
      <c r="B277" s="63" t="s">
        <v>107</v>
      </c>
      <c r="C277" s="77">
        <f t="shared" si="8"/>
        <v>44697</v>
      </c>
      <c r="D277" s="77">
        <f t="shared" si="9"/>
        <v>44697</v>
      </c>
      <c r="E277" s="64" t="s">
        <v>74</v>
      </c>
      <c r="F277" s="65" t="s">
        <v>75</v>
      </c>
      <c r="G277" s="63" t="s">
        <v>76</v>
      </c>
      <c r="H277" s="68">
        <v>4.1666666666670002E-2</v>
      </c>
      <c r="I277" s="69" t="s">
        <v>77</v>
      </c>
      <c r="J277" s="69" t="s">
        <v>78</v>
      </c>
      <c r="K277" s="63" t="s">
        <v>79</v>
      </c>
      <c r="N277" s="78" t="s">
        <v>88</v>
      </c>
      <c r="O277" s="78" t="s">
        <v>88</v>
      </c>
    </row>
    <row r="278" spans="1:15">
      <c r="A278" s="63" t="s">
        <v>181</v>
      </c>
      <c r="B278" s="63" t="s">
        <v>107</v>
      </c>
      <c r="C278" s="77">
        <f t="shared" si="8"/>
        <v>44707</v>
      </c>
      <c r="D278" s="77">
        <f t="shared" si="9"/>
        <v>44707</v>
      </c>
      <c r="E278" s="64" t="s">
        <v>38</v>
      </c>
      <c r="F278" s="65" t="s">
        <v>39</v>
      </c>
      <c r="G278" s="63" t="s">
        <v>40</v>
      </c>
      <c r="H278" s="66">
        <v>1</v>
      </c>
      <c r="I278" s="69" t="s">
        <v>41</v>
      </c>
      <c r="J278" s="69" t="s">
        <v>41</v>
      </c>
      <c r="K278" s="63" t="s">
        <v>41</v>
      </c>
      <c r="N278" s="78" t="s">
        <v>49</v>
      </c>
      <c r="O278" s="78" t="s">
        <v>49</v>
      </c>
    </row>
    <row r="279" spans="1:15">
      <c r="A279" s="63" t="s">
        <v>181</v>
      </c>
      <c r="B279" s="63" t="s">
        <v>107</v>
      </c>
      <c r="C279" s="77">
        <f t="shared" si="8"/>
        <v>44711</v>
      </c>
      <c r="D279" s="77">
        <f t="shared" si="9"/>
        <v>44711</v>
      </c>
      <c r="E279" s="64" t="s">
        <v>74</v>
      </c>
      <c r="F279" s="65" t="s">
        <v>75</v>
      </c>
      <c r="G279" s="63" t="s">
        <v>76</v>
      </c>
      <c r="H279" s="68">
        <v>4.1666666666670002E-2</v>
      </c>
      <c r="I279" s="69" t="s">
        <v>77</v>
      </c>
      <c r="J279" s="69" t="s">
        <v>78</v>
      </c>
      <c r="K279" s="63" t="s">
        <v>79</v>
      </c>
      <c r="N279" s="78" t="s">
        <v>90</v>
      </c>
      <c r="O279" s="78" t="s">
        <v>90</v>
      </c>
    </row>
    <row r="280" spans="1:15">
      <c r="A280" s="63" t="s">
        <v>181</v>
      </c>
      <c r="B280" s="63" t="s">
        <v>107</v>
      </c>
      <c r="C280" s="77">
        <f t="shared" si="8"/>
        <v>44718</v>
      </c>
      <c r="D280" s="77">
        <f t="shared" si="9"/>
        <v>44718</v>
      </c>
      <c r="E280" s="64" t="s">
        <v>38</v>
      </c>
      <c r="F280" s="65" t="s">
        <v>39</v>
      </c>
      <c r="G280" s="63" t="s">
        <v>40</v>
      </c>
      <c r="H280" s="66">
        <v>1</v>
      </c>
      <c r="I280" s="69" t="s">
        <v>41</v>
      </c>
      <c r="J280" s="69" t="s">
        <v>41</v>
      </c>
      <c r="K280" s="63" t="s">
        <v>41</v>
      </c>
      <c r="N280" s="78" t="s">
        <v>50</v>
      </c>
      <c r="O280" s="78" t="s">
        <v>50</v>
      </c>
    </row>
    <row r="281" spans="1:15">
      <c r="A281" s="63" t="s">
        <v>181</v>
      </c>
      <c r="B281" s="63" t="s">
        <v>107</v>
      </c>
      <c r="C281" s="77">
        <f t="shared" si="8"/>
        <v>44732</v>
      </c>
      <c r="D281" s="77">
        <f t="shared" si="9"/>
        <v>44732</v>
      </c>
      <c r="E281" s="64" t="s">
        <v>74</v>
      </c>
      <c r="F281" s="65" t="s">
        <v>75</v>
      </c>
      <c r="G281" s="63" t="s">
        <v>76</v>
      </c>
      <c r="H281" s="68">
        <v>4.1666666666670002E-2</v>
      </c>
      <c r="I281" s="69" t="s">
        <v>77</v>
      </c>
      <c r="J281" s="69" t="s">
        <v>78</v>
      </c>
      <c r="K281" s="63" t="s">
        <v>82</v>
      </c>
      <c r="N281" s="78" t="s">
        <v>91</v>
      </c>
      <c r="O281" s="78" t="s">
        <v>91</v>
      </c>
    </row>
    <row r="282" spans="1:15">
      <c r="A282" s="63" t="s">
        <v>181</v>
      </c>
      <c r="B282" s="63" t="s">
        <v>107</v>
      </c>
      <c r="C282" s="77">
        <f t="shared" si="8"/>
        <v>44756</v>
      </c>
      <c r="D282" s="77">
        <f t="shared" si="9"/>
        <v>44756</v>
      </c>
      <c r="E282" s="64" t="s">
        <v>38</v>
      </c>
      <c r="F282" s="65" t="s">
        <v>39</v>
      </c>
      <c r="G282" s="63" t="s">
        <v>40</v>
      </c>
      <c r="H282" s="66">
        <v>1</v>
      </c>
      <c r="I282" s="69" t="s">
        <v>41</v>
      </c>
      <c r="J282" s="69" t="s">
        <v>41</v>
      </c>
      <c r="K282" s="63" t="s">
        <v>41</v>
      </c>
      <c r="N282" s="78" t="s">
        <v>51</v>
      </c>
      <c r="O282" s="78" t="s">
        <v>51</v>
      </c>
    </row>
    <row r="283" spans="1:15">
      <c r="A283" s="63" t="s">
        <v>181</v>
      </c>
      <c r="B283" s="63" t="s">
        <v>107</v>
      </c>
      <c r="C283" s="77">
        <f t="shared" si="8"/>
        <v>44788</v>
      </c>
      <c r="D283" s="77">
        <f t="shared" si="9"/>
        <v>44788</v>
      </c>
      <c r="E283" s="64" t="s">
        <v>38</v>
      </c>
      <c r="F283" s="65" t="s">
        <v>39</v>
      </c>
      <c r="G283" s="63" t="s">
        <v>40</v>
      </c>
      <c r="H283" s="66">
        <v>1</v>
      </c>
      <c r="I283" s="69" t="s">
        <v>41</v>
      </c>
      <c r="J283" s="69" t="s">
        <v>41</v>
      </c>
      <c r="K283" s="63" t="s">
        <v>41</v>
      </c>
      <c r="N283" s="78" t="s">
        <v>60</v>
      </c>
      <c r="O283" s="78" t="s">
        <v>60</v>
      </c>
    </row>
    <row r="284" spans="1:15">
      <c r="A284" s="63" t="s">
        <v>181</v>
      </c>
      <c r="B284" s="63" t="s">
        <v>107</v>
      </c>
      <c r="C284" s="77">
        <f t="shared" si="8"/>
        <v>44848</v>
      </c>
      <c r="D284" s="77">
        <f t="shared" si="9"/>
        <v>44848</v>
      </c>
      <c r="E284" s="64" t="s">
        <v>43</v>
      </c>
      <c r="F284" s="65" t="s">
        <v>44</v>
      </c>
      <c r="G284" s="63" t="s">
        <v>40</v>
      </c>
      <c r="H284" s="66">
        <v>1</v>
      </c>
      <c r="I284" s="69" t="s">
        <v>41</v>
      </c>
      <c r="J284" s="69" t="s">
        <v>41</v>
      </c>
      <c r="K284" s="63" t="s">
        <v>45</v>
      </c>
      <c r="N284" s="78" t="s">
        <v>65</v>
      </c>
      <c r="O284" s="78" t="s">
        <v>65</v>
      </c>
    </row>
    <row r="285" spans="1:15">
      <c r="A285" s="63" t="s">
        <v>181</v>
      </c>
      <c r="B285" s="63" t="s">
        <v>107</v>
      </c>
      <c r="C285" s="77">
        <f t="shared" si="8"/>
        <v>44866</v>
      </c>
      <c r="D285" s="77">
        <f t="shared" si="9"/>
        <v>44866</v>
      </c>
      <c r="E285" s="64" t="s">
        <v>38</v>
      </c>
      <c r="F285" s="65" t="s">
        <v>39</v>
      </c>
      <c r="G285" s="63" t="s">
        <v>40</v>
      </c>
      <c r="H285" s="66">
        <v>1</v>
      </c>
      <c r="I285" s="69" t="s">
        <v>41</v>
      </c>
      <c r="J285" s="69" t="s">
        <v>41</v>
      </c>
      <c r="K285" s="63" t="s">
        <v>41</v>
      </c>
      <c r="N285" s="78" t="s">
        <v>67</v>
      </c>
      <c r="O285" s="78" t="s">
        <v>67</v>
      </c>
    </row>
    <row r="286" spans="1:15">
      <c r="A286" s="63" t="s">
        <v>181</v>
      </c>
      <c r="B286" s="63" t="s">
        <v>107</v>
      </c>
      <c r="C286" s="77">
        <f t="shared" si="8"/>
        <v>44876</v>
      </c>
      <c r="D286" s="77">
        <f t="shared" si="9"/>
        <v>44876</v>
      </c>
      <c r="E286" s="64" t="s">
        <v>38</v>
      </c>
      <c r="F286" s="65" t="s">
        <v>39</v>
      </c>
      <c r="G286" s="63" t="s">
        <v>40</v>
      </c>
      <c r="H286" s="66">
        <v>1</v>
      </c>
      <c r="I286" s="69" t="s">
        <v>41</v>
      </c>
      <c r="J286" s="69" t="s">
        <v>41</v>
      </c>
      <c r="K286" s="63" t="s">
        <v>41</v>
      </c>
      <c r="N286" s="78" t="s">
        <v>68</v>
      </c>
      <c r="O286" s="78" t="s">
        <v>68</v>
      </c>
    </row>
    <row r="287" spans="1:15">
      <c r="A287" s="63" t="s">
        <v>181</v>
      </c>
      <c r="B287" s="63" t="s">
        <v>107</v>
      </c>
      <c r="C287" s="77">
        <f t="shared" si="8"/>
        <v>44920</v>
      </c>
      <c r="D287" s="77">
        <f t="shared" si="9"/>
        <v>44920</v>
      </c>
      <c r="E287" s="64" t="s">
        <v>38</v>
      </c>
      <c r="F287" s="65" t="s">
        <v>39</v>
      </c>
      <c r="G287" s="63" t="s">
        <v>40</v>
      </c>
      <c r="H287" s="66">
        <v>1</v>
      </c>
      <c r="I287" s="69" t="s">
        <v>41</v>
      </c>
      <c r="J287" s="69" t="s">
        <v>41</v>
      </c>
      <c r="K287" s="63" t="s">
        <v>41</v>
      </c>
      <c r="N287" s="78" t="s">
        <v>69</v>
      </c>
      <c r="O287" s="78" t="s">
        <v>69</v>
      </c>
    </row>
    <row r="288" spans="1:15">
      <c r="A288" s="63" t="s">
        <v>182</v>
      </c>
      <c r="B288" s="63" t="s">
        <v>108</v>
      </c>
      <c r="C288" s="77">
        <f t="shared" si="8"/>
        <v>44562</v>
      </c>
      <c r="D288" s="77">
        <f t="shared" si="9"/>
        <v>44562</v>
      </c>
      <c r="E288" s="64" t="s">
        <v>38</v>
      </c>
      <c r="F288" s="65" t="s">
        <v>39</v>
      </c>
      <c r="G288" s="63" t="s">
        <v>40</v>
      </c>
      <c r="H288" s="66">
        <v>1</v>
      </c>
      <c r="I288" s="69" t="s">
        <v>41</v>
      </c>
      <c r="J288" s="69" t="s">
        <v>41</v>
      </c>
      <c r="K288" s="63" t="s">
        <v>41</v>
      </c>
      <c r="N288" s="78" t="s">
        <v>37</v>
      </c>
      <c r="O288" s="78" t="s">
        <v>37</v>
      </c>
    </row>
    <row r="289" spans="1:15">
      <c r="A289" s="63" t="s">
        <v>182</v>
      </c>
      <c r="B289" s="63" t="s">
        <v>108</v>
      </c>
      <c r="C289" s="77">
        <f t="shared" si="8"/>
        <v>44638</v>
      </c>
      <c r="D289" s="77">
        <f t="shared" si="9"/>
        <v>44638</v>
      </c>
      <c r="E289" s="64" t="s">
        <v>43</v>
      </c>
      <c r="F289" s="65" t="s">
        <v>44</v>
      </c>
      <c r="G289" s="63" t="s">
        <v>40</v>
      </c>
      <c r="H289" s="66">
        <v>1</v>
      </c>
      <c r="I289" s="69" t="s">
        <v>41</v>
      </c>
      <c r="J289" s="69" t="s">
        <v>41</v>
      </c>
      <c r="K289" s="63" t="s">
        <v>45</v>
      </c>
      <c r="N289" s="78" t="s">
        <v>42</v>
      </c>
      <c r="O289" s="78" t="s">
        <v>42</v>
      </c>
    </row>
    <row r="290" spans="1:15">
      <c r="A290" s="63" t="s">
        <v>182</v>
      </c>
      <c r="B290" s="63" t="s">
        <v>108</v>
      </c>
      <c r="C290" s="77">
        <f t="shared" si="8"/>
        <v>44669</v>
      </c>
      <c r="D290" s="77">
        <f t="shared" si="9"/>
        <v>44669</v>
      </c>
      <c r="E290" s="64" t="s">
        <v>38</v>
      </c>
      <c r="F290" s="65" t="s">
        <v>39</v>
      </c>
      <c r="G290" s="63" t="s">
        <v>40</v>
      </c>
      <c r="H290" s="66">
        <v>1</v>
      </c>
      <c r="I290" s="69" t="s">
        <v>41</v>
      </c>
      <c r="J290" s="69" t="s">
        <v>41</v>
      </c>
      <c r="K290" s="63" t="s">
        <v>41</v>
      </c>
      <c r="N290" s="78" t="s">
        <v>46</v>
      </c>
      <c r="O290" s="78" t="s">
        <v>46</v>
      </c>
    </row>
    <row r="291" spans="1:15">
      <c r="A291" s="63" t="s">
        <v>182</v>
      </c>
      <c r="B291" s="63" t="s">
        <v>108</v>
      </c>
      <c r="C291" s="77">
        <f t="shared" si="8"/>
        <v>44682</v>
      </c>
      <c r="D291" s="77">
        <f t="shared" si="9"/>
        <v>44682</v>
      </c>
      <c r="E291" s="64" t="s">
        <v>38</v>
      </c>
      <c r="F291" s="65" t="s">
        <v>39</v>
      </c>
      <c r="G291" s="63" t="s">
        <v>40</v>
      </c>
      <c r="H291" s="66">
        <v>1</v>
      </c>
      <c r="I291" s="69" t="s">
        <v>41</v>
      </c>
      <c r="J291" s="69" t="s">
        <v>41</v>
      </c>
      <c r="K291" s="63" t="s">
        <v>41</v>
      </c>
      <c r="N291" s="78" t="s">
        <v>47</v>
      </c>
      <c r="O291" s="78" t="s">
        <v>47</v>
      </c>
    </row>
    <row r="292" spans="1:15">
      <c r="A292" s="63" t="s">
        <v>182</v>
      </c>
      <c r="B292" s="63" t="s">
        <v>108</v>
      </c>
      <c r="C292" s="77">
        <f t="shared" si="8"/>
        <v>44689</v>
      </c>
      <c r="D292" s="77">
        <f t="shared" si="9"/>
        <v>44689</v>
      </c>
      <c r="E292" s="64" t="s">
        <v>38</v>
      </c>
      <c r="F292" s="65" t="s">
        <v>39</v>
      </c>
      <c r="G292" s="63" t="s">
        <v>40</v>
      </c>
      <c r="H292" s="66">
        <v>1</v>
      </c>
      <c r="I292" s="69" t="s">
        <v>41</v>
      </c>
      <c r="J292" s="69" t="s">
        <v>41</v>
      </c>
      <c r="K292" s="63" t="s">
        <v>41</v>
      </c>
      <c r="N292" s="78" t="s">
        <v>48</v>
      </c>
      <c r="O292" s="78" t="s">
        <v>48</v>
      </c>
    </row>
    <row r="293" spans="1:15">
      <c r="A293" s="63" t="s">
        <v>182</v>
      </c>
      <c r="B293" s="63" t="s">
        <v>108</v>
      </c>
      <c r="C293" s="77">
        <f t="shared" si="8"/>
        <v>44707</v>
      </c>
      <c r="D293" s="77">
        <f t="shared" si="9"/>
        <v>44707</v>
      </c>
      <c r="E293" s="64" t="s">
        <v>38</v>
      </c>
      <c r="F293" s="65" t="s">
        <v>39</v>
      </c>
      <c r="G293" s="63" t="s">
        <v>40</v>
      </c>
      <c r="H293" s="66">
        <v>1</v>
      </c>
      <c r="I293" s="69" t="s">
        <v>41</v>
      </c>
      <c r="J293" s="69" t="s">
        <v>41</v>
      </c>
      <c r="K293" s="63" t="s">
        <v>41</v>
      </c>
      <c r="N293" s="78" t="s">
        <v>49</v>
      </c>
      <c r="O293" s="78" t="s">
        <v>49</v>
      </c>
    </row>
    <row r="294" spans="1:15">
      <c r="A294" s="63" t="s">
        <v>182</v>
      </c>
      <c r="B294" s="63" t="s">
        <v>108</v>
      </c>
      <c r="C294" s="77">
        <f t="shared" si="8"/>
        <v>44708</v>
      </c>
      <c r="D294" s="77">
        <f t="shared" si="9"/>
        <v>44708</v>
      </c>
      <c r="E294" s="64" t="s">
        <v>63</v>
      </c>
      <c r="F294" s="65" t="s">
        <v>64</v>
      </c>
      <c r="G294" s="63" t="s">
        <v>40</v>
      </c>
      <c r="H294" s="66">
        <v>1</v>
      </c>
      <c r="I294" s="69" t="s">
        <v>41</v>
      </c>
      <c r="J294" s="69" t="s">
        <v>41</v>
      </c>
      <c r="K294" s="63" t="s">
        <v>41</v>
      </c>
      <c r="N294" s="78" t="s">
        <v>89</v>
      </c>
      <c r="O294" s="78" t="s">
        <v>89</v>
      </c>
    </row>
    <row r="295" spans="1:15">
      <c r="A295" s="63" t="s">
        <v>182</v>
      </c>
      <c r="B295" s="63" t="s">
        <v>108</v>
      </c>
      <c r="C295" s="77">
        <f t="shared" si="8"/>
        <v>44718</v>
      </c>
      <c r="D295" s="77">
        <f t="shared" si="9"/>
        <v>44718</v>
      </c>
      <c r="E295" s="64" t="s">
        <v>38</v>
      </c>
      <c r="F295" s="65" t="s">
        <v>39</v>
      </c>
      <c r="G295" s="63" t="s">
        <v>40</v>
      </c>
      <c r="H295" s="66">
        <v>1</v>
      </c>
      <c r="I295" s="69" t="s">
        <v>41</v>
      </c>
      <c r="J295" s="69" t="s">
        <v>41</v>
      </c>
      <c r="K295" s="63" t="s">
        <v>41</v>
      </c>
      <c r="N295" s="78" t="s">
        <v>50</v>
      </c>
      <c r="O295" s="78" t="s">
        <v>50</v>
      </c>
    </row>
    <row r="296" spans="1:15">
      <c r="A296" s="63" t="s">
        <v>182</v>
      </c>
      <c r="B296" s="63" t="s">
        <v>108</v>
      </c>
      <c r="C296" s="77">
        <f t="shared" si="8"/>
        <v>44756</v>
      </c>
      <c r="D296" s="77">
        <f t="shared" si="9"/>
        <v>44756</v>
      </c>
      <c r="E296" s="64" t="s">
        <v>38</v>
      </c>
      <c r="F296" s="65" t="s">
        <v>39</v>
      </c>
      <c r="G296" s="63" t="s">
        <v>40</v>
      </c>
      <c r="H296" s="66">
        <v>1</v>
      </c>
      <c r="I296" s="69" t="s">
        <v>41</v>
      </c>
      <c r="J296" s="69" t="s">
        <v>41</v>
      </c>
      <c r="K296" s="63" t="s">
        <v>41</v>
      </c>
      <c r="N296" s="78" t="s">
        <v>51</v>
      </c>
      <c r="O296" s="78" t="s">
        <v>51</v>
      </c>
    </row>
    <row r="297" spans="1:15">
      <c r="A297" s="63" t="s">
        <v>182</v>
      </c>
      <c r="B297" s="63" t="s">
        <v>108</v>
      </c>
      <c r="C297" s="77">
        <f t="shared" si="8"/>
        <v>44757</v>
      </c>
      <c r="D297" s="77">
        <f t="shared" si="9"/>
        <v>44757</v>
      </c>
      <c r="E297" s="64" t="s">
        <v>63</v>
      </c>
      <c r="F297" s="65" t="s">
        <v>64</v>
      </c>
      <c r="G297" s="63" t="s">
        <v>40</v>
      </c>
      <c r="H297" s="66">
        <v>1</v>
      </c>
      <c r="I297" s="69" t="s">
        <v>41</v>
      </c>
      <c r="J297" s="69" t="s">
        <v>41</v>
      </c>
      <c r="K297" s="63" t="s">
        <v>41</v>
      </c>
      <c r="N297" s="78" t="s">
        <v>92</v>
      </c>
      <c r="O297" s="78" t="s">
        <v>92</v>
      </c>
    </row>
    <row r="298" spans="1:15">
      <c r="A298" s="63" t="s">
        <v>182</v>
      </c>
      <c r="B298" s="63" t="s">
        <v>108</v>
      </c>
      <c r="C298" s="77">
        <f t="shared" si="8"/>
        <v>44767</v>
      </c>
      <c r="D298" s="77">
        <f t="shared" si="9"/>
        <v>44771</v>
      </c>
      <c r="E298" s="64" t="s">
        <v>54</v>
      </c>
      <c r="F298" s="65" t="s">
        <v>55</v>
      </c>
      <c r="G298" s="63" t="s">
        <v>40</v>
      </c>
      <c r="H298" s="66">
        <v>5</v>
      </c>
      <c r="I298" s="69" t="s">
        <v>41</v>
      </c>
      <c r="J298" s="69" t="s">
        <v>41</v>
      </c>
      <c r="K298" s="63" t="s">
        <v>41</v>
      </c>
      <c r="N298" s="78" t="s">
        <v>52</v>
      </c>
      <c r="O298" s="78" t="s">
        <v>53</v>
      </c>
    </row>
    <row r="299" spans="1:15">
      <c r="A299" s="63" t="s">
        <v>182</v>
      </c>
      <c r="B299" s="63" t="s">
        <v>108</v>
      </c>
      <c r="C299" s="77">
        <f t="shared" si="8"/>
        <v>44774</v>
      </c>
      <c r="D299" s="77">
        <f t="shared" si="9"/>
        <v>44778</v>
      </c>
      <c r="E299" s="64" t="s">
        <v>54</v>
      </c>
      <c r="F299" s="65" t="s">
        <v>55</v>
      </c>
      <c r="G299" s="63" t="s">
        <v>40</v>
      </c>
      <c r="H299" s="66">
        <v>5</v>
      </c>
      <c r="I299" s="69" t="s">
        <v>41</v>
      </c>
      <c r="J299" s="69" t="s">
        <v>41</v>
      </c>
      <c r="K299" s="63" t="s">
        <v>41</v>
      </c>
      <c r="N299" s="78" t="s">
        <v>56</v>
      </c>
      <c r="O299" s="78" t="s">
        <v>57</v>
      </c>
    </row>
    <row r="300" spans="1:15">
      <c r="A300" s="63" t="s">
        <v>182</v>
      </c>
      <c r="B300" s="63" t="s">
        <v>108</v>
      </c>
      <c r="C300" s="77">
        <f t="shared" si="8"/>
        <v>44781</v>
      </c>
      <c r="D300" s="77">
        <f t="shared" si="9"/>
        <v>44785</v>
      </c>
      <c r="E300" s="64" t="s">
        <v>54</v>
      </c>
      <c r="F300" s="65" t="s">
        <v>55</v>
      </c>
      <c r="G300" s="63" t="s">
        <v>40</v>
      </c>
      <c r="H300" s="66">
        <v>5</v>
      </c>
      <c r="I300" s="69" t="s">
        <v>41</v>
      </c>
      <c r="J300" s="69" t="s">
        <v>41</v>
      </c>
      <c r="K300" s="63" t="s">
        <v>41</v>
      </c>
      <c r="N300" s="78" t="s">
        <v>58</v>
      </c>
      <c r="O300" s="78" t="s">
        <v>59</v>
      </c>
    </row>
    <row r="301" spans="1:15">
      <c r="A301" s="63" t="s">
        <v>182</v>
      </c>
      <c r="B301" s="63" t="s">
        <v>108</v>
      </c>
      <c r="C301" s="77">
        <f t="shared" si="8"/>
        <v>44788</v>
      </c>
      <c r="D301" s="77">
        <f t="shared" si="9"/>
        <v>44788</v>
      </c>
      <c r="E301" s="64" t="s">
        <v>38</v>
      </c>
      <c r="F301" s="65" t="s">
        <v>39</v>
      </c>
      <c r="G301" s="63" t="s">
        <v>40</v>
      </c>
      <c r="H301" s="66">
        <v>1</v>
      </c>
      <c r="I301" s="69" t="s">
        <v>41</v>
      </c>
      <c r="J301" s="69" t="s">
        <v>41</v>
      </c>
      <c r="K301" s="63" t="s">
        <v>41</v>
      </c>
      <c r="N301" s="78" t="s">
        <v>60</v>
      </c>
      <c r="O301" s="78" t="s">
        <v>60</v>
      </c>
    </row>
    <row r="302" spans="1:15">
      <c r="A302" s="63" t="s">
        <v>182</v>
      </c>
      <c r="B302" s="63" t="s">
        <v>108</v>
      </c>
      <c r="C302" s="77">
        <f t="shared" si="8"/>
        <v>44789</v>
      </c>
      <c r="D302" s="77">
        <f t="shared" si="9"/>
        <v>44792</v>
      </c>
      <c r="E302" s="64" t="s">
        <v>63</v>
      </c>
      <c r="F302" s="65" t="s">
        <v>64</v>
      </c>
      <c r="G302" s="63" t="s">
        <v>40</v>
      </c>
      <c r="H302" s="66">
        <v>4</v>
      </c>
      <c r="I302" s="69" t="s">
        <v>41</v>
      </c>
      <c r="J302" s="69" t="s">
        <v>41</v>
      </c>
      <c r="K302" s="63" t="s">
        <v>41</v>
      </c>
      <c r="N302" s="78" t="s">
        <v>61</v>
      </c>
      <c r="O302" s="78" t="s">
        <v>62</v>
      </c>
    </row>
    <row r="303" spans="1:15">
      <c r="A303" s="63" t="s">
        <v>182</v>
      </c>
      <c r="B303" s="63" t="s">
        <v>108</v>
      </c>
      <c r="C303" s="77">
        <f t="shared" si="8"/>
        <v>44848</v>
      </c>
      <c r="D303" s="77">
        <f t="shared" si="9"/>
        <v>44848</v>
      </c>
      <c r="E303" s="64" t="s">
        <v>43</v>
      </c>
      <c r="F303" s="65" t="s">
        <v>44</v>
      </c>
      <c r="G303" s="63" t="s">
        <v>40</v>
      </c>
      <c r="H303" s="66">
        <v>1</v>
      </c>
      <c r="I303" s="69" t="s">
        <v>41</v>
      </c>
      <c r="J303" s="69" t="s">
        <v>41</v>
      </c>
      <c r="K303" s="63" t="s">
        <v>45</v>
      </c>
      <c r="N303" s="78" t="s">
        <v>65</v>
      </c>
      <c r="O303" s="78" t="s">
        <v>65</v>
      </c>
    </row>
    <row r="304" spans="1:15">
      <c r="A304" s="63" t="s">
        <v>182</v>
      </c>
      <c r="B304" s="63" t="s">
        <v>108</v>
      </c>
      <c r="C304" s="77">
        <f t="shared" si="8"/>
        <v>44866</v>
      </c>
      <c r="D304" s="77">
        <f t="shared" si="9"/>
        <v>44866</v>
      </c>
      <c r="E304" s="64" t="s">
        <v>38</v>
      </c>
      <c r="F304" s="65" t="s">
        <v>39</v>
      </c>
      <c r="G304" s="63" t="s">
        <v>40</v>
      </c>
      <c r="H304" s="66">
        <v>1</v>
      </c>
      <c r="I304" s="69" t="s">
        <v>41</v>
      </c>
      <c r="J304" s="69" t="s">
        <v>41</v>
      </c>
      <c r="K304" s="63" t="s">
        <v>41</v>
      </c>
      <c r="N304" s="78" t="s">
        <v>67</v>
      </c>
      <c r="O304" s="78" t="s">
        <v>67</v>
      </c>
    </row>
    <row r="305" spans="1:15">
      <c r="A305" s="63" t="s">
        <v>182</v>
      </c>
      <c r="B305" s="63" t="s">
        <v>108</v>
      </c>
      <c r="C305" s="77">
        <f t="shared" si="8"/>
        <v>44876</v>
      </c>
      <c r="D305" s="77">
        <f t="shared" si="9"/>
        <v>44876</v>
      </c>
      <c r="E305" s="64" t="s">
        <v>38</v>
      </c>
      <c r="F305" s="65" t="s">
        <v>39</v>
      </c>
      <c r="G305" s="63" t="s">
        <v>40</v>
      </c>
      <c r="H305" s="66">
        <v>1</v>
      </c>
      <c r="I305" s="69" t="s">
        <v>41</v>
      </c>
      <c r="J305" s="69" t="s">
        <v>41</v>
      </c>
      <c r="K305" s="63" t="s">
        <v>41</v>
      </c>
      <c r="N305" s="78" t="s">
        <v>68</v>
      </c>
      <c r="O305" s="78" t="s">
        <v>68</v>
      </c>
    </row>
    <row r="306" spans="1:15">
      <c r="A306" s="63" t="s">
        <v>182</v>
      </c>
      <c r="B306" s="63" t="s">
        <v>108</v>
      </c>
      <c r="C306" s="77">
        <f t="shared" si="8"/>
        <v>44918</v>
      </c>
      <c r="D306" s="77">
        <f t="shared" si="9"/>
        <v>44918</v>
      </c>
      <c r="E306" s="64" t="s">
        <v>74</v>
      </c>
      <c r="F306" s="65" t="s">
        <v>75</v>
      </c>
      <c r="G306" s="63" t="s">
        <v>40</v>
      </c>
      <c r="H306" s="66">
        <v>1</v>
      </c>
      <c r="I306" s="69" t="s">
        <v>41</v>
      </c>
      <c r="J306" s="69" t="s">
        <v>41</v>
      </c>
      <c r="K306" s="63" t="s">
        <v>41</v>
      </c>
      <c r="N306" s="78" t="s">
        <v>97</v>
      </c>
      <c r="O306" s="78" t="s">
        <v>97</v>
      </c>
    </row>
    <row r="307" spans="1:15">
      <c r="A307" s="63" t="s">
        <v>182</v>
      </c>
      <c r="B307" s="63" t="s">
        <v>108</v>
      </c>
      <c r="C307" s="77">
        <f t="shared" si="8"/>
        <v>44920</v>
      </c>
      <c r="D307" s="77">
        <f t="shared" si="9"/>
        <v>44920</v>
      </c>
      <c r="E307" s="64" t="s">
        <v>38</v>
      </c>
      <c r="F307" s="65" t="s">
        <v>39</v>
      </c>
      <c r="G307" s="63" t="s">
        <v>40</v>
      </c>
      <c r="H307" s="66">
        <v>1</v>
      </c>
      <c r="I307" s="69" t="s">
        <v>41</v>
      </c>
      <c r="J307" s="69" t="s">
        <v>41</v>
      </c>
      <c r="K307" s="63" t="s">
        <v>41</v>
      </c>
      <c r="N307" s="78" t="s">
        <v>69</v>
      </c>
      <c r="O307" s="78" t="s">
        <v>69</v>
      </c>
    </row>
    <row r="308" spans="1:15">
      <c r="A308" s="63" t="s">
        <v>182</v>
      </c>
      <c r="B308" s="63" t="s">
        <v>108</v>
      </c>
      <c r="C308" s="77">
        <f t="shared" si="8"/>
        <v>44921</v>
      </c>
      <c r="D308" s="77">
        <f t="shared" si="9"/>
        <v>44925</v>
      </c>
      <c r="E308" s="64" t="s">
        <v>54</v>
      </c>
      <c r="F308" s="65" t="s">
        <v>55</v>
      </c>
      <c r="G308" s="63" t="s">
        <v>40</v>
      </c>
      <c r="H308" s="66">
        <v>5</v>
      </c>
      <c r="I308" s="69" t="s">
        <v>41</v>
      </c>
      <c r="J308" s="69" t="s">
        <v>41</v>
      </c>
      <c r="K308" s="63" t="s">
        <v>41</v>
      </c>
      <c r="N308" s="78" t="s">
        <v>70</v>
      </c>
      <c r="O308" s="78" t="s">
        <v>71</v>
      </c>
    </row>
    <row r="309" spans="1:15">
      <c r="A309" s="63" t="s">
        <v>183</v>
      </c>
      <c r="B309" s="63" t="s">
        <v>109</v>
      </c>
      <c r="C309" s="77">
        <f t="shared" si="8"/>
        <v>44562</v>
      </c>
      <c r="D309" s="77">
        <f t="shared" si="9"/>
        <v>44562</v>
      </c>
      <c r="E309" s="64" t="s">
        <v>38</v>
      </c>
      <c r="F309" s="65" t="s">
        <v>39</v>
      </c>
      <c r="G309" s="63" t="s">
        <v>40</v>
      </c>
      <c r="H309" s="66">
        <v>1</v>
      </c>
      <c r="I309" s="69" t="s">
        <v>41</v>
      </c>
      <c r="J309" s="69" t="s">
        <v>41</v>
      </c>
      <c r="K309" s="63" t="s">
        <v>41</v>
      </c>
      <c r="N309" s="78" t="s">
        <v>37</v>
      </c>
      <c r="O309" s="78" t="s">
        <v>37</v>
      </c>
    </row>
    <row r="310" spans="1:15">
      <c r="A310" s="63" t="s">
        <v>183</v>
      </c>
      <c r="B310" s="63" t="s">
        <v>109</v>
      </c>
      <c r="C310" s="77">
        <f t="shared" si="8"/>
        <v>44638</v>
      </c>
      <c r="D310" s="77">
        <f t="shared" si="9"/>
        <v>44638</v>
      </c>
      <c r="E310" s="64" t="s">
        <v>43</v>
      </c>
      <c r="F310" s="65" t="s">
        <v>44</v>
      </c>
      <c r="G310" s="63" t="s">
        <v>40</v>
      </c>
      <c r="H310" s="66">
        <v>1</v>
      </c>
      <c r="I310" s="69" t="s">
        <v>41</v>
      </c>
      <c r="J310" s="69" t="s">
        <v>41</v>
      </c>
      <c r="K310" s="63" t="s">
        <v>45</v>
      </c>
      <c r="N310" s="78" t="s">
        <v>42</v>
      </c>
      <c r="O310" s="78" t="s">
        <v>42</v>
      </c>
    </row>
    <row r="311" spans="1:15">
      <c r="A311" s="63" t="s">
        <v>183</v>
      </c>
      <c r="B311" s="63" t="s">
        <v>109</v>
      </c>
      <c r="C311" s="77">
        <f t="shared" si="8"/>
        <v>44669</v>
      </c>
      <c r="D311" s="77">
        <f t="shared" si="9"/>
        <v>44669</v>
      </c>
      <c r="E311" s="64" t="s">
        <v>38</v>
      </c>
      <c r="F311" s="65" t="s">
        <v>39</v>
      </c>
      <c r="G311" s="63" t="s">
        <v>40</v>
      </c>
      <c r="H311" s="66">
        <v>1</v>
      </c>
      <c r="I311" s="69" t="s">
        <v>41</v>
      </c>
      <c r="J311" s="69" t="s">
        <v>41</v>
      </c>
      <c r="K311" s="63" t="s">
        <v>41</v>
      </c>
      <c r="N311" s="78" t="s">
        <v>46</v>
      </c>
      <c r="O311" s="78" t="s">
        <v>46</v>
      </c>
    </row>
    <row r="312" spans="1:15">
      <c r="A312" s="63" t="s">
        <v>183</v>
      </c>
      <c r="B312" s="63" t="s">
        <v>109</v>
      </c>
      <c r="C312" s="77">
        <f t="shared" si="8"/>
        <v>44682</v>
      </c>
      <c r="D312" s="77">
        <f t="shared" si="9"/>
        <v>44682</v>
      </c>
      <c r="E312" s="64" t="s">
        <v>38</v>
      </c>
      <c r="F312" s="65" t="s">
        <v>39</v>
      </c>
      <c r="G312" s="63" t="s">
        <v>40</v>
      </c>
      <c r="H312" s="66">
        <v>1</v>
      </c>
      <c r="I312" s="69" t="s">
        <v>41</v>
      </c>
      <c r="J312" s="69" t="s">
        <v>41</v>
      </c>
      <c r="K312" s="63" t="s">
        <v>41</v>
      </c>
      <c r="N312" s="78" t="s">
        <v>47</v>
      </c>
      <c r="O312" s="78" t="s">
        <v>47</v>
      </c>
    </row>
    <row r="313" spans="1:15">
      <c r="A313" s="63" t="s">
        <v>183</v>
      </c>
      <c r="B313" s="63" t="s">
        <v>109</v>
      </c>
      <c r="C313" s="77">
        <f t="shared" si="8"/>
        <v>44689</v>
      </c>
      <c r="D313" s="77">
        <f t="shared" si="9"/>
        <v>44689</v>
      </c>
      <c r="E313" s="64" t="s">
        <v>38</v>
      </c>
      <c r="F313" s="65" t="s">
        <v>39</v>
      </c>
      <c r="G313" s="63" t="s">
        <v>40</v>
      </c>
      <c r="H313" s="66">
        <v>1</v>
      </c>
      <c r="I313" s="69" t="s">
        <v>41</v>
      </c>
      <c r="J313" s="69" t="s">
        <v>41</v>
      </c>
      <c r="K313" s="63" t="s">
        <v>41</v>
      </c>
      <c r="N313" s="78" t="s">
        <v>48</v>
      </c>
      <c r="O313" s="78" t="s">
        <v>48</v>
      </c>
    </row>
    <row r="314" spans="1:15">
      <c r="A314" s="63" t="s">
        <v>183</v>
      </c>
      <c r="B314" s="63" t="s">
        <v>109</v>
      </c>
      <c r="C314" s="77">
        <f t="shared" si="8"/>
        <v>44707</v>
      </c>
      <c r="D314" s="77">
        <f t="shared" si="9"/>
        <v>44707</v>
      </c>
      <c r="E314" s="64" t="s">
        <v>38</v>
      </c>
      <c r="F314" s="65" t="s">
        <v>39</v>
      </c>
      <c r="G314" s="63" t="s">
        <v>40</v>
      </c>
      <c r="H314" s="66">
        <v>1</v>
      </c>
      <c r="I314" s="69" t="s">
        <v>41</v>
      </c>
      <c r="J314" s="69" t="s">
        <v>41</v>
      </c>
      <c r="K314" s="63" t="s">
        <v>41</v>
      </c>
      <c r="N314" s="78" t="s">
        <v>49</v>
      </c>
      <c r="O314" s="78" t="s">
        <v>49</v>
      </c>
    </row>
    <row r="315" spans="1:15">
      <c r="A315" s="63" t="s">
        <v>183</v>
      </c>
      <c r="B315" s="63" t="s">
        <v>109</v>
      </c>
      <c r="C315" s="77">
        <f t="shared" si="8"/>
        <v>44708</v>
      </c>
      <c r="D315" s="77">
        <f t="shared" si="9"/>
        <v>44708</v>
      </c>
      <c r="E315" s="64" t="s">
        <v>63</v>
      </c>
      <c r="F315" s="65" t="s">
        <v>64</v>
      </c>
      <c r="G315" s="63" t="s">
        <v>40</v>
      </c>
      <c r="H315" s="66">
        <v>1</v>
      </c>
      <c r="I315" s="69" t="s">
        <v>41</v>
      </c>
      <c r="J315" s="69" t="s">
        <v>41</v>
      </c>
      <c r="K315" s="63" t="s">
        <v>41</v>
      </c>
      <c r="N315" s="78" t="s">
        <v>89</v>
      </c>
      <c r="O315" s="78" t="s">
        <v>89</v>
      </c>
    </row>
    <row r="316" spans="1:15">
      <c r="A316" s="63" t="s">
        <v>183</v>
      </c>
      <c r="B316" s="63" t="s">
        <v>109</v>
      </c>
      <c r="C316" s="77">
        <f t="shared" si="8"/>
        <v>44718</v>
      </c>
      <c r="D316" s="77">
        <f t="shared" si="9"/>
        <v>44718</v>
      </c>
      <c r="E316" s="64" t="s">
        <v>38</v>
      </c>
      <c r="F316" s="65" t="s">
        <v>39</v>
      </c>
      <c r="G316" s="63" t="s">
        <v>40</v>
      </c>
      <c r="H316" s="66">
        <v>1</v>
      </c>
      <c r="I316" s="69" t="s">
        <v>41</v>
      </c>
      <c r="J316" s="69" t="s">
        <v>41</v>
      </c>
      <c r="K316" s="63" t="s">
        <v>41</v>
      </c>
      <c r="N316" s="78" t="s">
        <v>50</v>
      </c>
      <c r="O316" s="78" t="s">
        <v>50</v>
      </c>
    </row>
    <row r="317" spans="1:15">
      <c r="A317" s="63" t="s">
        <v>183</v>
      </c>
      <c r="B317" s="63" t="s">
        <v>109</v>
      </c>
      <c r="C317" s="77">
        <f t="shared" si="8"/>
        <v>44756</v>
      </c>
      <c r="D317" s="77">
        <f t="shared" si="9"/>
        <v>44756</v>
      </c>
      <c r="E317" s="64" t="s">
        <v>38</v>
      </c>
      <c r="F317" s="65" t="s">
        <v>39</v>
      </c>
      <c r="G317" s="63" t="s">
        <v>40</v>
      </c>
      <c r="H317" s="66">
        <v>1</v>
      </c>
      <c r="I317" s="69" t="s">
        <v>41</v>
      </c>
      <c r="J317" s="69" t="s">
        <v>41</v>
      </c>
      <c r="K317" s="63" t="s">
        <v>41</v>
      </c>
      <c r="N317" s="78" t="s">
        <v>51</v>
      </c>
      <c r="O317" s="78" t="s">
        <v>51</v>
      </c>
    </row>
    <row r="318" spans="1:15">
      <c r="A318" s="63" t="s">
        <v>183</v>
      </c>
      <c r="B318" s="63" t="s">
        <v>109</v>
      </c>
      <c r="C318" s="77">
        <f t="shared" si="8"/>
        <v>44767</v>
      </c>
      <c r="D318" s="77">
        <f t="shared" si="9"/>
        <v>44771</v>
      </c>
      <c r="E318" s="64" t="s">
        <v>54</v>
      </c>
      <c r="F318" s="65" t="s">
        <v>55</v>
      </c>
      <c r="G318" s="63" t="s">
        <v>40</v>
      </c>
      <c r="H318" s="66">
        <v>5</v>
      </c>
      <c r="I318" s="69" t="s">
        <v>41</v>
      </c>
      <c r="J318" s="69" t="s">
        <v>41</v>
      </c>
      <c r="K318" s="63" t="s">
        <v>41</v>
      </c>
      <c r="N318" s="78" t="s">
        <v>52</v>
      </c>
      <c r="O318" s="78" t="s">
        <v>53</v>
      </c>
    </row>
    <row r="319" spans="1:15">
      <c r="A319" s="63" t="s">
        <v>183</v>
      </c>
      <c r="B319" s="63" t="s">
        <v>109</v>
      </c>
      <c r="C319" s="77">
        <f t="shared" si="8"/>
        <v>44774</v>
      </c>
      <c r="D319" s="77">
        <f t="shared" si="9"/>
        <v>44778</v>
      </c>
      <c r="E319" s="64" t="s">
        <v>54</v>
      </c>
      <c r="F319" s="65" t="s">
        <v>55</v>
      </c>
      <c r="G319" s="63" t="s">
        <v>40</v>
      </c>
      <c r="H319" s="66">
        <v>5</v>
      </c>
      <c r="I319" s="69" t="s">
        <v>41</v>
      </c>
      <c r="J319" s="69" t="s">
        <v>41</v>
      </c>
      <c r="K319" s="63" t="s">
        <v>41</v>
      </c>
      <c r="N319" s="78" t="s">
        <v>56</v>
      </c>
      <c r="O319" s="78" t="s">
        <v>57</v>
      </c>
    </row>
    <row r="320" spans="1:15">
      <c r="A320" s="63" t="s">
        <v>183</v>
      </c>
      <c r="B320" s="63" t="s">
        <v>109</v>
      </c>
      <c r="C320" s="77">
        <f t="shared" si="8"/>
        <v>44781</v>
      </c>
      <c r="D320" s="77">
        <f t="shared" si="9"/>
        <v>44785</v>
      </c>
      <c r="E320" s="64" t="s">
        <v>54</v>
      </c>
      <c r="F320" s="65" t="s">
        <v>55</v>
      </c>
      <c r="G320" s="63" t="s">
        <v>40</v>
      </c>
      <c r="H320" s="66">
        <v>5</v>
      </c>
      <c r="I320" s="69" t="s">
        <v>41</v>
      </c>
      <c r="J320" s="69" t="s">
        <v>41</v>
      </c>
      <c r="K320" s="63" t="s">
        <v>41</v>
      </c>
      <c r="N320" s="78" t="s">
        <v>58</v>
      </c>
      <c r="O320" s="78" t="s">
        <v>59</v>
      </c>
    </row>
    <row r="321" spans="1:15">
      <c r="A321" s="63" t="s">
        <v>183</v>
      </c>
      <c r="B321" s="63" t="s">
        <v>109</v>
      </c>
      <c r="C321" s="77">
        <f t="shared" si="8"/>
        <v>44788</v>
      </c>
      <c r="D321" s="77">
        <f t="shared" si="9"/>
        <v>44788</v>
      </c>
      <c r="E321" s="64" t="s">
        <v>38</v>
      </c>
      <c r="F321" s="65" t="s">
        <v>39</v>
      </c>
      <c r="G321" s="63" t="s">
        <v>40</v>
      </c>
      <c r="H321" s="66">
        <v>1</v>
      </c>
      <c r="I321" s="69" t="s">
        <v>41</v>
      </c>
      <c r="J321" s="69" t="s">
        <v>41</v>
      </c>
      <c r="K321" s="63" t="s">
        <v>41</v>
      </c>
      <c r="N321" s="78" t="s">
        <v>60</v>
      </c>
      <c r="O321" s="78" t="s">
        <v>60</v>
      </c>
    </row>
    <row r="322" spans="1:15">
      <c r="A322" s="63" t="s">
        <v>183</v>
      </c>
      <c r="B322" s="63" t="s">
        <v>109</v>
      </c>
      <c r="C322" s="77">
        <f t="shared" ref="C322:C385" si="10">N322*1</f>
        <v>44789</v>
      </c>
      <c r="D322" s="77">
        <f t="shared" ref="D322:D385" si="11">O322*1</f>
        <v>44792</v>
      </c>
      <c r="E322" s="64" t="s">
        <v>63</v>
      </c>
      <c r="F322" s="65" t="s">
        <v>64</v>
      </c>
      <c r="G322" s="63" t="s">
        <v>40</v>
      </c>
      <c r="H322" s="66">
        <v>4</v>
      </c>
      <c r="I322" s="69" t="s">
        <v>41</v>
      </c>
      <c r="J322" s="69" t="s">
        <v>41</v>
      </c>
      <c r="K322" s="63" t="s">
        <v>41</v>
      </c>
      <c r="N322" s="78" t="s">
        <v>61</v>
      </c>
      <c r="O322" s="78" t="s">
        <v>62</v>
      </c>
    </row>
    <row r="323" spans="1:15">
      <c r="A323" s="63" t="s">
        <v>183</v>
      </c>
      <c r="B323" s="63" t="s">
        <v>109</v>
      </c>
      <c r="C323" s="77">
        <f t="shared" si="10"/>
        <v>44848</v>
      </c>
      <c r="D323" s="77">
        <f t="shared" si="11"/>
        <v>44848</v>
      </c>
      <c r="E323" s="64" t="s">
        <v>43</v>
      </c>
      <c r="F323" s="65" t="s">
        <v>44</v>
      </c>
      <c r="G323" s="63" t="s">
        <v>40</v>
      </c>
      <c r="H323" s="66">
        <v>1</v>
      </c>
      <c r="I323" s="69" t="s">
        <v>41</v>
      </c>
      <c r="J323" s="69" t="s">
        <v>41</v>
      </c>
      <c r="K323" s="63" t="s">
        <v>45</v>
      </c>
      <c r="N323" s="78" t="s">
        <v>65</v>
      </c>
      <c r="O323" s="78" t="s">
        <v>65</v>
      </c>
    </row>
    <row r="324" spans="1:15">
      <c r="A324" s="63" t="s">
        <v>183</v>
      </c>
      <c r="B324" s="63" t="s">
        <v>109</v>
      </c>
      <c r="C324" s="77">
        <f t="shared" si="10"/>
        <v>44865</v>
      </c>
      <c r="D324" s="77">
        <f t="shared" si="11"/>
        <v>44865</v>
      </c>
      <c r="E324" s="64" t="s">
        <v>63</v>
      </c>
      <c r="F324" s="65" t="s">
        <v>64</v>
      </c>
      <c r="G324" s="63" t="s">
        <v>40</v>
      </c>
      <c r="H324" s="66">
        <v>1</v>
      </c>
      <c r="I324" s="69" t="s">
        <v>41</v>
      </c>
      <c r="J324" s="69" t="s">
        <v>41</v>
      </c>
      <c r="K324" s="63" t="s">
        <v>41</v>
      </c>
      <c r="N324" s="78" t="s">
        <v>66</v>
      </c>
      <c r="O324" s="78" t="s">
        <v>66</v>
      </c>
    </row>
    <row r="325" spans="1:15">
      <c r="A325" s="63" t="s">
        <v>183</v>
      </c>
      <c r="B325" s="63" t="s">
        <v>109</v>
      </c>
      <c r="C325" s="77">
        <f t="shared" si="10"/>
        <v>44866</v>
      </c>
      <c r="D325" s="77">
        <f t="shared" si="11"/>
        <v>44866</v>
      </c>
      <c r="E325" s="64" t="s">
        <v>38</v>
      </c>
      <c r="F325" s="65" t="s">
        <v>39</v>
      </c>
      <c r="G325" s="63" t="s">
        <v>40</v>
      </c>
      <c r="H325" s="66">
        <v>1</v>
      </c>
      <c r="I325" s="69" t="s">
        <v>41</v>
      </c>
      <c r="J325" s="69" t="s">
        <v>41</v>
      </c>
      <c r="K325" s="63" t="s">
        <v>41</v>
      </c>
      <c r="N325" s="78" t="s">
        <v>67</v>
      </c>
      <c r="O325" s="78" t="s">
        <v>67</v>
      </c>
    </row>
    <row r="326" spans="1:15">
      <c r="A326" s="63" t="s">
        <v>183</v>
      </c>
      <c r="B326" s="63" t="s">
        <v>109</v>
      </c>
      <c r="C326" s="77">
        <f t="shared" si="10"/>
        <v>44876</v>
      </c>
      <c r="D326" s="77">
        <f t="shared" si="11"/>
        <v>44876</v>
      </c>
      <c r="E326" s="64" t="s">
        <v>38</v>
      </c>
      <c r="F326" s="65" t="s">
        <v>39</v>
      </c>
      <c r="G326" s="63" t="s">
        <v>40</v>
      </c>
      <c r="H326" s="66">
        <v>1</v>
      </c>
      <c r="I326" s="69" t="s">
        <v>41</v>
      </c>
      <c r="J326" s="69" t="s">
        <v>41</v>
      </c>
      <c r="K326" s="63" t="s">
        <v>41</v>
      </c>
      <c r="N326" s="78" t="s">
        <v>68</v>
      </c>
      <c r="O326" s="78" t="s">
        <v>68</v>
      </c>
    </row>
    <row r="327" spans="1:15">
      <c r="A327" s="63" t="s">
        <v>183</v>
      </c>
      <c r="B327" s="63" t="s">
        <v>109</v>
      </c>
      <c r="C327" s="77">
        <f t="shared" si="10"/>
        <v>44918</v>
      </c>
      <c r="D327" s="77">
        <f t="shared" si="11"/>
        <v>44918</v>
      </c>
      <c r="E327" s="64" t="s">
        <v>74</v>
      </c>
      <c r="F327" s="65" t="s">
        <v>75</v>
      </c>
      <c r="G327" s="63" t="s">
        <v>40</v>
      </c>
      <c r="H327" s="66">
        <v>1</v>
      </c>
      <c r="I327" s="69" t="s">
        <v>41</v>
      </c>
      <c r="J327" s="69" t="s">
        <v>41</v>
      </c>
      <c r="K327" s="63" t="s">
        <v>41</v>
      </c>
      <c r="N327" s="78" t="s">
        <v>97</v>
      </c>
      <c r="O327" s="78" t="s">
        <v>97</v>
      </c>
    </row>
    <row r="328" spans="1:15">
      <c r="A328" s="63" t="s">
        <v>183</v>
      </c>
      <c r="B328" s="63" t="s">
        <v>109</v>
      </c>
      <c r="C328" s="77">
        <f t="shared" si="10"/>
        <v>44920</v>
      </c>
      <c r="D328" s="77">
        <f t="shared" si="11"/>
        <v>44920</v>
      </c>
      <c r="E328" s="64" t="s">
        <v>38</v>
      </c>
      <c r="F328" s="65" t="s">
        <v>39</v>
      </c>
      <c r="G328" s="63" t="s">
        <v>40</v>
      </c>
      <c r="H328" s="66">
        <v>1</v>
      </c>
      <c r="I328" s="69" t="s">
        <v>41</v>
      </c>
      <c r="J328" s="69" t="s">
        <v>41</v>
      </c>
      <c r="K328" s="63" t="s">
        <v>41</v>
      </c>
      <c r="N328" s="78" t="s">
        <v>69</v>
      </c>
      <c r="O328" s="78" t="s">
        <v>69</v>
      </c>
    </row>
    <row r="329" spans="1:15">
      <c r="A329" s="63" t="s">
        <v>183</v>
      </c>
      <c r="B329" s="63" t="s">
        <v>109</v>
      </c>
      <c r="C329" s="77">
        <f t="shared" si="10"/>
        <v>44921</v>
      </c>
      <c r="D329" s="77">
        <f t="shared" si="11"/>
        <v>44925</v>
      </c>
      <c r="E329" s="64" t="s">
        <v>54</v>
      </c>
      <c r="F329" s="65" t="s">
        <v>55</v>
      </c>
      <c r="G329" s="63" t="s">
        <v>40</v>
      </c>
      <c r="H329" s="66">
        <v>5</v>
      </c>
      <c r="I329" s="69" t="s">
        <v>41</v>
      </c>
      <c r="J329" s="69" t="s">
        <v>41</v>
      </c>
      <c r="K329" s="63" t="s">
        <v>41</v>
      </c>
      <c r="N329" s="78" t="s">
        <v>70</v>
      </c>
      <c r="O329" s="78" t="s">
        <v>71</v>
      </c>
    </row>
    <row r="330" spans="1:15">
      <c r="A330" s="63" t="s">
        <v>184</v>
      </c>
      <c r="B330" s="63" t="s">
        <v>110</v>
      </c>
      <c r="C330" s="77">
        <f t="shared" si="10"/>
        <v>44562</v>
      </c>
      <c r="D330" s="77">
        <f t="shared" si="11"/>
        <v>44562</v>
      </c>
      <c r="E330" s="64" t="s">
        <v>38</v>
      </c>
      <c r="F330" s="65" t="s">
        <v>39</v>
      </c>
      <c r="G330" s="63" t="s">
        <v>40</v>
      </c>
      <c r="H330" s="66">
        <v>1</v>
      </c>
      <c r="I330" s="69" t="s">
        <v>41</v>
      </c>
      <c r="J330" s="69" t="s">
        <v>41</v>
      </c>
      <c r="K330" s="63" t="s">
        <v>41</v>
      </c>
      <c r="N330" s="78" t="s">
        <v>37</v>
      </c>
      <c r="O330" s="78" t="s">
        <v>37</v>
      </c>
    </row>
    <row r="331" spans="1:15">
      <c r="A331" s="63" t="s">
        <v>184</v>
      </c>
      <c r="B331" s="63" t="s">
        <v>110</v>
      </c>
      <c r="C331" s="77">
        <f t="shared" si="10"/>
        <v>44578</v>
      </c>
      <c r="D331" s="77">
        <f t="shared" si="11"/>
        <v>44578</v>
      </c>
      <c r="E331" s="64" t="s">
        <v>74</v>
      </c>
      <c r="F331" s="65" t="s">
        <v>75</v>
      </c>
      <c r="G331" s="63" t="s">
        <v>76</v>
      </c>
      <c r="H331" s="68">
        <v>4.1666666666670002E-2</v>
      </c>
      <c r="I331" s="69" t="s">
        <v>77</v>
      </c>
      <c r="J331" s="69" t="s">
        <v>78</v>
      </c>
      <c r="K331" s="63" t="s">
        <v>82</v>
      </c>
      <c r="N331" s="78" t="s">
        <v>111</v>
      </c>
      <c r="O331" s="78" t="s">
        <v>111</v>
      </c>
    </row>
    <row r="332" spans="1:15">
      <c r="A332" s="63" t="s">
        <v>184</v>
      </c>
      <c r="B332" s="63" t="s">
        <v>110</v>
      </c>
      <c r="C332" s="77">
        <f t="shared" si="10"/>
        <v>44592</v>
      </c>
      <c r="D332" s="77">
        <f t="shared" si="11"/>
        <v>44592</v>
      </c>
      <c r="E332" s="64" t="s">
        <v>74</v>
      </c>
      <c r="F332" s="65" t="s">
        <v>75</v>
      </c>
      <c r="G332" s="63" t="s">
        <v>76</v>
      </c>
      <c r="H332" s="68">
        <v>4.1666666666670002E-2</v>
      </c>
      <c r="I332" s="69" t="s">
        <v>77</v>
      </c>
      <c r="J332" s="69" t="s">
        <v>78</v>
      </c>
      <c r="K332" s="63" t="s">
        <v>82</v>
      </c>
      <c r="N332" s="78" t="s">
        <v>112</v>
      </c>
      <c r="O332" s="78" t="s">
        <v>112</v>
      </c>
    </row>
    <row r="333" spans="1:15">
      <c r="A333" s="63" t="s">
        <v>184</v>
      </c>
      <c r="B333" s="63" t="s">
        <v>110</v>
      </c>
      <c r="C333" s="77">
        <f t="shared" si="10"/>
        <v>44613</v>
      </c>
      <c r="D333" s="77">
        <f t="shared" si="11"/>
        <v>44613</v>
      </c>
      <c r="E333" s="64" t="s">
        <v>74</v>
      </c>
      <c r="F333" s="65" t="s">
        <v>75</v>
      </c>
      <c r="G333" s="63" t="s">
        <v>76</v>
      </c>
      <c r="H333" s="68">
        <v>4.1666666666670002E-2</v>
      </c>
      <c r="I333" s="69" t="s">
        <v>77</v>
      </c>
      <c r="J333" s="69" t="s">
        <v>78</v>
      </c>
      <c r="K333" s="63" t="s">
        <v>82</v>
      </c>
      <c r="N333" s="78" t="s">
        <v>113</v>
      </c>
      <c r="O333" s="78" t="s">
        <v>113</v>
      </c>
    </row>
    <row r="334" spans="1:15">
      <c r="A334" s="63" t="s">
        <v>184</v>
      </c>
      <c r="B334" s="63" t="s">
        <v>110</v>
      </c>
      <c r="C334" s="77">
        <f t="shared" si="10"/>
        <v>44627</v>
      </c>
      <c r="D334" s="77">
        <f t="shared" si="11"/>
        <v>44627</v>
      </c>
      <c r="E334" s="64" t="s">
        <v>74</v>
      </c>
      <c r="F334" s="65" t="s">
        <v>75</v>
      </c>
      <c r="G334" s="63" t="s">
        <v>76</v>
      </c>
      <c r="H334" s="68">
        <v>4.1666666666670002E-2</v>
      </c>
      <c r="I334" s="69" t="s">
        <v>77</v>
      </c>
      <c r="J334" s="69" t="s">
        <v>78</v>
      </c>
      <c r="K334" s="63" t="s">
        <v>82</v>
      </c>
      <c r="N334" s="78" t="s">
        <v>114</v>
      </c>
      <c r="O334" s="78" t="s">
        <v>114</v>
      </c>
    </row>
    <row r="335" spans="1:15">
      <c r="A335" s="63" t="s">
        <v>184</v>
      </c>
      <c r="B335" s="63" t="s">
        <v>110</v>
      </c>
      <c r="C335" s="77">
        <f t="shared" si="10"/>
        <v>44638</v>
      </c>
      <c r="D335" s="77">
        <f t="shared" si="11"/>
        <v>44638</v>
      </c>
      <c r="E335" s="64" t="s">
        <v>43</v>
      </c>
      <c r="F335" s="65" t="s">
        <v>44</v>
      </c>
      <c r="G335" s="63" t="s">
        <v>40</v>
      </c>
      <c r="H335" s="66">
        <v>1</v>
      </c>
      <c r="I335" s="69" t="s">
        <v>41</v>
      </c>
      <c r="J335" s="69" t="s">
        <v>41</v>
      </c>
      <c r="K335" s="63" t="s">
        <v>45</v>
      </c>
      <c r="N335" s="78" t="s">
        <v>42</v>
      </c>
      <c r="O335" s="78" t="s">
        <v>42</v>
      </c>
    </row>
    <row r="336" spans="1:15">
      <c r="A336" s="63" t="s">
        <v>184</v>
      </c>
      <c r="B336" s="63" t="s">
        <v>110</v>
      </c>
      <c r="C336" s="77">
        <f t="shared" si="10"/>
        <v>44641</v>
      </c>
      <c r="D336" s="77">
        <f t="shared" si="11"/>
        <v>44641</v>
      </c>
      <c r="E336" s="64" t="s">
        <v>74</v>
      </c>
      <c r="F336" s="65" t="s">
        <v>75</v>
      </c>
      <c r="G336" s="63" t="s">
        <v>76</v>
      </c>
      <c r="H336" s="68">
        <v>4.1666666666670002E-2</v>
      </c>
      <c r="I336" s="69" t="s">
        <v>77</v>
      </c>
      <c r="J336" s="69" t="s">
        <v>78</v>
      </c>
      <c r="K336" s="63" t="s">
        <v>82</v>
      </c>
      <c r="N336" s="78" t="s">
        <v>115</v>
      </c>
      <c r="O336" s="78" t="s">
        <v>115</v>
      </c>
    </row>
    <row r="337" spans="1:15">
      <c r="A337" s="63" t="s">
        <v>184</v>
      </c>
      <c r="B337" s="63" t="s">
        <v>110</v>
      </c>
      <c r="C337" s="77">
        <f t="shared" si="10"/>
        <v>44655</v>
      </c>
      <c r="D337" s="77">
        <f t="shared" si="11"/>
        <v>44655</v>
      </c>
      <c r="E337" s="64" t="s">
        <v>74</v>
      </c>
      <c r="F337" s="65" t="s">
        <v>75</v>
      </c>
      <c r="G337" s="63" t="s">
        <v>76</v>
      </c>
      <c r="H337" s="68">
        <v>4.1666666666670002E-2</v>
      </c>
      <c r="I337" s="69" t="s">
        <v>77</v>
      </c>
      <c r="J337" s="69" t="s">
        <v>78</v>
      </c>
      <c r="K337" s="63" t="s">
        <v>82</v>
      </c>
      <c r="N337" s="78" t="s">
        <v>116</v>
      </c>
      <c r="O337" s="78" t="s">
        <v>116</v>
      </c>
    </row>
    <row r="338" spans="1:15">
      <c r="A338" s="63" t="s">
        <v>184</v>
      </c>
      <c r="B338" s="63" t="s">
        <v>110</v>
      </c>
      <c r="C338" s="77">
        <f t="shared" si="10"/>
        <v>44669</v>
      </c>
      <c r="D338" s="77">
        <f t="shared" si="11"/>
        <v>44669</v>
      </c>
      <c r="E338" s="64" t="s">
        <v>38</v>
      </c>
      <c r="F338" s="65" t="s">
        <v>39</v>
      </c>
      <c r="G338" s="63" t="s">
        <v>40</v>
      </c>
      <c r="H338" s="66">
        <v>1</v>
      </c>
      <c r="I338" s="69" t="s">
        <v>41</v>
      </c>
      <c r="J338" s="69" t="s">
        <v>41</v>
      </c>
      <c r="K338" s="63" t="s">
        <v>41</v>
      </c>
      <c r="N338" s="78" t="s">
        <v>46</v>
      </c>
      <c r="O338" s="78" t="s">
        <v>46</v>
      </c>
    </row>
    <row r="339" spans="1:15">
      <c r="A339" s="63" t="s">
        <v>184</v>
      </c>
      <c r="B339" s="63" t="s">
        <v>110</v>
      </c>
      <c r="C339" s="77">
        <f t="shared" si="10"/>
        <v>44676</v>
      </c>
      <c r="D339" s="77">
        <f t="shared" si="11"/>
        <v>44676</v>
      </c>
      <c r="E339" s="64" t="s">
        <v>74</v>
      </c>
      <c r="F339" s="65" t="s">
        <v>75</v>
      </c>
      <c r="G339" s="63" t="s">
        <v>76</v>
      </c>
      <c r="H339" s="68">
        <v>4.1666666666670002E-2</v>
      </c>
      <c r="I339" s="69" t="s">
        <v>77</v>
      </c>
      <c r="J339" s="69" t="s">
        <v>78</v>
      </c>
      <c r="K339" s="63" t="s">
        <v>82</v>
      </c>
      <c r="N339" s="78" t="s">
        <v>117</v>
      </c>
      <c r="O339" s="78" t="s">
        <v>117</v>
      </c>
    </row>
    <row r="340" spans="1:15">
      <c r="A340" s="63" t="s">
        <v>184</v>
      </c>
      <c r="B340" s="63" t="s">
        <v>110</v>
      </c>
      <c r="C340" s="77">
        <f t="shared" si="10"/>
        <v>44682</v>
      </c>
      <c r="D340" s="77">
        <f t="shared" si="11"/>
        <v>44682</v>
      </c>
      <c r="E340" s="64" t="s">
        <v>38</v>
      </c>
      <c r="F340" s="65" t="s">
        <v>39</v>
      </c>
      <c r="G340" s="63" t="s">
        <v>40</v>
      </c>
      <c r="H340" s="66">
        <v>1</v>
      </c>
      <c r="I340" s="69" t="s">
        <v>41</v>
      </c>
      <c r="J340" s="69" t="s">
        <v>41</v>
      </c>
      <c r="K340" s="63" t="s">
        <v>41</v>
      </c>
      <c r="N340" s="78" t="s">
        <v>47</v>
      </c>
      <c r="O340" s="78" t="s">
        <v>47</v>
      </c>
    </row>
    <row r="341" spans="1:15">
      <c r="A341" s="63" t="s">
        <v>184</v>
      </c>
      <c r="B341" s="63" t="s">
        <v>110</v>
      </c>
      <c r="C341" s="77">
        <f t="shared" si="10"/>
        <v>44689</v>
      </c>
      <c r="D341" s="77">
        <f t="shared" si="11"/>
        <v>44689</v>
      </c>
      <c r="E341" s="64" t="s">
        <v>38</v>
      </c>
      <c r="F341" s="65" t="s">
        <v>39</v>
      </c>
      <c r="G341" s="63" t="s">
        <v>40</v>
      </c>
      <c r="H341" s="66">
        <v>1</v>
      </c>
      <c r="I341" s="69" t="s">
        <v>41</v>
      </c>
      <c r="J341" s="69" t="s">
        <v>41</v>
      </c>
      <c r="K341" s="63" t="s">
        <v>41</v>
      </c>
      <c r="N341" s="78" t="s">
        <v>48</v>
      </c>
      <c r="O341" s="78" t="s">
        <v>48</v>
      </c>
    </row>
    <row r="342" spans="1:15">
      <c r="A342" s="63" t="s">
        <v>184</v>
      </c>
      <c r="B342" s="63" t="s">
        <v>110</v>
      </c>
      <c r="C342" s="77">
        <f t="shared" si="10"/>
        <v>44690</v>
      </c>
      <c r="D342" s="77">
        <f t="shared" si="11"/>
        <v>44690</v>
      </c>
      <c r="E342" s="64" t="s">
        <v>74</v>
      </c>
      <c r="F342" s="65" t="s">
        <v>75</v>
      </c>
      <c r="G342" s="63" t="s">
        <v>76</v>
      </c>
      <c r="H342" s="68">
        <v>4.1666666666670002E-2</v>
      </c>
      <c r="I342" s="69" t="s">
        <v>77</v>
      </c>
      <c r="J342" s="69" t="s">
        <v>78</v>
      </c>
      <c r="K342" s="63" t="s">
        <v>82</v>
      </c>
      <c r="N342" s="78" t="s">
        <v>118</v>
      </c>
      <c r="O342" s="78" t="s">
        <v>118</v>
      </c>
    </row>
    <row r="343" spans="1:15">
      <c r="A343" s="63" t="s">
        <v>184</v>
      </c>
      <c r="B343" s="63" t="s">
        <v>110</v>
      </c>
      <c r="C343" s="77">
        <f t="shared" si="10"/>
        <v>44704</v>
      </c>
      <c r="D343" s="77">
        <f t="shared" si="11"/>
        <v>44704</v>
      </c>
      <c r="E343" s="64" t="s">
        <v>74</v>
      </c>
      <c r="F343" s="65" t="s">
        <v>75</v>
      </c>
      <c r="G343" s="63" t="s">
        <v>76</v>
      </c>
      <c r="H343" s="68">
        <v>4.1666666666670002E-2</v>
      </c>
      <c r="I343" s="69" t="s">
        <v>77</v>
      </c>
      <c r="J343" s="69" t="s">
        <v>78</v>
      </c>
      <c r="K343" s="63" t="s">
        <v>82</v>
      </c>
      <c r="N343" s="78" t="s">
        <v>119</v>
      </c>
      <c r="O343" s="78" t="s">
        <v>119</v>
      </c>
    </row>
    <row r="344" spans="1:15">
      <c r="A344" s="63" t="s">
        <v>184</v>
      </c>
      <c r="B344" s="63" t="s">
        <v>110</v>
      </c>
      <c r="C344" s="77">
        <f t="shared" si="10"/>
        <v>44707</v>
      </c>
      <c r="D344" s="77">
        <f t="shared" si="11"/>
        <v>44707</v>
      </c>
      <c r="E344" s="64" t="s">
        <v>38</v>
      </c>
      <c r="F344" s="65" t="s">
        <v>39</v>
      </c>
      <c r="G344" s="63" t="s">
        <v>40</v>
      </c>
      <c r="H344" s="66">
        <v>1</v>
      </c>
      <c r="I344" s="69" t="s">
        <v>41</v>
      </c>
      <c r="J344" s="69" t="s">
        <v>41</v>
      </c>
      <c r="K344" s="63" t="s">
        <v>41</v>
      </c>
      <c r="N344" s="78" t="s">
        <v>49</v>
      </c>
      <c r="O344" s="78" t="s">
        <v>49</v>
      </c>
    </row>
    <row r="345" spans="1:15">
      <c r="A345" s="63" t="s">
        <v>184</v>
      </c>
      <c r="B345" s="63" t="s">
        <v>110</v>
      </c>
      <c r="C345" s="77">
        <f t="shared" si="10"/>
        <v>44718</v>
      </c>
      <c r="D345" s="77">
        <f t="shared" si="11"/>
        <v>44718</v>
      </c>
      <c r="E345" s="64" t="s">
        <v>38</v>
      </c>
      <c r="F345" s="65" t="s">
        <v>39</v>
      </c>
      <c r="G345" s="63" t="s">
        <v>40</v>
      </c>
      <c r="H345" s="66">
        <v>1</v>
      </c>
      <c r="I345" s="69" t="s">
        <v>41</v>
      </c>
      <c r="J345" s="69" t="s">
        <v>41</v>
      </c>
      <c r="K345" s="63" t="s">
        <v>41</v>
      </c>
      <c r="N345" s="78" t="s">
        <v>50</v>
      </c>
      <c r="O345" s="78" t="s">
        <v>50</v>
      </c>
    </row>
    <row r="346" spans="1:15">
      <c r="A346" s="63" t="s">
        <v>184</v>
      </c>
      <c r="B346" s="63" t="s">
        <v>110</v>
      </c>
      <c r="C346" s="77">
        <f t="shared" si="10"/>
        <v>44725</v>
      </c>
      <c r="D346" s="77">
        <f t="shared" si="11"/>
        <v>44725</v>
      </c>
      <c r="E346" s="64" t="s">
        <v>74</v>
      </c>
      <c r="F346" s="65" t="s">
        <v>75</v>
      </c>
      <c r="G346" s="63" t="s">
        <v>76</v>
      </c>
      <c r="H346" s="68">
        <v>4.1666666666670002E-2</v>
      </c>
      <c r="I346" s="69" t="s">
        <v>77</v>
      </c>
      <c r="J346" s="69" t="s">
        <v>78</v>
      </c>
      <c r="K346" s="63" t="s">
        <v>82</v>
      </c>
      <c r="N346" s="78" t="s">
        <v>120</v>
      </c>
      <c r="O346" s="78" t="s">
        <v>120</v>
      </c>
    </row>
    <row r="347" spans="1:15">
      <c r="A347" s="63" t="s">
        <v>184</v>
      </c>
      <c r="B347" s="63" t="s">
        <v>110</v>
      </c>
      <c r="C347" s="77">
        <f t="shared" si="10"/>
        <v>44739</v>
      </c>
      <c r="D347" s="77">
        <f t="shared" si="11"/>
        <v>44739</v>
      </c>
      <c r="E347" s="64" t="s">
        <v>74</v>
      </c>
      <c r="F347" s="65" t="s">
        <v>75</v>
      </c>
      <c r="G347" s="63" t="s">
        <v>76</v>
      </c>
      <c r="H347" s="68">
        <v>4.1666666666670002E-2</v>
      </c>
      <c r="I347" s="69" t="s">
        <v>77</v>
      </c>
      <c r="J347" s="69" t="s">
        <v>78</v>
      </c>
      <c r="K347" s="63" t="s">
        <v>82</v>
      </c>
      <c r="N347" s="78" t="s">
        <v>121</v>
      </c>
      <c r="O347" s="78" t="s">
        <v>121</v>
      </c>
    </row>
    <row r="348" spans="1:15">
      <c r="A348" s="63" t="s">
        <v>184</v>
      </c>
      <c r="B348" s="63" t="s">
        <v>110</v>
      </c>
      <c r="C348" s="77">
        <f t="shared" si="10"/>
        <v>44756</v>
      </c>
      <c r="D348" s="77">
        <f t="shared" si="11"/>
        <v>44756</v>
      </c>
      <c r="E348" s="64" t="s">
        <v>38</v>
      </c>
      <c r="F348" s="65" t="s">
        <v>39</v>
      </c>
      <c r="G348" s="63" t="s">
        <v>40</v>
      </c>
      <c r="H348" s="66">
        <v>1</v>
      </c>
      <c r="I348" s="69" t="s">
        <v>41</v>
      </c>
      <c r="J348" s="69" t="s">
        <v>41</v>
      </c>
      <c r="K348" s="63" t="s">
        <v>41</v>
      </c>
      <c r="N348" s="78" t="s">
        <v>51</v>
      </c>
      <c r="O348" s="78" t="s">
        <v>51</v>
      </c>
    </row>
    <row r="349" spans="1:15">
      <c r="A349" s="63" t="s">
        <v>184</v>
      </c>
      <c r="B349" s="63" t="s">
        <v>110</v>
      </c>
      <c r="C349" s="77">
        <f t="shared" si="10"/>
        <v>44788</v>
      </c>
      <c r="D349" s="77">
        <f t="shared" si="11"/>
        <v>44788</v>
      </c>
      <c r="E349" s="64" t="s">
        <v>38</v>
      </c>
      <c r="F349" s="65" t="s">
        <v>39</v>
      </c>
      <c r="G349" s="63" t="s">
        <v>40</v>
      </c>
      <c r="H349" s="66">
        <v>1</v>
      </c>
      <c r="I349" s="69" t="s">
        <v>41</v>
      </c>
      <c r="J349" s="69" t="s">
        <v>41</v>
      </c>
      <c r="K349" s="63" t="s">
        <v>41</v>
      </c>
      <c r="N349" s="78" t="s">
        <v>60</v>
      </c>
      <c r="O349" s="78" t="s">
        <v>60</v>
      </c>
    </row>
    <row r="350" spans="1:15">
      <c r="A350" s="63" t="s">
        <v>184</v>
      </c>
      <c r="B350" s="63" t="s">
        <v>110</v>
      </c>
      <c r="C350" s="77">
        <f t="shared" si="10"/>
        <v>44848</v>
      </c>
      <c r="D350" s="77">
        <f t="shared" si="11"/>
        <v>44848</v>
      </c>
      <c r="E350" s="64" t="s">
        <v>43</v>
      </c>
      <c r="F350" s="65" t="s">
        <v>44</v>
      </c>
      <c r="G350" s="63" t="s">
        <v>40</v>
      </c>
      <c r="H350" s="66">
        <v>1</v>
      </c>
      <c r="I350" s="69" t="s">
        <v>41</v>
      </c>
      <c r="J350" s="69" t="s">
        <v>41</v>
      </c>
      <c r="K350" s="63" t="s">
        <v>45</v>
      </c>
      <c r="N350" s="78" t="s">
        <v>65</v>
      </c>
      <c r="O350" s="78" t="s">
        <v>65</v>
      </c>
    </row>
    <row r="351" spans="1:15">
      <c r="A351" s="63" t="s">
        <v>184</v>
      </c>
      <c r="B351" s="63" t="s">
        <v>110</v>
      </c>
      <c r="C351" s="77">
        <f t="shared" si="10"/>
        <v>44866</v>
      </c>
      <c r="D351" s="77">
        <f t="shared" si="11"/>
        <v>44866</v>
      </c>
      <c r="E351" s="64" t="s">
        <v>38</v>
      </c>
      <c r="F351" s="65" t="s">
        <v>39</v>
      </c>
      <c r="G351" s="63" t="s">
        <v>40</v>
      </c>
      <c r="H351" s="66">
        <v>1</v>
      </c>
      <c r="I351" s="69" t="s">
        <v>41</v>
      </c>
      <c r="J351" s="69" t="s">
        <v>41</v>
      </c>
      <c r="K351" s="63" t="s">
        <v>41</v>
      </c>
      <c r="N351" s="78" t="s">
        <v>67</v>
      </c>
      <c r="O351" s="78" t="s">
        <v>67</v>
      </c>
    </row>
    <row r="352" spans="1:15">
      <c r="A352" s="63" t="s">
        <v>184</v>
      </c>
      <c r="B352" s="63" t="s">
        <v>110</v>
      </c>
      <c r="C352" s="77">
        <f t="shared" si="10"/>
        <v>44876</v>
      </c>
      <c r="D352" s="77">
        <f t="shared" si="11"/>
        <v>44876</v>
      </c>
      <c r="E352" s="64" t="s">
        <v>38</v>
      </c>
      <c r="F352" s="65" t="s">
        <v>39</v>
      </c>
      <c r="G352" s="63" t="s">
        <v>40</v>
      </c>
      <c r="H352" s="66">
        <v>1</v>
      </c>
      <c r="I352" s="69" t="s">
        <v>41</v>
      </c>
      <c r="J352" s="69" t="s">
        <v>41</v>
      </c>
      <c r="K352" s="63" t="s">
        <v>41</v>
      </c>
      <c r="N352" s="78" t="s">
        <v>68</v>
      </c>
      <c r="O352" s="78" t="s">
        <v>68</v>
      </c>
    </row>
    <row r="353" spans="1:15">
      <c r="A353" s="63" t="s">
        <v>184</v>
      </c>
      <c r="B353" s="63" t="s">
        <v>110</v>
      </c>
      <c r="C353" s="77">
        <f t="shared" si="10"/>
        <v>44920</v>
      </c>
      <c r="D353" s="77">
        <f t="shared" si="11"/>
        <v>44920</v>
      </c>
      <c r="E353" s="64" t="s">
        <v>38</v>
      </c>
      <c r="F353" s="65" t="s">
        <v>39</v>
      </c>
      <c r="G353" s="63" t="s">
        <v>40</v>
      </c>
      <c r="H353" s="66">
        <v>1</v>
      </c>
      <c r="I353" s="69" t="s">
        <v>41</v>
      </c>
      <c r="J353" s="69" t="s">
        <v>41</v>
      </c>
      <c r="K353" s="63" t="s">
        <v>41</v>
      </c>
      <c r="N353" s="78" t="s">
        <v>69</v>
      </c>
      <c r="O353" s="78" t="s">
        <v>69</v>
      </c>
    </row>
    <row r="354" spans="1:15">
      <c r="A354" s="63" t="s">
        <v>185</v>
      </c>
      <c r="B354" s="63" t="s">
        <v>122</v>
      </c>
      <c r="C354" s="77">
        <f t="shared" si="10"/>
        <v>44562</v>
      </c>
      <c r="D354" s="77">
        <f t="shared" si="11"/>
        <v>44562</v>
      </c>
      <c r="E354" s="64" t="s">
        <v>38</v>
      </c>
      <c r="F354" s="65" t="s">
        <v>39</v>
      </c>
      <c r="G354" s="63" t="s">
        <v>40</v>
      </c>
      <c r="H354" s="66">
        <v>1</v>
      </c>
      <c r="I354" s="69" t="s">
        <v>41</v>
      </c>
      <c r="J354" s="69" t="s">
        <v>41</v>
      </c>
      <c r="K354" s="63" t="s">
        <v>41</v>
      </c>
      <c r="N354" s="78" t="s">
        <v>37</v>
      </c>
      <c r="O354" s="78" t="s">
        <v>37</v>
      </c>
    </row>
    <row r="355" spans="1:15">
      <c r="A355" s="63" t="s">
        <v>185</v>
      </c>
      <c r="B355" s="63" t="s">
        <v>122</v>
      </c>
      <c r="C355" s="77">
        <f t="shared" si="10"/>
        <v>44578</v>
      </c>
      <c r="D355" s="77">
        <f t="shared" si="11"/>
        <v>44578</v>
      </c>
      <c r="E355" s="64" t="s">
        <v>74</v>
      </c>
      <c r="F355" s="65" t="s">
        <v>75</v>
      </c>
      <c r="G355" s="63" t="s">
        <v>76</v>
      </c>
      <c r="H355" s="68">
        <v>4.1666666666670002E-2</v>
      </c>
      <c r="I355" s="69" t="s">
        <v>77</v>
      </c>
      <c r="J355" s="69" t="s">
        <v>78</v>
      </c>
      <c r="K355" s="63" t="s">
        <v>82</v>
      </c>
      <c r="N355" s="78" t="s">
        <v>111</v>
      </c>
      <c r="O355" s="78" t="s">
        <v>111</v>
      </c>
    </row>
    <row r="356" spans="1:15">
      <c r="A356" s="63" t="s">
        <v>185</v>
      </c>
      <c r="B356" s="63" t="s">
        <v>122</v>
      </c>
      <c r="C356" s="77">
        <f t="shared" si="10"/>
        <v>44592</v>
      </c>
      <c r="D356" s="77">
        <f t="shared" si="11"/>
        <v>44592</v>
      </c>
      <c r="E356" s="64" t="s">
        <v>74</v>
      </c>
      <c r="F356" s="65" t="s">
        <v>75</v>
      </c>
      <c r="G356" s="63" t="s">
        <v>76</v>
      </c>
      <c r="H356" s="68">
        <v>4.1666666666670002E-2</v>
      </c>
      <c r="I356" s="69" t="s">
        <v>77</v>
      </c>
      <c r="J356" s="69" t="s">
        <v>78</v>
      </c>
      <c r="K356" s="63" t="s">
        <v>82</v>
      </c>
      <c r="N356" s="78" t="s">
        <v>112</v>
      </c>
      <c r="O356" s="78" t="s">
        <v>112</v>
      </c>
    </row>
    <row r="357" spans="1:15">
      <c r="A357" s="63" t="s">
        <v>185</v>
      </c>
      <c r="B357" s="63" t="s">
        <v>122</v>
      </c>
      <c r="C357" s="77">
        <f t="shared" si="10"/>
        <v>44613</v>
      </c>
      <c r="D357" s="77">
        <f t="shared" si="11"/>
        <v>44613</v>
      </c>
      <c r="E357" s="64" t="s">
        <v>74</v>
      </c>
      <c r="F357" s="65" t="s">
        <v>75</v>
      </c>
      <c r="G357" s="63" t="s">
        <v>76</v>
      </c>
      <c r="H357" s="68">
        <v>4.1666666666670002E-2</v>
      </c>
      <c r="I357" s="69" t="s">
        <v>77</v>
      </c>
      <c r="J357" s="69" t="s">
        <v>78</v>
      </c>
      <c r="K357" s="63" t="s">
        <v>82</v>
      </c>
      <c r="N357" s="78" t="s">
        <v>113</v>
      </c>
      <c r="O357" s="78" t="s">
        <v>113</v>
      </c>
    </row>
    <row r="358" spans="1:15">
      <c r="A358" s="63" t="s">
        <v>185</v>
      </c>
      <c r="B358" s="63" t="s">
        <v>122</v>
      </c>
      <c r="C358" s="77">
        <f t="shared" si="10"/>
        <v>44627</v>
      </c>
      <c r="D358" s="77">
        <f t="shared" si="11"/>
        <v>44627</v>
      </c>
      <c r="E358" s="64" t="s">
        <v>74</v>
      </c>
      <c r="F358" s="65" t="s">
        <v>75</v>
      </c>
      <c r="G358" s="63" t="s">
        <v>76</v>
      </c>
      <c r="H358" s="68">
        <v>4.1666666666670002E-2</v>
      </c>
      <c r="I358" s="69" t="s">
        <v>77</v>
      </c>
      <c r="J358" s="69" t="s">
        <v>78</v>
      </c>
      <c r="K358" s="63" t="s">
        <v>82</v>
      </c>
      <c r="N358" s="78" t="s">
        <v>114</v>
      </c>
      <c r="O358" s="78" t="s">
        <v>114</v>
      </c>
    </row>
    <row r="359" spans="1:15">
      <c r="A359" s="63" t="s">
        <v>185</v>
      </c>
      <c r="B359" s="63" t="s">
        <v>122</v>
      </c>
      <c r="C359" s="77">
        <f t="shared" si="10"/>
        <v>44638</v>
      </c>
      <c r="D359" s="77">
        <f t="shared" si="11"/>
        <v>44638</v>
      </c>
      <c r="E359" s="64" t="s">
        <v>43</v>
      </c>
      <c r="F359" s="65" t="s">
        <v>44</v>
      </c>
      <c r="G359" s="63" t="s">
        <v>40</v>
      </c>
      <c r="H359" s="66">
        <v>1</v>
      </c>
      <c r="I359" s="69" t="s">
        <v>41</v>
      </c>
      <c r="J359" s="69" t="s">
        <v>41</v>
      </c>
      <c r="K359" s="63" t="s">
        <v>45</v>
      </c>
      <c r="N359" s="78" t="s">
        <v>42</v>
      </c>
      <c r="O359" s="78" t="s">
        <v>42</v>
      </c>
    </row>
    <row r="360" spans="1:15">
      <c r="A360" s="63" t="s">
        <v>185</v>
      </c>
      <c r="B360" s="63" t="s">
        <v>122</v>
      </c>
      <c r="C360" s="77">
        <f t="shared" si="10"/>
        <v>44641</v>
      </c>
      <c r="D360" s="77">
        <f t="shared" si="11"/>
        <v>44641</v>
      </c>
      <c r="E360" s="64" t="s">
        <v>74</v>
      </c>
      <c r="F360" s="65" t="s">
        <v>75</v>
      </c>
      <c r="G360" s="63" t="s">
        <v>76</v>
      </c>
      <c r="H360" s="68">
        <v>4.1666666666670002E-2</v>
      </c>
      <c r="I360" s="69" t="s">
        <v>77</v>
      </c>
      <c r="J360" s="69" t="s">
        <v>78</v>
      </c>
      <c r="K360" s="63" t="s">
        <v>82</v>
      </c>
      <c r="N360" s="78" t="s">
        <v>115</v>
      </c>
      <c r="O360" s="78" t="s">
        <v>115</v>
      </c>
    </row>
    <row r="361" spans="1:15">
      <c r="A361" s="63" t="s">
        <v>185</v>
      </c>
      <c r="B361" s="63" t="s">
        <v>122</v>
      </c>
      <c r="C361" s="77">
        <f t="shared" si="10"/>
        <v>44655</v>
      </c>
      <c r="D361" s="77">
        <f t="shared" si="11"/>
        <v>44655</v>
      </c>
      <c r="E361" s="64" t="s">
        <v>74</v>
      </c>
      <c r="F361" s="65" t="s">
        <v>75</v>
      </c>
      <c r="G361" s="63" t="s">
        <v>76</v>
      </c>
      <c r="H361" s="68">
        <v>4.1666666666670002E-2</v>
      </c>
      <c r="I361" s="69" t="s">
        <v>77</v>
      </c>
      <c r="J361" s="69" t="s">
        <v>78</v>
      </c>
      <c r="K361" s="63" t="s">
        <v>82</v>
      </c>
      <c r="N361" s="78" t="s">
        <v>116</v>
      </c>
      <c r="O361" s="78" t="s">
        <v>116</v>
      </c>
    </row>
    <row r="362" spans="1:15">
      <c r="A362" s="63" t="s">
        <v>185</v>
      </c>
      <c r="B362" s="63" t="s">
        <v>122</v>
      </c>
      <c r="C362" s="77">
        <f t="shared" si="10"/>
        <v>44669</v>
      </c>
      <c r="D362" s="77">
        <f t="shared" si="11"/>
        <v>44669</v>
      </c>
      <c r="E362" s="64" t="s">
        <v>38</v>
      </c>
      <c r="F362" s="65" t="s">
        <v>39</v>
      </c>
      <c r="G362" s="63" t="s">
        <v>40</v>
      </c>
      <c r="H362" s="66">
        <v>1</v>
      </c>
      <c r="I362" s="69" t="s">
        <v>41</v>
      </c>
      <c r="J362" s="69" t="s">
        <v>41</v>
      </c>
      <c r="K362" s="63" t="s">
        <v>41</v>
      </c>
      <c r="N362" s="78" t="s">
        <v>46</v>
      </c>
      <c r="O362" s="78" t="s">
        <v>46</v>
      </c>
    </row>
    <row r="363" spans="1:15">
      <c r="A363" s="63" t="s">
        <v>185</v>
      </c>
      <c r="B363" s="63" t="s">
        <v>122</v>
      </c>
      <c r="C363" s="77">
        <f t="shared" si="10"/>
        <v>44676</v>
      </c>
      <c r="D363" s="77">
        <f t="shared" si="11"/>
        <v>44676</v>
      </c>
      <c r="E363" s="64" t="s">
        <v>74</v>
      </c>
      <c r="F363" s="65" t="s">
        <v>75</v>
      </c>
      <c r="G363" s="63" t="s">
        <v>76</v>
      </c>
      <c r="H363" s="68">
        <v>4.1666666666670002E-2</v>
      </c>
      <c r="I363" s="69" t="s">
        <v>77</v>
      </c>
      <c r="J363" s="69" t="s">
        <v>78</v>
      </c>
      <c r="K363" s="63" t="s">
        <v>82</v>
      </c>
      <c r="N363" s="78" t="s">
        <v>117</v>
      </c>
      <c r="O363" s="78" t="s">
        <v>117</v>
      </c>
    </row>
    <row r="364" spans="1:15">
      <c r="A364" s="63" t="s">
        <v>185</v>
      </c>
      <c r="B364" s="63" t="s">
        <v>122</v>
      </c>
      <c r="C364" s="77">
        <f t="shared" si="10"/>
        <v>44682</v>
      </c>
      <c r="D364" s="77">
        <f t="shared" si="11"/>
        <v>44682</v>
      </c>
      <c r="E364" s="64" t="s">
        <v>38</v>
      </c>
      <c r="F364" s="65" t="s">
        <v>39</v>
      </c>
      <c r="G364" s="63" t="s">
        <v>40</v>
      </c>
      <c r="H364" s="66">
        <v>1</v>
      </c>
      <c r="I364" s="69" t="s">
        <v>41</v>
      </c>
      <c r="J364" s="69" t="s">
        <v>41</v>
      </c>
      <c r="K364" s="63" t="s">
        <v>41</v>
      </c>
      <c r="N364" s="78" t="s">
        <v>47</v>
      </c>
      <c r="O364" s="78" t="s">
        <v>47</v>
      </c>
    </row>
    <row r="365" spans="1:15">
      <c r="A365" s="63" t="s">
        <v>185</v>
      </c>
      <c r="B365" s="63" t="s">
        <v>122</v>
      </c>
      <c r="C365" s="77">
        <f t="shared" si="10"/>
        <v>44689</v>
      </c>
      <c r="D365" s="77">
        <f t="shared" si="11"/>
        <v>44689</v>
      </c>
      <c r="E365" s="64" t="s">
        <v>38</v>
      </c>
      <c r="F365" s="65" t="s">
        <v>39</v>
      </c>
      <c r="G365" s="63" t="s">
        <v>40</v>
      </c>
      <c r="H365" s="66">
        <v>1</v>
      </c>
      <c r="I365" s="69" t="s">
        <v>41</v>
      </c>
      <c r="J365" s="69" t="s">
        <v>41</v>
      </c>
      <c r="K365" s="63" t="s">
        <v>41</v>
      </c>
      <c r="N365" s="78" t="s">
        <v>48</v>
      </c>
      <c r="O365" s="78" t="s">
        <v>48</v>
      </c>
    </row>
    <row r="366" spans="1:15">
      <c r="A366" s="63" t="s">
        <v>185</v>
      </c>
      <c r="B366" s="63" t="s">
        <v>122</v>
      </c>
      <c r="C366" s="77">
        <f t="shared" si="10"/>
        <v>44690</v>
      </c>
      <c r="D366" s="77">
        <f t="shared" si="11"/>
        <v>44690</v>
      </c>
      <c r="E366" s="64" t="s">
        <v>74</v>
      </c>
      <c r="F366" s="65" t="s">
        <v>75</v>
      </c>
      <c r="G366" s="63" t="s">
        <v>76</v>
      </c>
      <c r="H366" s="68">
        <v>4.1666666666670002E-2</v>
      </c>
      <c r="I366" s="69" t="s">
        <v>77</v>
      </c>
      <c r="J366" s="69" t="s">
        <v>78</v>
      </c>
      <c r="K366" s="63" t="s">
        <v>82</v>
      </c>
      <c r="N366" s="78" t="s">
        <v>118</v>
      </c>
      <c r="O366" s="78" t="s">
        <v>118</v>
      </c>
    </row>
    <row r="367" spans="1:15">
      <c r="A367" s="63" t="s">
        <v>185</v>
      </c>
      <c r="B367" s="63" t="s">
        <v>122</v>
      </c>
      <c r="C367" s="77">
        <f t="shared" si="10"/>
        <v>44704</v>
      </c>
      <c r="D367" s="77">
        <f t="shared" si="11"/>
        <v>44704</v>
      </c>
      <c r="E367" s="64" t="s">
        <v>74</v>
      </c>
      <c r="F367" s="65" t="s">
        <v>75</v>
      </c>
      <c r="G367" s="63" t="s">
        <v>76</v>
      </c>
      <c r="H367" s="68">
        <v>4.1666666666670002E-2</v>
      </c>
      <c r="I367" s="69" t="s">
        <v>77</v>
      </c>
      <c r="J367" s="69" t="s">
        <v>78</v>
      </c>
      <c r="K367" s="63" t="s">
        <v>82</v>
      </c>
      <c r="N367" s="78" t="s">
        <v>119</v>
      </c>
      <c r="O367" s="78" t="s">
        <v>119</v>
      </c>
    </row>
    <row r="368" spans="1:15">
      <c r="A368" s="63" t="s">
        <v>185</v>
      </c>
      <c r="B368" s="63" t="s">
        <v>122</v>
      </c>
      <c r="C368" s="77">
        <f t="shared" si="10"/>
        <v>44707</v>
      </c>
      <c r="D368" s="77">
        <f t="shared" si="11"/>
        <v>44707</v>
      </c>
      <c r="E368" s="64" t="s">
        <v>38</v>
      </c>
      <c r="F368" s="65" t="s">
        <v>39</v>
      </c>
      <c r="G368" s="63" t="s">
        <v>40</v>
      </c>
      <c r="H368" s="66">
        <v>1</v>
      </c>
      <c r="I368" s="69" t="s">
        <v>41</v>
      </c>
      <c r="J368" s="69" t="s">
        <v>41</v>
      </c>
      <c r="K368" s="63" t="s">
        <v>41</v>
      </c>
      <c r="N368" s="78" t="s">
        <v>49</v>
      </c>
      <c r="O368" s="78" t="s">
        <v>49</v>
      </c>
    </row>
    <row r="369" spans="1:15">
      <c r="A369" s="63" t="s">
        <v>185</v>
      </c>
      <c r="B369" s="63" t="s">
        <v>122</v>
      </c>
      <c r="C369" s="77">
        <f t="shared" si="10"/>
        <v>44718</v>
      </c>
      <c r="D369" s="77">
        <f t="shared" si="11"/>
        <v>44718</v>
      </c>
      <c r="E369" s="64" t="s">
        <v>38</v>
      </c>
      <c r="F369" s="65" t="s">
        <v>39</v>
      </c>
      <c r="G369" s="63" t="s">
        <v>40</v>
      </c>
      <c r="H369" s="66">
        <v>1</v>
      </c>
      <c r="I369" s="69" t="s">
        <v>41</v>
      </c>
      <c r="J369" s="69" t="s">
        <v>41</v>
      </c>
      <c r="K369" s="63" t="s">
        <v>41</v>
      </c>
      <c r="N369" s="78" t="s">
        <v>50</v>
      </c>
      <c r="O369" s="78" t="s">
        <v>50</v>
      </c>
    </row>
    <row r="370" spans="1:15">
      <c r="A370" s="63" t="s">
        <v>185</v>
      </c>
      <c r="B370" s="63" t="s">
        <v>122</v>
      </c>
      <c r="C370" s="77">
        <f t="shared" si="10"/>
        <v>44725</v>
      </c>
      <c r="D370" s="77">
        <f t="shared" si="11"/>
        <v>44725</v>
      </c>
      <c r="E370" s="64" t="s">
        <v>74</v>
      </c>
      <c r="F370" s="65" t="s">
        <v>75</v>
      </c>
      <c r="G370" s="63" t="s">
        <v>76</v>
      </c>
      <c r="H370" s="68">
        <v>4.1666666666670002E-2</v>
      </c>
      <c r="I370" s="69" t="s">
        <v>77</v>
      </c>
      <c r="J370" s="69" t="s">
        <v>78</v>
      </c>
      <c r="K370" s="63" t="s">
        <v>82</v>
      </c>
      <c r="N370" s="78" t="s">
        <v>120</v>
      </c>
      <c r="O370" s="78" t="s">
        <v>120</v>
      </c>
    </row>
    <row r="371" spans="1:15">
      <c r="A371" s="63" t="s">
        <v>185</v>
      </c>
      <c r="B371" s="63" t="s">
        <v>122</v>
      </c>
      <c r="C371" s="77">
        <f t="shared" si="10"/>
        <v>44739</v>
      </c>
      <c r="D371" s="77">
        <f t="shared" si="11"/>
        <v>44739</v>
      </c>
      <c r="E371" s="64" t="s">
        <v>74</v>
      </c>
      <c r="F371" s="65" t="s">
        <v>75</v>
      </c>
      <c r="G371" s="63" t="s">
        <v>76</v>
      </c>
      <c r="H371" s="68">
        <v>4.1666666666670002E-2</v>
      </c>
      <c r="I371" s="69" t="s">
        <v>77</v>
      </c>
      <c r="J371" s="69" t="s">
        <v>78</v>
      </c>
      <c r="K371" s="63" t="s">
        <v>82</v>
      </c>
      <c r="N371" s="78" t="s">
        <v>121</v>
      </c>
      <c r="O371" s="78" t="s">
        <v>121</v>
      </c>
    </row>
    <row r="372" spans="1:15">
      <c r="A372" s="63" t="s">
        <v>185</v>
      </c>
      <c r="B372" s="63" t="s">
        <v>122</v>
      </c>
      <c r="C372" s="77">
        <f t="shared" si="10"/>
        <v>44756</v>
      </c>
      <c r="D372" s="77">
        <f t="shared" si="11"/>
        <v>44756</v>
      </c>
      <c r="E372" s="64" t="s">
        <v>38</v>
      </c>
      <c r="F372" s="65" t="s">
        <v>39</v>
      </c>
      <c r="G372" s="63" t="s">
        <v>40</v>
      </c>
      <c r="H372" s="66">
        <v>1</v>
      </c>
      <c r="I372" s="69" t="s">
        <v>41</v>
      </c>
      <c r="J372" s="69" t="s">
        <v>41</v>
      </c>
      <c r="K372" s="63" t="s">
        <v>41</v>
      </c>
      <c r="N372" s="78" t="s">
        <v>51</v>
      </c>
      <c r="O372" s="78" t="s">
        <v>51</v>
      </c>
    </row>
    <row r="373" spans="1:15">
      <c r="A373" s="63" t="s">
        <v>185</v>
      </c>
      <c r="B373" s="63" t="s">
        <v>122</v>
      </c>
      <c r="C373" s="77">
        <f t="shared" si="10"/>
        <v>44788</v>
      </c>
      <c r="D373" s="77">
        <f t="shared" si="11"/>
        <v>44788</v>
      </c>
      <c r="E373" s="64" t="s">
        <v>38</v>
      </c>
      <c r="F373" s="65" t="s">
        <v>39</v>
      </c>
      <c r="G373" s="63" t="s">
        <v>40</v>
      </c>
      <c r="H373" s="66">
        <v>1</v>
      </c>
      <c r="I373" s="69" t="s">
        <v>41</v>
      </c>
      <c r="J373" s="69" t="s">
        <v>41</v>
      </c>
      <c r="K373" s="63" t="s">
        <v>41</v>
      </c>
      <c r="N373" s="78" t="s">
        <v>60</v>
      </c>
      <c r="O373" s="78" t="s">
        <v>60</v>
      </c>
    </row>
    <row r="374" spans="1:15">
      <c r="A374" s="63" t="s">
        <v>185</v>
      </c>
      <c r="B374" s="63" t="s">
        <v>122</v>
      </c>
      <c r="C374" s="77">
        <f t="shared" si="10"/>
        <v>44848</v>
      </c>
      <c r="D374" s="77">
        <f t="shared" si="11"/>
        <v>44848</v>
      </c>
      <c r="E374" s="64" t="s">
        <v>43</v>
      </c>
      <c r="F374" s="65" t="s">
        <v>44</v>
      </c>
      <c r="G374" s="63" t="s">
        <v>40</v>
      </c>
      <c r="H374" s="66">
        <v>1</v>
      </c>
      <c r="I374" s="69" t="s">
        <v>41</v>
      </c>
      <c r="J374" s="69" t="s">
        <v>41</v>
      </c>
      <c r="K374" s="63" t="s">
        <v>45</v>
      </c>
      <c r="N374" s="78" t="s">
        <v>65</v>
      </c>
      <c r="O374" s="78" t="s">
        <v>65</v>
      </c>
    </row>
    <row r="375" spans="1:15">
      <c r="A375" s="63" t="s">
        <v>185</v>
      </c>
      <c r="B375" s="63" t="s">
        <v>122</v>
      </c>
      <c r="C375" s="77">
        <f t="shared" si="10"/>
        <v>44866</v>
      </c>
      <c r="D375" s="77">
        <f t="shared" si="11"/>
        <v>44866</v>
      </c>
      <c r="E375" s="64" t="s">
        <v>38</v>
      </c>
      <c r="F375" s="65" t="s">
        <v>39</v>
      </c>
      <c r="G375" s="63" t="s">
        <v>40</v>
      </c>
      <c r="H375" s="66">
        <v>1</v>
      </c>
      <c r="I375" s="69" t="s">
        <v>41</v>
      </c>
      <c r="J375" s="69" t="s">
        <v>41</v>
      </c>
      <c r="K375" s="63" t="s">
        <v>41</v>
      </c>
      <c r="N375" s="78" t="s">
        <v>67</v>
      </c>
      <c r="O375" s="78" t="s">
        <v>67</v>
      </c>
    </row>
    <row r="376" spans="1:15">
      <c r="A376" s="63" t="s">
        <v>185</v>
      </c>
      <c r="B376" s="63" t="s">
        <v>122</v>
      </c>
      <c r="C376" s="77">
        <f t="shared" si="10"/>
        <v>44876</v>
      </c>
      <c r="D376" s="77">
        <f t="shared" si="11"/>
        <v>44876</v>
      </c>
      <c r="E376" s="64" t="s">
        <v>38</v>
      </c>
      <c r="F376" s="65" t="s">
        <v>39</v>
      </c>
      <c r="G376" s="63" t="s">
        <v>40</v>
      </c>
      <c r="H376" s="66">
        <v>1</v>
      </c>
      <c r="I376" s="69" t="s">
        <v>41</v>
      </c>
      <c r="J376" s="69" t="s">
        <v>41</v>
      </c>
      <c r="K376" s="63" t="s">
        <v>41</v>
      </c>
      <c r="N376" s="78" t="s">
        <v>68</v>
      </c>
      <c r="O376" s="78" t="s">
        <v>68</v>
      </c>
    </row>
    <row r="377" spans="1:15">
      <c r="A377" s="63" t="s">
        <v>185</v>
      </c>
      <c r="B377" s="63" t="s">
        <v>122</v>
      </c>
      <c r="C377" s="77">
        <f t="shared" si="10"/>
        <v>44920</v>
      </c>
      <c r="D377" s="77">
        <f t="shared" si="11"/>
        <v>44920</v>
      </c>
      <c r="E377" s="64" t="s">
        <v>38</v>
      </c>
      <c r="F377" s="65" t="s">
        <v>39</v>
      </c>
      <c r="G377" s="63" t="s">
        <v>40</v>
      </c>
      <c r="H377" s="66">
        <v>1</v>
      </c>
      <c r="I377" s="69" t="s">
        <v>41</v>
      </c>
      <c r="J377" s="69" t="s">
        <v>41</v>
      </c>
      <c r="K377" s="63" t="s">
        <v>41</v>
      </c>
      <c r="N377" s="78" t="s">
        <v>69</v>
      </c>
      <c r="O377" s="78" t="s">
        <v>69</v>
      </c>
    </row>
    <row r="378" spans="1:15">
      <c r="A378" s="63" t="s">
        <v>186</v>
      </c>
      <c r="B378" s="63" t="s">
        <v>123</v>
      </c>
      <c r="C378" s="77">
        <f t="shared" si="10"/>
        <v>44562</v>
      </c>
      <c r="D378" s="77">
        <f t="shared" si="11"/>
        <v>44562</v>
      </c>
      <c r="E378" s="64" t="s">
        <v>38</v>
      </c>
      <c r="F378" s="65" t="s">
        <v>39</v>
      </c>
      <c r="G378" s="63" t="s">
        <v>40</v>
      </c>
      <c r="H378" s="66">
        <v>1</v>
      </c>
      <c r="I378" s="69" t="s">
        <v>41</v>
      </c>
      <c r="J378" s="69" t="s">
        <v>41</v>
      </c>
      <c r="K378" s="63" t="s">
        <v>41</v>
      </c>
      <c r="N378" s="78" t="s">
        <v>37</v>
      </c>
      <c r="O378" s="78" t="s">
        <v>37</v>
      </c>
    </row>
    <row r="379" spans="1:15">
      <c r="A379" s="63" t="s">
        <v>186</v>
      </c>
      <c r="B379" s="63" t="s">
        <v>123</v>
      </c>
      <c r="C379" s="77">
        <f t="shared" si="10"/>
        <v>44638</v>
      </c>
      <c r="D379" s="77">
        <f t="shared" si="11"/>
        <v>44638</v>
      </c>
      <c r="E379" s="64" t="s">
        <v>43</v>
      </c>
      <c r="F379" s="65" t="s">
        <v>44</v>
      </c>
      <c r="G379" s="63" t="s">
        <v>40</v>
      </c>
      <c r="H379" s="66">
        <v>1</v>
      </c>
      <c r="I379" s="69" t="s">
        <v>41</v>
      </c>
      <c r="J379" s="69" t="s">
        <v>41</v>
      </c>
      <c r="K379" s="63" t="s">
        <v>45</v>
      </c>
      <c r="N379" s="78" t="s">
        <v>42</v>
      </c>
      <c r="O379" s="78" t="s">
        <v>42</v>
      </c>
    </row>
    <row r="380" spans="1:15">
      <c r="A380" s="63" t="s">
        <v>186</v>
      </c>
      <c r="B380" s="63" t="s">
        <v>123</v>
      </c>
      <c r="C380" s="77">
        <f t="shared" si="10"/>
        <v>44669</v>
      </c>
      <c r="D380" s="77">
        <f t="shared" si="11"/>
        <v>44669</v>
      </c>
      <c r="E380" s="64" t="s">
        <v>38</v>
      </c>
      <c r="F380" s="65" t="s">
        <v>39</v>
      </c>
      <c r="G380" s="63" t="s">
        <v>40</v>
      </c>
      <c r="H380" s="66">
        <v>1</v>
      </c>
      <c r="I380" s="69" t="s">
        <v>41</v>
      </c>
      <c r="J380" s="69" t="s">
        <v>41</v>
      </c>
      <c r="K380" s="63" t="s">
        <v>41</v>
      </c>
      <c r="N380" s="78" t="s">
        <v>46</v>
      </c>
      <c r="O380" s="78" t="s">
        <v>46</v>
      </c>
    </row>
    <row r="381" spans="1:15">
      <c r="A381" s="63" t="s">
        <v>186</v>
      </c>
      <c r="B381" s="63" t="s">
        <v>123</v>
      </c>
      <c r="C381" s="77">
        <f t="shared" si="10"/>
        <v>44682</v>
      </c>
      <c r="D381" s="77">
        <f t="shared" si="11"/>
        <v>44682</v>
      </c>
      <c r="E381" s="64" t="s">
        <v>38</v>
      </c>
      <c r="F381" s="65" t="s">
        <v>39</v>
      </c>
      <c r="G381" s="63" t="s">
        <v>40</v>
      </c>
      <c r="H381" s="66">
        <v>1</v>
      </c>
      <c r="I381" s="69" t="s">
        <v>41</v>
      </c>
      <c r="J381" s="69" t="s">
        <v>41</v>
      </c>
      <c r="K381" s="63" t="s">
        <v>41</v>
      </c>
      <c r="N381" s="78" t="s">
        <v>47</v>
      </c>
      <c r="O381" s="78" t="s">
        <v>47</v>
      </c>
    </row>
    <row r="382" spans="1:15">
      <c r="A382" s="63" t="s">
        <v>186</v>
      </c>
      <c r="B382" s="63" t="s">
        <v>123</v>
      </c>
      <c r="C382" s="77">
        <f t="shared" si="10"/>
        <v>44689</v>
      </c>
      <c r="D382" s="77">
        <f t="shared" si="11"/>
        <v>44689</v>
      </c>
      <c r="E382" s="64" t="s">
        <v>38</v>
      </c>
      <c r="F382" s="65" t="s">
        <v>39</v>
      </c>
      <c r="G382" s="63" t="s">
        <v>40</v>
      </c>
      <c r="H382" s="66">
        <v>1</v>
      </c>
      <c r="I382" s="69" t="s">
        <v>41</v>
      </c>
      <c r="J382" s="69" t="s">
        <v>41</v>
      </c>
      <c r="K382" s="63" t="s">
        <v>41</v>
      </c>
      <c r="N382" s="78" t="s">
        <v>48</v>
      </c>
      <c r="O382" s="78" t="s">
        <v>48</v>
      </c>
    </row>
    <row r="383" spans="1:15">
      <c r="A383" s="63" t="s">
        <v>186</v>
      </c>
      <c r="B383" s="63" t="s">
        <v>123</v>
      </c>
      <c r="C383" s="77">
        <f t="shared" si="10"/>
        <v>44707</v>
      </c>
      <c r="D383" s="77">
        <f t="shared" si="11"/>
        <v>44707</v>
      </c>
      <c r="E383" s="64" t="s">
        <v>38</v>
      </c>
      <c r="F383" s="65" t="s">
        <v>39</v>
      </c>
      <c r="G383" s="63" t="s">
        <v>40</v>
      </c>
      <c r="H383" s="66">
        <v>1</v>
      </c>
      <c r="I383" s="69" t="s">
        <v>41</v>
      </c>
      <c r="J383" s="69" t="s">
        <v>41</v>
      </c>
      <c r="K383" s="63" t="s">
        <v>41</v>
      </c>
      <c r="N383" s="78" t="s">
        <v>49</v>
      </c>
      <c r="O383" s="78" t="s">
        <v>49</v>
      </c>
    </row>
    <row r="384" spans="1:15">
      <c r="A384" s="63" t="s">
        <v>186</v>
      </c>
      <c r="B384" s="63" t="s">
        <v>123</v>
      </c>
      <c r="C384" s="77">
        <f t="shared" si="10"/>
        <v>44718</v>
      </c>
      <c r="D384" s="77">
        <f t="shared" si="11"/>
        <v>44718</v>
      </c>
      <c r="E384" s="64" t="s">
        <v>38</v>
      </c>
      <c r="F384" s="65" t="s">
        <v>39</v>
      </c>
      <c r="G384" s="63" t="s">
        <v>40</v>
      </c>
      <c r="H384" s="66">
        <v>1</v>
      </c>
      <c r="I384" s="69" t="s">
        <v>41</v>
      </c>
      <c r="J384" s="69" t="s">
        <v>41</v>
      </c>
      <c r="K384" s="63" t="s">
        <v>41</v>
      </c>
      <c r="N384" s="78" t="s">
        <v>50</v>
      </c>
      <c r="O384" s="78" t="s">
        <v>50</v>
      </c>
    </row>
    <row r="385" spans="1:15">
      <c r="A385" s="63" t="s">
        <v>186</v>
      </c>
      <c r="B385" s="63" t="s">
        <v>123</v>
      </c>
      <c r="C385" s="77">
        <f t="shared" si="10"/>
        <v>44756</v>
      </c>
      <c r="D385" s="77">
        <f t="shared" si="11"/>
        <v>44756</v>
      </c>
      <c r="E385" s="64" t="s">
        <v>38</v>
      </c>
      <c r="F385" s="65" t="s">
        <v>39</v>
      </c>
      <c r="G385" s="63" t="s">
        <v>40</v>
      </c>
      <c r="H385" s="66">
        <v>1</v>
      </c>
      <c r="I385" s="69" t="s">
        <v>41</v>
      </c>
      <c r="J385" s="69" t="s">
        <v>41</v>
      </c>
      <c r="K385" s="63" t="s">
        <v>41</v>
      </c>
      <c r="N385" s="78" t="s">
        <v>51</v>
      </c>
      <c r="O385" s="78" t="s">
        <v>51</v>
      </c>
    </row>
    <row r="386" spans="1:15">
      <c r="A386" s="63" t="s">
        <v>186</v>
      </c>
      <c r="B386" s="63" t="s">
        <v>123</v>
      </c>
      <c r="C386" s="77">
        <f t="shared" ref="C386:C449" si="12">N386*1</f>
        <v>44767</v>
      </c>
      <c r="D386" s="77">
        <f t="shared" ref="D386:D449" si="13">O386*1</f>
        <v>44771</v>
      </c>
      <c r="E386" s="64" t="s">
        <v>54</v>
      </c>
      <c r="F386" s="65" t="s">
        <v>55</v>
      </c>
      <c r="G386" s="63" t="s">
        <v>40</v>
      </c>
      <c r="H386" s="66">
        <v>5</v>
      </c>
      <c r="I386" s="69" t="s">
        <v>41</v>
      </c>
      <c r="J386" s="69" t="s">
        <v>41</v>
      </c>
      <c r="K386" s="63" t="s">
        <v>41</v>
      </c>
      <c r="N386" s="78" t="s">
        <v>52</v>
      </c>
      <c r="O386" s="78" t="s">
        <v>53</v>
      </c>
    </row>
    <row r="387" spans="1:15">
      <c r="A387" s="63" t="s">
        <v>186</v>
      </c>
      <c r="B387" s="63" t="s">
        <v>123</v>
      </c>
      <c r="C387" s="77">
        <f t="shared" si="12"/>
        <v>44774</v>
      </c>
      <c r="D387" s="77">
        <f t="shared" si="13"/>
        <v>44778</v>
      </c>
      <c r="E387" s="64" t="s">
        <v>54</v>
      </c>
      <c r="F387" s="65" t="s">
        <v>55</v>
      </c>
      <c r="G387" s="63" t="s">
        <v>40</v>
      </c>
      <c r="H387" s="66">
        <v>5</v>
      </c>
      <c r="I387" s="69" t="s">
        <v>41</v>
      </c>
      <c r="J387" s="69" t="s">
        <v>41</v>
      </c>
      <c r="K387" s="63" t="s">
        <v>41</v>
      </c>
      <c r="N387" s="78" t="s">
        <v>56</v>
      </c>
      <c r="O387" s="78" t="s">
        <v>57</v>
      </c>
    </row>
    <row r="388" spans="1:15">
      <c r="A388" s="63" t="s">
        <v>186</v>
      </c>
      <c r="B388" s="63" t="s">
        <v>123</v>
      </c>
      <c r="C388" s="77">
        <f t="shared" si="12"/>
        <v>44781</v>
      </c>
      <c r="D388" s="77">
        <f t="shared" si="13"/>
        <v>44785</v>
      </c>
      <c r="E388" s="64" t="s">
        <v>54</v>
      </c>
      <c r="F388" s="65" t="s">
        <v>55</v>
      </c>
      <c r="G388" s="63" t="s">
        <v>40</v>
      </c>
      <c r="H388" s="66">
        <v>5</v>
      </c>
      <c r="I388" s="69" t="s">
        <v>41</v>
      </c>
      <c r="J388" s="69" t="s">
        <v>41</v>
      </c>
      <c r="K388" s="63" t="s">
        <v>41</v>
      </c>
      <c r="N388" s="78" t="s">
        <v>58</v>
      </c>
      <c r="O388" s="78" t="s">
        <v>59</v>
      </c>
    </row>
    <row r="389" spans="1:15">
      <c r="A389" s="63" t="s">
        <v>186</v>
      </c>
      <c r="B389" s="63" t="s">
        <v>123</v>
      </c>
      <c r="C389" s="77">
        <f t="shared" si="12"/>
        <v>44788</v>
      </c>
      <c r="D389" s="77">
        <f t="shared" si="13"/>
        <v>44788</v>
      </c>
      <c r="E389" s="64" t="s">
        <v>38</v>
      </c>
      <c r="F389" s="65" t="s">
        <v>39</v>
      </c>
      <c r="G389" s="63" t="s">
        <v>40</v>
      </c>
      <c r="H389" s="66">
        <v>1</v>
      </c>
      <c r="I389" s="69" t="s">
        <v>41</v>
      </c>
      <c r="J389" s="69" t="s">
        <v>41</v>
      </c>
      <c r="K389" s="63" t="s">
        <v>41</v>
      </c>
      <c r="N389" s="78" t="s">
        <v>60</v>
      </c>
      <c r="O389" s="78" t="s">
        <v>60</v>
      </c>
    </row>
    <row r="390" spans="1:15">
      <c r="A390" s="63" t="s">
        <v>186</v>
      </c>
      <c r="B390" s="63" t="s">
        <v>123</v>
      </c>
      <c r="C390" s="77">
        <f t="shared" si="12"/>
        <v>44789</v>
      </c>
      <c r="D390" s="77">
        <f t="shared" si="13"/>
        <v>44792</v>
      </c>
      <c r="E390" s="64" t="s">
        <v>63</v>
      </c>
      <c r="F390" s="65" t="s">
        <v>64</v>
      </c>
      <c r="G390" s="63" t="s">
        <v>40</v>
      </c>
      <c r="H390" s="66">
        <v>4</v>
      </c>
      <c r="I390" s="69" t="s">
        <v>41</v>
      </c>
      <c r="J390" s="69" t="s">
        <v>41</v>
      </c>
      <c r="K390" s="63" t="s">
        <v>41</v>
      </c>
      <c r="N390" s="78" t="s">
        <v>61</v>
      </c>
      <c r="O390" s="78" t="s">
        <v>62</v>
      </c>
    </row>
    <row r="391" spans="1:15">
      <c r="A391" s="63" t="s">
        <v>186</v>
      </c>
      <c r="B391" s="63" t="s">
        <v>123</v>
      </c>
      <c r="C391" s="77">
        <f t="shared" si="12"/>
        <v>44848</v>
      </c>
      <c r="D391" s="77">
        <f t="shared" si="13"/>
        <v>44848</v>
      </c>
      <c r="E391" s="64" t="s">
        <v>43</v>
      </c>
      <c r="F391" s="65" t="s">
        <v>44</v>
      </c>
      <c r="G391" s="63" t="s">
        <v>40</v>
      </c>
      <c r="H391" s="66">
        <v>1</v>
      </c>
      <c r="I391" s="69" t="s">
        <v>41</v>
      </c>
      <c r="J391" s="69" t="s">
        <v>41</v>
      </c>
      <c r="K391" s="63" t="s">
        <v>45</v>
      </c>
      <c r="N391" s="78" t="s">
        <v>65</v>
      </c>
      <c r="O391" s="78" t="s">
        <v>65</v>
      </c>
    </row>
    <row r="392" spans="1:15">
      <c r="A392" s="63" t="s">
        <v>186</v>
      </c>
      <c r="B392" s="63" t="s">
        <v>123</v>
      </c>
      <c r="C392" s="77">
        <f t="shared" si="12"/>
        <v>44865</v>
      </c>
      <c r="D392" s="77">
        <f t="shared" si="13"/>
        <v>44865</v>
      </c>
      <c r="E392" s="64" t="s">
        <v>63</v>
      </c>
      <c r="F392" s="65" t="s">
        <v>64</v>
      </c>
      <c r="G392" s="63" t="s">
        <v>40</v>
      </c>
      <c r="H392" s="66">
        <v>1</v>
      </c>
      <c r="I392" s="69" t="s">
        <v>41</v>
      </c>
      <c r="J392" s="69" t="s">
        <v>41</v>
      </c>
      <c r="K392" s="63" t="s">
        <v>41</v>
      </c>
      <c r="N392" s="78" t="s">
        <v>66</v>
      </c>
      <c r="O392" s="78" t="s">
        <v>66</v>
      </c>
    </row>
    <row r="393" spans="1:15">
      <c r="A393" s="63" t="s">
        <v>186</v>
      </c>
      <c r="B393" s="63" t="s">
        <v>123</v>
      </c>
      <c r="C393" s="77">
        <f t="shared" si="12"/>
        <v>44866</v>
      </c>
      <c r="D393" s="77">
        <f t="shared" si="13"/>
        <v>44866</v>
      </c>
      <c r="E393" s="64" t="s">
        <v>38</v>
      </c>
      <c r="F393" s="65" t="s">
        <v>39</v>
      </c>
      <c r="G393" s="63" t="s">
        <v>40</v>
      </c>
      <c r="H393" s="66">
        <v>1</v>
      </c>
      <c r="I393" s="69" t="s">
        <v>41</v>
      </c>
      <c r="J393" s="69" t="s">
        <v>41</v>
      </c>
      <c r="K393" s="63" t="s">
        <v>41</v>
      </c>
      <c r="N393" s="78" t="s">
        <v>67</v>
      </c>
      <c r="O393" s="78" t="s">
        <v>67</v>
      </c>
    </row>
    <row r="394" spans="1:15">
      <c r="A394" s="63" t="s">
        <v>186</v>
      </c>
      <c r="B394" s="63" t="s">
        <v>123</v>
      </c>
      <c r="C394" s="77">
        <f t="shared" si="12"/>
        <v>44876</v>
      </c>
      <c r="D394" s="77">
        <f t="shared" si="13"/>
        <v>44876</v>
      </c>
      <c r="E394" s="64" t="s">
        <v>38</v>
      </c>
      <c r="F394" s="65" t="s">
        <v>39</v>
      </c>
      <c r="G394" s="63" t="s">
        <v>40</v>
      </c>
      <c r="H394" s="66">
        <v>1</v>
      </c>
      <c r="I394" s="69" t="s">
        <v>41</v>
      </c>
      <c r="J394" s="69" t="s">
        <v>41</v>
      </c>
      <c r="K394" s="63" t="s">
        <v>41</v>
      </c>
      <c r="N394" s="78" t="s">
        <v>68</v>
      </c>
      <c r="O394" s="78" t="s">
        <v>68</v>
      </c>
    </row>
    <row r="395" spans="1:15">
      <c r="A395" s="63" t="s">
        <v>186</v>
      </c>
      <c r="B395" s="63" t="s">
        <v>123</v>
      </c>
      <c r="C395" s="77">
        <f t="shared" si="12"/>
        <v>44920</v>
      </c>
      <c r="D395" s="77">
        <f t="shared" si="13"/>
        <v>44920</v>
      </c>
      <c r="E395" s="64" t="s">
        <v>38</v>
      </c>
      <c r="F395" s="65" t="s">
        <v>39</v>
      </c>
      <c r="G395" s="63" t="s">
        <v>40</v>
      </c>
      <c r="H395" s="66">
        <v>1</v>
      </c>
      <c r="I395" s="69" t="s">
        <v>41</v>
      </c>
      <c r="J395" s="69" t="s">
        <v>41</v>
      </c>
      <c r="K395" s="63" t="s">
        <v>41</v>
      </c>
      <c r="N395" s="78" t="s">
        <v>69</v>
      </c>
      <c r="O395" s="78" t="s">
        <v>69</v>
      </c>
    </row>
    <row r="396" spans="1:15">
      <c r="A396" s="63" t="s">
        <v>186</v>
      </c>
      <c r="B396" s="63" t="s">
        <v>123</v>
      </c>
      <c r="C396" s="77">
        <f t="shared" si="12"/>
        <v>44921</v>
      </c>
      <c r="D396" s="77">
        <f t="shared" si="13"/>
        <v>44925</v>
      </c>
      <c r="E396" s="64" t="s">
        <v>54</v>
      </c>
      <c r="F396" s="65" t="s">
        <v>55</v>
      </c>
      <c r="G396" s="63" t="s">
        <v>40</v>
      </c>
      <c r="H396" s="66">
        <v>5</v>
      </c>
      <c r="I396" s="69" t="s">
        <v>41</v>
      </c>
      <c r="J396" s="69" t="s">
        <v>41</v>
      </c>
      <c r="K396" s="63" t="s">
        <v>41</v>
      </c>
      <c r="N396" s="78" t="s">
        <v>70</v>
      </c>
      <c r="O396" s="78" t="s">
        <v>71</v>
      </c>
    </row>
    <row r="397" spans="1:15">
      <c r="A397" s="63" t="s">
        <v>187</v>
      </c>
      <c r="B397" s="63" t="s">
        <v>124</v>
      </c>
      <c r="C397" s="77">
        <f t="shared" si="12"/>
        <v>44562</v>
      </c>
      <c r="D397" s="77">
        <f t="shared" si="13"/>
        <v>44562</v>
      </c>
      <c r="E397" s="64" t="s">
        <v>38</v>
      </c>
      <c r="F397" s="65" t="s">
        <v>39</v>
      </c>
      <c r="G397" s="63" t="s">
        <v>40</v>
      </c>
      <c r="H397" s="66">
        <v>1</v>
      </c>
      <c r="I397" s="69" t="s">
        <v>41</v>
      </c>
      <c r="J397" s="69" t="s">
        <v>41</v>
      </c>
      <c r="K397" s="63" t="s">
        <v>41</v>
      </c>
      <c r="N397" s="78" t="s">
        <v>37</v>
      </c>
      <c r="O397" s="78" t="s">
        <v>37</v>
      </c>
    </row>
    <row r="398" spans="1:15">
      <c r="A398" s="63" t="s">
        <v>187</v>
      </c>
      <c r="B398" s="63" t="s">
        <v>124</v>
      </c>
      <c r="C398" s="77">
        <f t="shared" si="12"/>
        <v>44571</v>
      </c>
      <c r="D398" s="77">
        <f t="shared" si="13"/>
        <v>44571</v>
      </c>
      <c r="E398" s="64" t="s">
        <v>74</v>
      </c>
      <c r="F398" s="65" t="s">
        <v>75</v>
      </c>
      <c r="G398" s="63" t="s">
        <v>76</v>
      </c>
      <c r="H398" s="68">
        <v>4.1666666666670002E-2</v>
      </c>
      <c r="I398" s="69" t="s">
        <v>77</v>
      </c>
      <c r="J398" s="69" t="s">
        <v>78</v>
      </c>
      <c r="K398" s="63" t="s">
        <v>79</v>
      </c>
      <c r="N398" s="78" t="s">
        <v>73</v>
      </c>
      <c r="O398" s="78" t="s">
        <v>73</v>
      </c>
    </row>
    <row r="399" spans="1:15">
      <c r="A399" s="63" t="s">
        <v>187</v>
      </c>
      <c r="B399" s="63" t="s">
        <v>124</v>
      </c>
      <c r="C399" s="77">
        <f t="shared" si="12"/>
        <v>44585</v>
      </c>
      <c r="D399" s="77">
        <f t="shared" si="13"/>
        <v>44585</v>
      </c>
      <c r="E399" s="64" t="s">
        <v>74</v>
      </c>
      <c r="F399" s="65" t="s">
        <v>75</v>
      </c>
      <c r="G399" s="63" t="s">
        <v>76</v>
      </c>
      <c r="H399" s="68">
        <v>4.1666666666670002E-2</v>
      </c>
      <c r="I399" s="69" t="s">
        <v>77</v>
      </c>
      <c r="J399" s="69" t="s">
        <v>78</v>
      </c>
      <c r="K399" s="63" t="s">
        <v>79</v>
      </c>
      <c r="N399" s="78" t="s">
        <v>80</v>
      </c>
      <c r="O399" s="78" t="s">
        <v>80</v>
      </c>
    </row>
    <row r="400" spans="1:15">
      <c r="A400" s="63" t="s">
        <v>187</v>
      </c>
      <c r="B400" s="63" t="s">
        <v>124</v>
      </c>
      <c r="C400" s="77">
        <f t="shared" si="12"/>
        <v>44599</v>
      </c>
      <c r="D400" s="77">
        <f t="shared" si="13"/>
        <v>44599</v>
      </c>
      <c r="E400" s="64" t="s">
        <v>74</v>
      </c>
      <c r="F400" s="65" t="s">
        <v>75</v>
      </c>
      <c r="G400" s="63" t="s">
        <v>76</v>
      </c>
      <c r="H400" s="68">
        <v>4.1666666666670002E-2</v>
      </c>
      <c r="I400" s="69" t="s">
        <v>77</v>
      </c>
      <c r="J400" s="69" t="s">
        <v>78</v>
      </c>
      <c r="K400" s="63" t="s">
        <v>82</v>
      </c>
      <c r="N400" s="78" t="s">
        <v>81</v>
      </c>
      <c r="O400" s="78" t="s">
        <v>81</v>
      </c>
    </row>
    <row r="401" spans="1:15">
      <c r="A401" s="63" t="s">
        <v>187</v>
      </c>
      <c r="B401" s="63" t="s">
        <v>124</v>
      </c>
      <c r="C401" s="77">
        <f t="shared" si="12"/>
        <v>44620</v>
      </c>
      <c r="D401" s="77">
        <f t="shared" si="13"/>
        <v>44620</v>
      </c>
      <c r="E401" s="64" t="s">
        <v>74</v>
      </c>
      <c r="F401" s="65" t="s">
        <v>75</v>
      </c>
      <c r="G401" s="63" t="s">
        <v>76</v>
      </c>
      <c r="H401" s="68">
        <v>4.1666666666670002E-2</v>
      </c>
      <c r="I401" s="69" t="s">
        <v>77</v>
      </c>
      <c r="J401" s="69" t="s">
        <v>78</v>
      </c>
      <c r="K401" s="63" t="s">
        <v>82</v>
      </c>
      <c r="N401" s="78" t="s">
        <v>83</v>
      </c>
      <c r="O401" s="78" t="s">
        <v>83</v>
      </c>
    </row>
    <row r="402" spans="1:15">
      <c r="A402" s="63" t="s">
        <v>187</v>
      </c>
      <c r="B402" s="63" t="s">
        <v>124</v>
      </c>
      <c r="C402" s="77">
        <f t="shared" si="12"/>
        <v>44634</v>
      </c>
      <c r="D402" s="77">
        <f t="shared" si="13"/>
        <v>44634</v>
      </c>
      <c r="E402" s="64" t="s">
        <v>74</v>
      </c>
      <c r="F402" s="65" t="s">
        <v>75</v>
      </c>
      <c r="G402" s="63" t="s">
        <v>76</v>
      </c>
      <c r="H402" s="68">
        <v>4.1666666666670002E-2</v>
      </c>
      <c r="I402" s="69" t="s">
        <v>77</v>
      </c>
      <c r="J402" s="69" t="s">
        <v>78</v>
      </c>
      <c r="K402" s="63" t="s">
        <v>82</v>
      </c>
      <c r="N402" s="78" t="s">
        <v>84</v>
      </c>
      <c r="O402" s="78" t="s">
        <v>84</v>
      </c>
    </row>
    <row r="403" spans="1:15">
      <c r="A403" s="63" t="s">
        <v>187</v>
      </c>
      <c r="B403" s="63" t="s">
        <v>124</v>
      </c>
      <c r="C403" s="77">
        <f t="shared" si="12"/>
        <v>44638</v>
      </c>
      <c r="D403" s="77">
        <f t="shared" si="13"/>
        <v>44638</v>
      </c>
      <c r="E403" s="64" t="s">
        <v>43</v>
      </c>
      <c r="F403" s="65" t="s">
        <v>44</v>
      </c>
      <c r="G403" s="63" t="s">
        <v>40</v>
      </c>
      <c r="H403" s="66">
        <v>1</v>
      </c>
      <c r="I403" s="69" t="s">
        <v>41</v>
      </c>
      <c r="J403" s="69" t="s">
        <v>41</v>
      </c>
      <c r="K403" s="63" t="s">
        <v>45</v>
      </c>
      <c r="N403" s="78" t="s">
        <v>42</v>
      </c>
      <c r="O403" s="78" t="s">
        <v>42</v>
      </c>
    </row>
    <row r="404" spans="1:15">
      <c r="A404" s="63" t="s">
        <v>187</v>
      </c>
      <c r="B404" s="63" t="s">
        <v>124</v>
      </c>
      <c r="C404" s="77">
        <f t="shared" si="12"/>
        <v>44648</v>
      </c>
      <c r="D404" s="77">
        <f t="shared" si="13"/>
        <v>44648</v>
      </c>
      <c r="E404" s="64" t="s">
        <v>74</v>
      </c>
      <c r="F404" s="65" t="s">
        <v>75</v>
      </c>
      <c r="G404" s="63" t="s">
        <v>76</v>
      </c>
      <c r="H404" s="68">
        <v>4.1666666666670002E-2</v>
      </c>
      <c r="I404" s="69" t="s">
        <v>77</v>
      </c>
      <c r="J404" s="69" t="s">
        <v>78</v>
      </c>
      <c r="K404" s="63" t="s">
        <v>82</v>
      </c>
      <c r="N404" s="78" t="s">
        <v>85</v>
      </c>
      <c r="O404" s="78" t="s">
        <v>85</v>
      </c>
    </row>
    <row r="405" spans="1:15">
      <c r="A405" s="63" t="s">
        <v>187</v>
      </c>
      <c r="B405" s="63" t="s">
        <v>124</v>
      </c>
      <c r="C405" s="77">
        <f t="shared" si="12"/>
        <v>44662</v>
      </c>
      <c r="D405" s="77">
        <f t="shared" si="13"/>
        <v>44662</v>
      </c>
      <c r="E405" s="64" t="s">
        <v>74</v>
      </c>
      <c r="F405" s="65" t="s">
        <v>75</v>
      </c>
      <c r="G405" s="63" t="s">
        <v>76</v>
      </c>
      <c r="H405" s="68">
        <v>4.1666666666670002E-2</v>
      </c>
      <c r="I405" s="69" t="s">
        <v>77</v>
      </c>
      <c r="J405" s="69" t="s">
        <v>78</v>
      </c>
      <c r="K405" s="63" t="s">
        <v>82</v>
      </c>
      <c r="N405" s="78" t="s">
        <v>86</v>
      </c>
      <c r="O405" s="78" t="s">
        <v>86</v>
      </c>
    </row>
    <row r="406" spans="1:15">
      <c r="A406" s="63" t="s">
        <v>187</v>
      </c>
      <c r="B406" s="63" t="s">
        <v>124</v>
      </c>
      <c r="C406" s="77">
        <f t="shared" si="12"/>
        <v>44669</v>
      </c>
      <c r="D406" s="77">
        <f t="shared" si="13"/>
        <v>44669</v>
      </c>
      <c r="E406" s="64" t="s">
        <v>38</v>
      </c>
      <c r="F406" s="65" t="s">
        <v>39</v>
      </c>
      <c r="G406" s="63" t="s">
        <v>40</v>
      </c>
      <c r="H406" s="66">
        <v>1</v>
      </c>
      <c r="I406" s="69" t="s">
        <v>41</v>
      </c>
      <c r="J406" s="69" t="s">
        <v>41</v>
      </c>
      <c r="K406" s="63" t="s">
        <v>41</v>
      </c>
      <c r="N406" s="78" t="s">
        <v>46</v>
      </c>
      <c r="O406" s="78" t="s">
        <v>46</v>
      </c>
    </row>
    <row r="407" spans="1:15">
      <c r="A407" s="63" t="s">
        <v>187</v>
      </c>
      <c r="B407" s="63" t="s">
        <v>124</v>
      </c>
      <c r="C407" s="77">
        <f t="shared" si="12"/>
        <v>44682</v>
      </c>
      <c r="D407" s="77">
        <f t="shared" si="13"/>
        <v>44682</v>
      </c>
      <c r="E407" s="64" t="s">
        <v>38</v>
      </c>
      <c r="F407" s="65" t="s">
        <v>39</v>
      </c>
      <c r="G407" s="63" t="s">
        <v>40</v>
      </c>
      <c r="H407" s="66">
        <v>1</v>
      </c>
      <c r="I407" s="69" t="s">
        <v>41</v>
      </c>
      <c r="J407" s="69" t="s">
        <v>41</v>
      </c>
      <c r="K407" s="63" t="s">
        <v>41</v>
      </c>
      <c r="N407" s="78" t="s">
        <v>47</v>
      </c>
      <c r="O407" s="78" t="s">
        <v>47</v>
      </c>
    </row>
    <row r="408" spans="1:15">
      <c r="A408" s="63" t="s">
        <v>187</v>
      </c>
      <c r="B408" s="63" t="s">
        <v>124</v>
      </c>
      <c r="C408" s="77">
        <f t="shared" si="12"/>
        <v>44683</v>
      </c>
      <c r="D408" s="77">
        <f t="shared" si="13"/>
        <v>44683</v>
      </c>
      <c r="E408" s="64" t="s">
        <v>74</v>
      </c>
      <c r="F408" s="65" t="s">
        <v>75</v>
      </c>
      <c r="G408" s="63" t="s">
        <v>76</v>
      </c>
      <c r="H408" s="68">
        <v>4.1666666666670002E-2</v>
      </c>
      <c r="I408" s="69" t="s">
        <v>77</v>
      </c>
      <c r="J408" s="69" t="s">
        <v>78</v>
      </c>
      <c r="K408" s="63" t="s">
        <v>79</v>
      </c>
      <c r="N408" s="78" t="s">
        <v>87</v>
      </c>
      <c r="O408" s="78" t="s">
        <v>87</v>
      </c>
    </row>
    <row r="409" spans="1:15">
      <c r="A409" s="63" t="s">
        <v>187</v>
      </c>
      <c r="B409" s="63" t="s">
        <v>124</v>
      </c>
      <c r="C409" s="77">
        <f t="shared" si="12"/>
        <v>44689</v>
      </c>
      <c r="D409" s="77">
        <f t="shared" si="13"/>
        <v>44689</v>
      </c>
      <c r="E409" s="64" t="s">
        <v>38</v>
      </c>
      <c r="F409" s="65" t="s">
        <v>39</v>
      </c>
      <c r="G409" s="63" t="s">
        <v>40</v>
      </c>
      <c r="H409" s="66">
        <v>1</v>
      </c>
      <c r="I409" s="69" t="s">
        <v>41</v>
      </c>
      <c r="J409" s="69" t="s">
        <v>41</v>
      </c>
      <c r="K409" s="63" t="s">
        <v>41</v>
      </c>
      <c r="N409" s="78" t="s">
        <v>48</v>
      </c>
      <c r="O409" s="78" t="s">
        <v>48</v>
      </c>
    </row>
    <row r="410" spans="1:15">
      <c r="A410" s="63" t="s">
        <v>187</v>
      </c>
      <c r="B410" s="63" t="s">
        <v>124</v>
      </c>
      <c r="C410" s="77">
        <f t="shared" si="12"/>
        <v>44697</v>
      </c>
      <c r="D410" s="77">
        <f t="shared" si="13"/>
        <v>44697</v>
      </c>
      <c r="E410" s="64" t="s">
        <v>74</v>
      </c>
      <c r="F410" s="65" t="s">
        <v>75</v>
      </c>
      <c r="G410" s="63" t="s">
        <v>76</v>
      </c>
      <c r="H410" s="68">
        <v>4.1666666666670002E-2</v>
      </c>
      <c r="I410" s="69" t="s">
        <v>77</v>
      </c>
      <c r="J410" s="69" t="s">
        <v>78</v>
      </c>
      <c r="K410" s="63" t="s">
        <v>79</v>
      </c>
      <c r="N410" s="78" t="s">
        <v>88</v>
      </c>
      <c r="O410" s="78" t="s">
        <v>88</v>
      </c>
    </row>
    <row r="411" spans="1:15">
      <c r="A411" s="63" t="s">
        <v>187</v>
      </c>
      <c r="B411" s="63" t="s">
        <v>124</v>
      </c>
      <c r="C411" s="77">
        <f t="shared" si="12"/>
        <v>44707</v>
      </c>
      <c r="D411" s="77">
        <f t="shared" si="13"/>
        <v>44707</v>
      </c>
      <c r="E411" s="64" t="s">
        <v>38</v>
      </c>
      <c r="F411" s="65" t="s">
        <v>39</v>
      </c>
      <c r="G411" s="63" t="s">
        <v>40</v>
      </c>
      <c r="H411" s="66">
        <v>1</v>
      </c>
      <c r="I411" s="69" t="s">
        <v>41</v>
      </c>
      <c r="J411" s="69" t="s">
        <v>41</v>
      </c>
      <c r="K411" s="63" t="s">
        <v>41</v>
      </c>
      <c r="N411" s="78" t="s">
        <v>49</v>
      </c>
      <c r="O411" s="78" t="s">
        <v>49</v>
      </c>
    </row>
    <row r="412" spans="1:15">
      <c r="A412" s="63" t="s">
        <v>187</v>
      </c>
      <c r="B412" s="63" t="s">
        <v>124</v>
      </c>
      <c r="C412" s="77">
        <f t="shared" si="12"/>
        <v>44708</v>
      </c>
      <c r="D412" s="77">
        <f t="shared" si="13"/>
        <v>44708</v>
      </c>
      <c r="E412" s="64" t="s">
        <v>63</v>
      </c>
      <c r="F412" s="65" t="s">
        <v>64</v>
      </c>
      <c r="G412" s="63" t="s">
        <v>40</v>
      </c>
      <c r="H412" s="66">
        <v>1</v>
      </c>
      <c r="I412" s="69" t="s">
        <v>41</v>
      </c>
      <c r="J412" s="69" t="s">
        <v>41</v>
      </c>
      <c r="K412" s="63" t="s">
        <v>41</v>
      </c>
      <c r="N412" s="78" t="s">
        <v>89</v>
      </c>
      <c r="O412" s="78" t="s">
        <v>89</v>
      </c>
    </row>
    <row r="413" spans="1:15">
      <c r="A413" s="63" t="s">
        <v>187</v>
      </c>
      <c r="B413" s="63" t="s">
        <v>124</v>
      </c>
      <c r="C413" s="77">
        <f t="shared" si="12"/>
        <v>44711</v>
      </c>
      <c r="D413" s="77">
        <f t="shared" si="13"/>
        <v>44711</v>
      </c>
      <c r="E413" s="64" t="s">
        <v>74</v>
      </c>
      <c r="F413" s="65" t="s">
        <v>75</v>
      </c>
      <c r="G413" s="63" t="s">
        <v>76</v>
      </c>
      <c r="H413" s="68">
        <v>4.1666666666670002E-2</v>
      </c>
      <c r="I413" s="69" t="s">
        <v>77</v>
      </c>
      <c r="J413" s="69" t="s">
        <v>78</v>
      </c>
      <c r="K413" s="63" t="s">
        <v>79</v>
      </c>
      <c r="N413" s="78" t="s">
        <v>90</v>
      </c>
      <c r="O413" s="78" t="s">
        <v>90</v>
      </c>
    </row>
    <row r="414" spans="1:15">
      <c r="A414" s="63" t="s">
        <v>187</v>
      </c>
      <c r="B414" s="63" t="s">
        <v>124</v>
      </c>
      <c r="C414" s="77">
        <f t="shared" si="12"/>
        <v>44718</v>
      </c>
      <c r="D414" s="77">
        <f t="shared" si="13"/>
        <v>44718</v>
      </c>
      <c r="E414" s="64" t="s">
        <v>38</v>
      </c>
      <c r="F414" s="65" t="s">
        <v>39</v>
      </c>
      <c r="G414" s="63" t="s">
        <v>40</v>
      </c>
      <c r="H414" s="66">
        <v>1</v>
      </c>
      <c r="I414" s="69" t="s">
        <v>41</v>
      </c>
      <c r="J414" s="69" t="s">
        <v>41</v>
      </c>
      <c r="K414" s="63" t="s">
        <v>41</v>
      </c>
      <c r="N414" s="78" t="s">
        <v>50</v>
      </c>
      <c r="O414" s="78" t="s">
        <v>50</v>
      </c>
    </row>
    <row r="415" spans="1:15">
      <c r="A415" s="63" t="s">
        <v>187</v>
      </c>
      <c r="B415" s="63" t="s">
        <v>124</v>
      </c>
      <c r="C415" s="77">
        <f t="shared" si="12"/>
        <v>44732</v>
      </c>
      <c r="D415" s="77">
        <f t="shared" si="13"/>
        <v>44732</v>
      </c>
      <c r="E415" s="64" t="s">
        <v>74</v>
      </c>
      <c r="F415" s="65" t="s">
        <v>75</v>
      </c>
      <c r="G415" s="63" t="s">
        <v>76</v>
      </c>
      <c r="H415" s="68">
        <v>4.1666666666670002E-2</v>
      </c>
      <c r="I415" s="69" t="s">
        <v>77</v>
      </c>
      <c r="J415" s="69" t="s">
        <v>78</v>
      </c>
      <c r="K415" s="63" t="s">
        <v>82</v>
      </c>
      <c r="N415" s="78" t="s">
        <v>91</v>
      </c>
      <c r="O415" s="78" t="s">
        <v>91</v>
      </c>
    </row>
    <row r="416" spans="1:15">
      <c r="A416" s="63" t="s">
        <v>187</v>
      </c>
      <c r="B416" s="63" t="s">
        <v>124</v>
      </c>
      <c r="C416" s="77">
        <f t="shared" si="12"/>
        <v>44756</v>
      </c>
      <c r="D416" s="77">
        <f t="shared" si="13"/>
        <v>44756</v>
      </c>
      <c r="E416" s="64" t="s">
        <v>38</v>
      </c>
      <c r="F416" s="65" t="s">
        <v>39</v>
      </c>
      <c r="G416" s="63" t="s">
        <v>40</v>
      </c>
      <c r="H416" s="66">
        <v>1</v>
      </c>
      <c r="I416" s="69" t="s">
        <v>41</v>
      </c>
      <c r="J416" s="69" t="s">
        <v>41</v>
      </c>
      <c r="K416" s="63" t="s">
        <v>41</v>
      </c>
      <c r="N416" s="78" t="s">
        <v>51</v>
      </c>
      <c r="O416" s="78" t="s">
        <v>51</v>
      </c>
    </row>
    <row r="417" spans="1:15">
      <c r="A417" s="63" t="s">
        <v>187</v>
      </c>
      <c r="B417" s="63" t="s">
        <v>124</v>
      </c>
      <c r="C417" s="77">
        <f t="shared" si="12"/>
        <v>44767</v>
      </c>
      <c r="D417" s="77">
        <f t="shared" si="13"/>
        <v>44771</v>
      </c>
      <c r="E417" s="64" t="s">
        <v>54</v>
      </c>
      <c r="F417" s="65" t="s">
        <v>55</v>
      </c>
      <c r="G417" s="63" t="s">
        <v>40</v>
      </c>
      <c r="H417" s="66">
        <v>5</v>
      </c>
      <c r="I417" s="69" t="s">
        <v>41</v>
      </c>
      <c r="J417" s="69" t="s">
        <v>41</v>
      </c>
      <c r="K417" s="63" t="s">
        <v>41</v>
      </c>
      <c r="N417" s="78" t="s">
        <v>52</v>
      </c>
      <c r="O417" s="78" t="s">
        <v>53</v>
      </c>
    </row>
    <row r="418" spans="1:15">
      <c r="A418" s="63" t="s">
        <v>187</v>
      </c>
      <c r="B418" s="63" t="s">
        <v>124</v>
      </c>
      <c r="C418" s="77">
        <f t="shared" si="12"/>
        <v>44774</v>
      </c>
      <c r="D418" s="77">
        <f t="shared" si="13"/>
        <v>44778</v>
      </c>
      <c r="E418" s="64" t="s">
        <v>54</v>
      </c>
      <c r="F418" s="65" t="s">
        <v>55</v>
      </c>
      <c r="G418" s="63" t="s">
        <v>40</v>
      </c>
      <c r="H418" s="66">
        <v>5</v>
      </c>
      <c r="I418" s="69" t="s">
        <v>41</v>
      </c>
      <c r="J418" s="69" t="s">
        <v>41</v>
      </c>
      <c r="K418" s="63" t="s">
        <v>41</v>
      </c>
      <c r="N418" s="78" t="s">
        <v>56</v>
      </c>
      <c r="O418" s="78" t="s">
        <v>57</v>
      </c>
    </row>
    <row r="419" spans="1:15">
      <c r="A419" s="63" t="s">
        <v>187</v>
      </c>
      <c r="B419" s="63" t="s">
        <v>124</v>
      </c>
      <c r="C419" s="77">
        <f t="shared" si="12"/>
        <v>44781</v>
      </c>
      <c r="D419" s="77">
        <f t="shared" si="13"/>
        <v>44785</v>
      </c>
      <c r="E419" s="64" t="s">
        <v>54</v>
      </c>
      <c r="F419" s="65" t="s">
        <v>55</v>
      </c>
      <c r="G419" s="63" t="s">
        <v>40</v>
      </c>
      <c r="H419" s="66">
        <v>5</v>
      </c>
      <c r="I419" s="69" t="s">
        <v>41</v>
      </c>
      <c r="J419" s="69" t="s">
        <v>41</v>
      </c>
      <c r="K419" s="63" t="s">
        <v>41</v>
      </c>
      <c r="N419" s="78" t="s">
        <v>58</v>
      </c>
      <c r="O419" s="78" t="s">
        <v>59</v>
      </c>
    </row>
    <row r="420" spans="1:15">
      <c r="A420" s="63" t="s">
        <v>187</v>
      </c>
      <c r="B420" s="63" t="s">
        <v>124</v>
      </c>
      <c r="C420" s="77">
        <f t="shared" si="12"/>
        <v>44788</v>
      </c>
      <c r="D420" s="77">
        <f t="shared" si="13"/>
        <v>44788</v>
      </c>
      <c r="E420" s="64" t="s">
        <v>38</v>
      </c>
      <c r="F420" s="65" t="s">
        <v>39</v>
      </c>
      <c r="G420" s="63" t="s">
        <v>40</v>
      </c>
      <c r="H420" s="66">
        <v>1</v>
      </c>
      <c r="I420" s="69" t="s">
        <v>41</v>
      </c>
      <c r="J420" s="69" t="s">
        <v>41</v>
      </c>
      <c r="K420" s="63" t="s">
        <v>41</v>
      </c>
      <c r="N420" s="78" t="s">
        <v>60</v>
      </c>
      <c r="O420" s="78" t="s">
        <v>60</v>
      </c>
    </row>
    <row r="421" spans="1:15">
      <c r="A421" s="63" t="s">
        <v>187</v>
      </c>
      <c r="B421" s="63" t="s">
        <v>124</v>
      </c>
      <c r="C421" s="77">
        <f t="shared" si="12"/>
        <v>44789</v>
      </c>
      <c r="D421" s="77">
        <f t="shared" si="13"/>
        <v>44792</v>
      </c>
      <c r="E421" s="64" t="s">
        <v>63</v>
      </c>
      <c r="F421" s="65" t="s">
        <v>64</v>
      </c>
      <c r="G421" s="63" t="s">
        <v>40</v>
      </c>
      <c r="H421" s="66">
        <v>4</v>
      </c>
      <c r="I421" s="69" t="s">
        <v>41</v>
      </c>
      <c r="J421" s="69" t="s">
        <v>41</v>
      </c>
      <c r="K421" s="63" t="s">
        <v>41</v>
      </c>
      <c r="N421" s="78" t="s">
        <v>61</v>
      </c>
      <c r="O421" s="78" t="s">
        <v>62</v>
      </c>
    </row>
    <row r="422" spans="1:15">
      <c r="A422" s="63" t="s">
        <v>187</v>
      </c>
      <c r="B422" s="63" t="s">
        <v>124</v>
      </c>
      <c r="C422" s="77">
        <f t="shared" si="12"/>
        <v>44848</v>
      </c>
      <c r="D422" s="77">
        <f t="shared" si="13"/>
        <v>44848</v>
      </c>
      <c r="E422" s="64" t="s">
        <v>43</v>
      </c>
      <c r="F422" s="65" t="s">
        <v>44</v>
      </c>
      <c r="G422" s="63" t="s">
        <v>40</v>
      </c>
      <c r="H422" s="66">
        <v>1</v>
      </c>
      <c r="I422" s="69" t="s">
        <v>41</v>
      </c>
      <c r="J422" s="69" t="s">
        <v>41</v>
      </c>
      <c r="K422" s="63" t="s">
        <v>45</v>
      </c>
      <c r="N422" s="78" t="s">
        <v>65</v>
      </c>
      <c r="O422" s="78" t="s">
        <v>65</v>
      </c>
    </row>
    <row r="423" spans="1:15">
      <c r="A423" s="63" t="s">
        <v>187</v>
      </c>
      <c r="B423" s="63" t="s">
        <v>124</v>
      </c>
      <c r="C423" s="77">
        <f t="shared" si="12"/>
        <v>44865</v>
      </c>
      <c r="D423" s="77">
        <f t="shared" si="13"/>
        <v>44865</v>
      </c>
      <c r="E423" s="64" t="s">
        <v>63</v>
      </c>
      <c r="F423" s="65" t="s">
        <v>64</v>
      </c>
      <c r="G423" s="63" t="s">
        <v>40</v>
      </c>
      <c r="H423" s="66">
        <v>1</v>
      </c>
      <c r="I423" s="69" t="s">
        <v>41</v>
      </c>
      <c r="J423" s="69" t="s">
        <v>41</v>
      </c>
      <c r="K423" s="63" t="s">
        <v>41</v>
      </c>
      <c r="N423" s="78" t="s">
        <v>66</v>
      </c>
      <c r="O423" s="78" t="s">
        <v>66</v>
      </c>
    </row>
    <row r="424" spans="1:15">
      <c r="A424" s="63" t="s">
        <v>187</v>
      </c>
      <c r="B424" s="63" t="s">
        <v>124</v>
      </c>
      <c r="C424" s="77">
        <f t="shared" si="12"/>
        <v>44866</v>
      </c>
      <c r="D424" s="77">
        <f t="shared" si="13"/>
        <v>44866</v>
      </c>
      <c r="E424" s="64" t="s">
        <v>38</v>
      </c>
      <c r="F424" s="65" t="s">
        <v>39</v>
      </c>
      <c r="G424" s="63" t="s">
        <v>40</v>
      </c>
      <c r="H424" s="66">
        <v>1</v>
      </c>
      <c r="I424" s="69" t="s">
        <v>41</v>
      </c>
      <c r="J424" s="69" t="s">
        <v>41</v>
      </c>
      <c r="K424" s="63" t="s">
        <v>41</v>
      </c>
      <c r="N424" s="78" t="s">
        <v>67</v>
      </c>
      <c r="O424" s="78" t="s">
        <v>67</v>
      </c>
    </row>
    <row r="425" spans="1:15">
      <c r="A425" s="63" t="s">
        <v>187</v>
      </c>
      <c r="B425" s="63" t="s">
        <v>124</v>
      </c>
      <c r="C425" s="77">
        <f t="shared" si="12"/>
        <v>44876</v>
      </c>
      <c r="D425" s="77">
        <f t="shared" si="13"/>
        <v>44876</v>
      </c>
      <c r="E425" s="64" t="s">
        <v>38</v>
      </c>
      <c r="F425" s="65" t="s">
        <v>39</v>
      </c>
      <c r="G425" s="63" t="s">
        <v>40</v>
      </c>
      <c r="H425" s="66">
        <v>1</v>
      </c>
      <c r="I425" s="69" t="s">
        <v>41</v>
      </c>
      <c r="J425" s="69" t="s">
        <v>41</v>
      </c>
      <c r="K425" s="63" t="s">
        <v>41</v>
      </c>
      <c r="N425" s="78" t="s">
        <v>68</v>
      </c>
      <c r="O425" s="78" t="s">
        <v>68</v>
      </c>
    </row>
    <row r="426" spans="1:15">
      <c r="A426" s="63" t="s">
        <v>187</v>
      </c>
      <c r="B426" s="63" t="s">
        <v>124</v>
      </c>
      <c r="C426" s="77">
        <f t="shared" si="12"/>
        <v>44918</v>
      </c>
      <c r="D426" s="77">
        <f t="shared" si="13"/>
        <v>44918</v>
      </c>
      <c r="E426" s="64" t="s">
        <v>74</v>
      </c>
      <c r="F426" s="65" t="s">
        <v>75</v>
      </c>
      <c r="G426" s="63" t="s">
        <v>40</v>
      </c>
      <c r="H426" s="66">
        <v>1</v>
      </c>
      <c r="I426" s="69" t="s">
        <v>41</v>
      </c>
      <c r="J426" s="69" t="s">
        <v>41</v>
      </c>
      <c r="K426" s="63" t="s">
        <v>41</v>
      </c>
      <c r="N426" s="78" t="s">
        <v>97</v>
      </c>
      <c r="O426" s="78" t="s">
        <v>97</v>
      </c>
    </row>
    <row r="427" spans="1:15">
      <c r="A427" s="63" t="s">
        <v>187</v>
      </c>
      <c r="B427" s="63" t="s">
        <v>124</v>
      </c>
      <c r="C427" s="77">
        <f t="shared" si="12"/>
        <v>44920</v>
      </c>
      <c r="D427" s="77">
        <f t="shared" si="13"/>
        <v>44920</v>
      </c>
      <c r="E427" s="64" t="s">
        <v>38</v>
      </c>
      <c r="F427" s="65" t="s">
        <v>39</v>
      </c>
      <c r="G427" s="63" t="s">
        <v>40</v>
      </c>
      <c r="H427" s="66">
        <v>1</v>
      </c>
      <c r="I427" s="69" t="s">
        <v>41</v>
      </c>
      <c r="J427" s="69" t="s">
        <v>41</v>
      </c>
      <c r="K427" s="63" t="s">
        <v>41</v>
      </c>
      <c r="N427" s="78" t="s">
        <v>69</v>
      </c>
      <c r="O427" s="78" t="s">
        <v>69</v>
      </c>
    </row>
    <row r="428" spans="1:15">
      <c r="A428" s="63" t="s">
        <v>187</v>
      </c>
      <c r="B428" s="63" t="s">
        <v>124</v>
      </c>
      <c r="C428" s="77">
        <f t="shared" si="12"/>
        <v>44921</v>
      </c>
      <c r="D428" s="77">
        <f t="shared" si="13"/>
        <v>44925</v>
      </c>
      <c r="E428" s="64" t="s">
        <v>54</v>
      </c>
      <c r="F428" s="65" t="s">
        <v>55</v>
      </c>
      <c r="G428" s="63" t="s">
        <v>40</v>
      </c>
      <c r="H428" s="66">
        <v>5</v>
      </c>
      <c r="I428" s="69" t="s">
        <v>41</v>
      </c>
      <c r="J428" s="69" t="s">
        <v>41</v>
      </c>
      <c r="K428" s="63" t="s">
        <v>41</v>
      </c>
      <c r="N428" s="78" t="s">
        <v>70</v>
      </c>
      <c r="O428" s="78" t="s">
        <v>71</v>
      </c>
    </row>
    <row r="429" spans="1:15">
      <c r="A429" s="63" t="s">
        <v>188</v>
      </c>
      <c r="B429" s="63" t="s">
        <v>125</v>
      </c>
      <c r="C429" s="77">
        <f t="shared" si="12"/>
        <v>44562</v>
      </c>
      <c r="D429" s="77">
        <f t="shared" si="13"/>
        <v>44562</v>
      </c>
      <c r="E429" s="64" t="s">
        <v>38</v>
      </c>
      <c r="F429" s="65" t="s">
        <v>39</v>
      </c>
      <c r="G429" s="63" t="s">
        <v>40</v>
      </c>
      <c r="H429" s="66">
        <v>1</v>
      </c>
      <c r="I429" s="69" t="s">
        <v>41</v>
      </c>
      <c r="J429" s="69" t="s">
        <v>41</v>
      </c>
      <c r="K429" s="63" t="s">
        <v>41</v>
      </c>
      <c r="N429" s="78" t="s">
        <v>37</v>
      </c>
      <c r="O429" s="78" t="s">
        <v>37</v>
      </c>
    </row>
    <row r="430" spans="1:15">
      <c r="A430" s="63" t="s">
        <v>188</v>
      </c>
      <c r="B430" s="63" t="s">
        <v>125</v>
      </c>
      <c r="C430" s="77">
        <f t="shared" si="12"/>
        <v>44638</v>
      </c>
      <c r="D430" s="77">
        <f t="shared" si="13"/>
        <v>44638</v>
      </c>
      <c r="E430" s="64" t="s">
        <v>43</v>
      </c>
      <c r="F430" s="65" t="s">
        <v>44</v>
      </c>
      <c r="G430" s="63" t="s">
        <v>40</v>
      </c>
      <c r="H430" s="66">
        <v>1</v>
      </c>
      <c r="I430" s="69" t="s">
        <v>41</v>
      </c>
      <c r="J430" s="69" t="s">
        <v>41</v>
      </c>
      <c r="K430" s="63" t="s">
        <v>45</v>
      </c>
      <c r="N430" s="78" t="s">
        <v>42</v>
      </c>
      <c r="O430" s="78" t="s">
        <v>42</v>
      </c>
    </row>
    <row r="431" spans="1:15">
      <c r="A431" s="63" t="s">
        <v>188</v>
      </c>
      <c r="B431" s="63" t="s">
        <v>125</v>
      </c>
      <c r="C431" s="77">
        <f t="shared" si="12"/>
        <v>44669</v>
      </c>
      <c r="D431" s="77">
        <f t="shared" si="13"/>
        <v>44669</v>
      </c>
      <c r="E431" s="64" t="s">
        <v>38</v>
      </c>
      <c r="F431" s="65" t="s">
        <v>39</v>
      </c>
      <c r="G431" s="63" t="s">
        <v>40</v>
      </c>
      <c r="H431" s="66">
        <v>1</v>
      </c>
      <c r="I431" s="69" t="s">
        <v>41</v>
      </c>
      <c r="J431" s="69" t="s">
        <v>41</v>
      </c>
      <c r="K431" s="63" t="s">
        <v>41</v>
      </c>
      <c r="N431" s="78" t="s">
        <v>46</v>
      </c>
      <c r="O431" s="78" t="s">
        <v>46</v>
      </c>
    </row>
    <row r="432" spans="1:15">
      <c r="A432" s="63" t="s">
        <v>188</v>
      </c>
      <c r="B432" s="63" t="s">
        <v>125</v>
      </c>
      <c r="C432" s="77">
        <f t="shared" si="12"/>
        <v>44682</v>
      </c>
      <c r="D432" s="77">
        <f t="shared" si="13"/>
        <v>44682</v>
      </c>
      <c r="E432" s="64" t="s">
        <v>38</v>
      </c>
      <c r="F432" s="65" t="s">
        <v>39</v>
      </c>
      <c r="G432" s="63" t="s">
        <v>40</v>
      </c>
      <c r="H432" s="66">
        <v>1</v>
      </c>
      <c r="I432" s="69" t="s">
        <v>41</v>
      </c>
      <c r="J432" s="69" t="s">
        <v>41</v>
      </c>
      <c r="K432" s="63" t="s">
        <v>41</v>
      </c>
      <c r="N432" s="78" t="s">
        <v>47</v>
      </c>
      <c r="O432" s="78" t="s">
        <v>47</v>
      </c>
    </row>
    <row r="433" spans="1:15">
      <c r="A433" s="63" t="s">
        <v>188</v>
      </c>
      <c r="B433" s="63" t="s">
        <v>125</v>
      </c>
      <c r="C433" s="77">
        <f t="shared" si="12"/>
        <v>44689</v>
      </c>
      <c r="D433" s="77">
        <f t="shared" si="13"/>
        <v>44689</v>
      </c>
      <c r="E433" s="64" t="s">
        <v>38</v>
      </c>
      <c r="F433" s="65" t="s">
        <v>39</v>
      </c>
      <c r="G433" s="63" t="s">
        <v>40</v>
      </c>
      <c r="H433" s="66">
        <v>1</v>
      </c>
      <c r="I433" s="69" t="s">
        <v>41</v>
      </c>
      <c r="J433" s="69" t="s">
        <v>41</v>
      </c>
      <c r="K433" s="63" t="s">
        <v>41</v>
      </c>
      <c r="N433" s="78" t="s">
        <v>48</v>
      </c>
      <c r="O433" s="78" t="s">
        <v>48</v>
      </c>
    </row>
    <row r="434" spans="1:15">
      <c r="A434" s="63" t="s">
        <v>188</v>
      </c>
      <c r="B434" s="63" t="s">
        <v>125</v>
      </c>
      <c r="C434" s="77">
        <f t="shared" si="12"/>
        <v>44707</v>
      </c>
      <c r="D434" s="77">
        <f t="shared" si="13"/>
        <v>44707</v>
      </c>
      <c r="E434" s="64" t="s">
        <v>38</v>
      </c>
      <c r="F434" s="65" t="s">
        <v>39</v>
      </c>
      <c r="G434" s="63" t="s">
        <v>40</v>
      </c>
      <c r="H434" s="66">
        <v>1</v>
      </c>
      <c r="I434" s="69" t="s">
        <v>41</v>
      </c>
      <c r="J434" s="69" t="s">
        <v>41</v>
      </c>
      <c r="K434" s="63" t="s">
        <v>41</v>
      </c>
      <c r="N434" s="78" t="s">
        <v>49</v>
      </c>
      <c r="O434" s="78" t="s">
        <v>49</v>
      </c>
    </row>
    <row r="435" spans="1:15">
      <c r="A435" s="63" t="s">
        <v>188</v>
      </c>
      <c r="B435" s="63" t="s">
        <v>125</v>
      </c>
      <c r="C435" s="77">
        <f t="shared" si="12"/>
        <v>44718</v>
      </c>
      <c r="D435" s="77">
        <f t="shared" si="13"/>
        <v>44718</v>
      </c>
      <c r="E435" s="64" t="s">
        <v>38</v>
      </c>
      <c r="F435" s="65" t="s">
        <v>39</v>
      </c>
      <c r="G435" s="63" t="s">
        <v>40</v>
      </c>
      <c r="H435" s="66">
        <v>1</v>
      </c>
      <c r="I435" s="69" t="s">
        <v>41</v>
      </c>
      <c r="J435" s="69" t="s">
        <v>41</v>
      </c>
      <c r="K435" s="63" t="s">
        <v>41</v>
      </c>
      <c r="N435" s="78" t="s">
        <v>50</v>
      </c>
      <c r="O435" s="78" t="s">
        <v>50</v>
      </c>
    </row>
    <row r="436" spans="1:15">
      <c r="A436" s="63" t="s">
        <v>188</v>
      </c>
      <c r="B436" s="63" t="s">
        <v>125</v>
      </c>
      <c r="C436" s="77">
        <f t="shared" si="12"/>
        <v>44756</v>
      </c>
      <c r="D436" s="77">
        <f t="shared" si="13"/>
        <v>44756</v>
      </c>
      <c r="E436" s="64" t="s">
        <v>38</v>
      </c>
      <c r="F436" s="65" t="s">
        <v>39</v>
      </c>
      <c r="G436" s="63" t="s">
        <v>40</v>
      </c>
      <c r="H436" s="66">
        <v>1</v>
      </c>
      <c r="I436" s="69" t="s">
        <v>41</v>
      </c>
      <c r="J436" s="69" t="s">
        <v>41</v>
      </c>
      <c r="K436" s="63" t="s">
        <v>41</v>
      </c>
      <c r="N436" s="78" t="s">
        <v>51</v>
      </c>
      <c r="O436" s="78" t="s">
        <v>51</v>
      </c>
    </row>
    <row r="437" spans="1:15">
      <c r="A437" s="63" t="s">
        <v>188</v>
      </c>
      <c r="B437" s="63" t="s">
        <v>125</v>
      </c>
      <c r="C437" s="77">
        <f t="shared" si="12"/>
        <v>44788</v>
      </c>
      <c r="D437" s="77">
        <f t="shared" si="13"/>
        <v>44788</v>
      </c>
      <c r="E437" s="64" t="s">
        <v>38</v>
      </c>
      <c r="F437" s="65" t="s">
        <v>39</v>
      </c>
      <c r="G437" s="63" t="s">
        <v>40</v>
      </c>
      <c r="H437" s="66">
        <v>1</v>
      </c>
      <c r="I437" s="69" t="s">
        <v>41</v>
      </c>
      <c r="J437" s="69" t="s">
        <v>41</v>
      </c>
      <c r="K437" s="63" t="s">
        <v>41</v>
      </c>
      <c r="N437" s="78" t="s">
        <v>60</v>
      </c>
      <c r="O437" s="78" t="s">
        <v>60</v>
      </c>
    </row>
    <row r="438" spans="1:15">
      <c r="A438" s="63" t="s">
        <v>188</v>
      </c>
      <c r="B438" s="63" t="s">
        <v>125</v>
      </c>
      <c r="C438" s="77">
        <f t="shared" si="12"/>
        <v>44848</v>
      </c>
      <c r="D438" s="77">
        <f t="shared" si="13"/>
        <v>44848</v>
      </c>
      <c r="E438" s="64" t="s">
        <v>43</v>
      </c>
      <c r="F438" s="65" t="s">
        <v>44</v>
      </c>
      <c r="G438" s="63" t="s">
        <v>40</v>
      </c>
      <c r="H438" s="66">
        <v>1</v>
      </c>
      <c r="I438" s="69" t="s">
        <v>41</v>
      </c>
      <c r="J438" s="69" t="s">
        <v>41</v>
      </c>
      <c r="K438" s="63" t="s">
        <v>45</v>
      </c>
      <c r="N438" s="78" t="s">
        <v>65</v>
      </c>
      <c r="O438" s="78" t="s">
        <v>65</v>
      </c>
    </row>
    <row r="439" spans="1:15">
      <c r="A439" s="63" t="s">
        <v>188</v>
      </c>
      <c r="B439" s="63" t="s">
        <v>125</v>
      </c>
      <c r="C439" s="77">
        <f t="shared" si="12"/>
        <v>44866</v>
      </c>
      <c r="D439" s="77">
        <f t="shared" si="13"/>
        <v>44866</v>
      </c>
      <c r="E439" s="64" t="s">
        <v>38</v>
      </c>
      <c r="F439" s="65" t="s">
        <v>39</v>
      </c>
      <c r="G439" s="63" t="s">
        <v>40</v>
      </c>
      <c r="H439" s="66">
        <v>1</v>
      </c>
      <c r="I439" s="69" t="s">
        <v>41</v>
      </c>
      <c r="J439" s="69" t="s">
        <v>41</v>
      </c>
      <c r="K439" s="63" t="s">
        <v>41</v>
      </c>
      <c r="N439" s="78" t="s">
        <v>67</v>
      </c>
      <c r="O439" s="78" t="s">
        <v>67</v>
      </c>
    </row>
    <row r="440" spans="1:15">
      <c r="A440" s="63" t="s">
        <v>188</v>
      </c>
      <c r="B440" s="63" t="s">
        <v>125</v>
      </c>
      <c r="C440" s="77">
        <f t="shared" si="12"/>
        <v>44876</v>
      </c>
      <c r="D440" s="77">
        <f t="shared" si="13"/>
        <v>44876</v>
      </c>
      <c r="E440" s="64" t="s">
        <v>38</v>
      </c>
      <c r="F440" s="65" t="s">
        <v>39</v>
      </c>
      <c r="G440" s="63" t="s">
        <v>40</v>
      </c>
      <c r="H440" s="66">
        <v>1</v>
      </c>
      <c r="I440" s="69" t="s">
        <v>41</v>
      </c>
      <c r="J440" s="69" t="s">
        <v>41</v>
      </c>
      <c r="K440" s="63" t="s">
        <v>41</v>
      </c>
      <c r="N440" s="78" t="s">
        <v>68</v>
      </c>
      <c r="O440" s="78" t="s">
        <v>68</v>
      </c>
    </row>
    <row r="441" spans="1:15">
      <c r="A441" s="63" t="s">
        <v>188</v>
      </c>
      <c r="B441" s="63" t="s">
        <v>125</v>
      </c>
      <c r="C441" s="77">
        <f t="shared" si="12"/>
        <v>44920</v>
      </c>
      <c r="D441" s="77">
        <f t="shared" si="13"/>
        <v>44920</v>
      </c>
      <c r="E441" s="64" t="s">
        <v>38</v>
      </c>
      <c r="F441" s="65" t="s">
        <v>39</v>
      </c>
      <c r="G441" s="63" t="s">
        <v>40</v>
      </c>
      <c r="H441" s="66">
        <v>1</v>
      </c>
      <c r="I441" s="69" t="s">
        <v>41</v>
      </c>
      <c r="J441" s="69" t="s">
        <v>41</v>
      </c>
      <c r="K441" s="63" t="s">
        <v>41</v>
      </c>
      <c r="N441" s="78" t="s">
        <v>69</v>
      </c>
      <c r="O441" s="78" t="s">
        <v>69</v>
      </c>
    </row>
    <row r="442" spans="1:15">
      <c r="A442" s="63" t="s">
        <v>189</v>
      </c>
      <c r="B442" s="63" t="s">
        <v>126</v>
      </c>
      <c r="C442" s="77">
        <f t="shared" si="12"/>
        <v>44562</v>
      </c>
      <c r="D442" s="77">
        <f t="shared" si="13"/>
        <v>44562</v>
      </c>
      <c r="E442" s="64" t="s">
        <v>38</v>
      </c>
      <c r="F442" s="65" t="s">
        <v>39</v>
      </c>
      <c r="G442" s="63" t="s">
        <v>40</v>
      </c>
      <c r="H442" s="66">
        <v>1</v>
      </c>
      <c r="I442" s="69" t="s">
        <v>41</v>
      </c>
      <c r="J442" s="69" t="s">
        <v>41</v>
      </c>
      <c r="K442" s="63" t="s">
        <v>41</v>
      </c>
      <c r="N442" s="78" t="s">
        <v>37</v>
      </c>
      <c r="O442" s="78" t="s">
        <v>37</v>
      </c>
    </row>
    <row r="443" spans="1:15">
      <c r="A443" s="63" t="s">
        <v>189</v>
      </c>
      <c r="B443" s="63" t="s">
        <v>126</v>
      </c>
      <c r="C443" s="77">
        <f t="shared" si="12"/>
        <v>44638</v>
      </c>
      <c r="D443" s="77">
        <f t="shared" si="13"/>
        <v>44638</v>
      </c>
      <c r="E443" s="64" t="s">
        <v>43</v>
      </c>
      <c r="F443" s="65" t="s">
        <v>44</v>
      </c>
      <c r="G443" s="63" t="s">
        <v>40</v>
      </c>
      <c r="H443" s="66">
        <v>1</v>
      </c>
      <c r="I443" s="69" t="s">
        <v>41</v>
      </c>
      <c r="J443" s="69" t="s">
        <v>41</v>
      </c>
      <c r="K443" s="63" t="s">
        <v>45</v>
      </c>
      <c r="N443" s="78" t="s">
        <v>42</v>
      </c>
      <c r="O443" s="78" t="s">
        <v>42</v>
      </c>
    </row>
    <row r="444" spans="1:15">
      <c r="A444" s="63" t="s">
        <v>189</v>
      </c>
      <c r="B444" s="63" t="s">
        <v>126</v>
      </c>
      <c r="C444" s="77">
        <f t="shared" si="12"/>
        <v>44669</v>
      </c>
      <c r="D444" s="77">
        <f t="shared" si="13"/>
        <v>44669</v>
      </c>
      <c r="E444" s="64" t="s">
        <v>38</v>
      </c>
      <c r="F444" s="65" t="s">
        <v>39</v>
      </c>
      <c r="G444" s="63" t="s">
        <v>40</v>
      </c>
      <c r="H444" s="66">
        <v>1</v>
      </c>
      <c r="I444" s="69" t="s">
        <v>41</v>
      </c>
      <c r="J444" s="69" t="s">
        <v>41</v>
      </c>
      <c r="K444" s="63" t="s">
        <v>41</v>
      </c>
      <c r="N444" s="78" t="s">
        <v>46</v>
      </c>
      <c r="O444" s="78" t="s">
        <v>46</v>
      </c>
    </row>
    <row r="445" spans="1:15">
      <c r="A445" s="63" t="s">
        <v>189</v>
      </c>
      <c r="B445" s="63" t="s">
        <v>126</v>
      </c>
      <c r="C445" s="77">
        <f t="shared" si="12"/>
        <v>44682</v>
      </c>
      <c r="D445" s="77">
        <f t="shared" si="13"/>
        <v>44682</v>
      </c>
      <c r="E445" s="64" t="s">
        <v>38</v>
      </c>
      <c r="F445" s="65" t="s">
        <v>39</v>
      </c>
      <c r="G445" s="63" t="s">
        <v>40</v>
      </c>
      <c r="H445" s="66">
        <v>1</v>
      </c>
      <c r="I445" s="69" t="s">
        <v>41</v>
      </c>
      <c r="J445" s="69" t="s">
        <v>41</v>
      </c>
      <c r="K445" s="63" t="s">
        <v>41</v>
      </c>
      <c r="N445" s="78" t="s">
        <v>47</v>
      </c>
      <c r="O445" s="78" t="s">
        <v>47</v>
      </c>
    </row>
    <row r="446" spans="1:15">
      <c r="A446" s="63" t="s">
        <v>189</v>
      </c>
      <c r="B446" s="63" t="s">
        <v>126</v>
      </c>
      <c r="C446" s="77">
        <f t="shared" si="12"/>
        <v>44689</v>
      </c>
      <c r="D446" s="77">
        <f t="shared" si="13"/>
        <v>44689</v>
      </c>
      <c r="E446" s="64" t="s">
        <v>38</v>
      </c>
      <c r="F446" s="65" t="s">
        <v>39</v>
      </c>
      <c r="G446" s="63" t="s">
        <v>40</v>
      </c>
      <c r="H446" s="66">
        <v>1</v>
      </c>
      <c r="I446" s="69" t="s">
        <v>41</v>
      </c>
      <c r="J446" s="69" t="s">
        <v>41</v>
      </c>
      <c r="K446" s="63" t="s">
        <v>41</v>
      </c>
      <c r="N446" s="78" t="s">
        <v>48</v>
      </c>
      <c r="O446" s="78" t="s">
        <v>48</v>
      </c>
    </row>
    <row r="447" spans="1:15">
      <c r="A447" s="63" t="s">
        <v>189</v>
      </c>
      <c r="B447" s="63" t="s">
        <v>126</v>
      </c>
      <c r="C447" s="77">
        <f t="shared" si="12"/>
        <v>44707</v>
      </c>
      <c r="D447" s="77">
        <f t="shared" si="13"/>
        <v>44707</v>
      </c>
      <c r="E447" s="64" t="s">
        <v>38</v>
      </c>
      <c r="F447" s="65" t="s">
        <v>39</v>
      </c>
      <c r="G447" s="63" t="s">
        <v>40</v>
      </c>
      <c r="H447" s="66">
        <v>1</v>
      </c>
      <c r="I447" s="69" t="s">
        <v>41</v>
      </c>
      <c r="J447" s="69" t="s">
        <v>41</v>
      </c>
      <c r="K447" s="63" t="s">
        <v>41</v>
      </c>
      <c r="N447" s="78" t="s">
        <v>49</v>
      </c>
      <c r="O447" s="78" t="s">
        <v>49</v>
      </c>
    </row>
    <row r="448" spans="1:15">
      <c r="A448" s="63" t="s">
        <v>189</v>
      </c>
      <c r="B448" s="63" t="s">
        <v>126</v>
      </c>
      <c r="C448" s="77">
        <f t="shared" si="12"/>
        <v>44708</v>
      </c>
      <c r="D448" s="77">
        <f t="shared" si="13"/>
        <v>44708</v>
      </c>
      <c r="E448" s="64" t="s">
        <v>63</v>
      </c>
      <c r="F448" s="65" t="s">
        <v>64</v>
      </c>
      <c r="G448" s="63" t="s">
        <v>40</v>
      </c>
      <c r="H448" s="66">
        <v>1</v>
      </c>
      <c r="I448" s="69" t="s">
        <v>41</v>
      </c>
      <c r="J448" s="69" t="s">
        <v>41</v>
      </c>
      <c r="K448" s="63" t="s">
        <v>41</v>
      </c>
      <c r="N448" s="78" t="s">
        <v>89</v>
      </c>
      <c r="O448" s="78" t="s">
        <v>89</v>
      </c>
    </row>
    <row r="449" spans="1:15">
      <c r="A449" s="63" t="s">
        <v>189</v>
      </c>
      <c r="B449" s="63" t="s">
        <v>126</v>
      </c>
      <c r="C449" s="77">
        <f t="shared" si="12"/>
        <v>44718</v>
      </c>
      <c r="D449" s="77">
        <f t="shared" si="13"/>
        <v>44718</v>
      </c>
      <c r="E449" s="64" t="s">
        <v>38</v>
      </c>
      <c r="F449" s="65" t="s">
        <v>39</v>
      </c>
      <c r="G449" s="63" t="s">
        <v>40</v>
      </c>
      <c r="H449" s="66">
        <v>1</v>
      </c>
      <c r="I449" s="69" t="s">
        <v>41</v>
      </c>
      <c r="J449" s="69" t="s">
        <v>41</v>
      </c>
      <c r="K449" s="63" t="s">
        <v>41</v>
      </c>
      <c r="N449" s="78" t="s">
        <v>50</v>
      </c>
      <c r="O449" s="78" t="s">
        <v>50</v>
      </c>
    </row>
    <row r="450" spans="1:15">
      <c r="A450" s="63" t="s">
        <v>189</v>
      </c>
      <c r="B450" s="63" t="s">
        <v>126</v>
      </c>
      <c r="C450" s="77">
        <f t="shared" ref="C450:C513" si="14">N450*1</f>
        <v>44756</v>
      </c>
      <c r="D450" s="77">
        <f t="shared" ref="D450:D513" si="15">O450*1</f>
        <v>44756</v>
      </c>
      <c r="E450" s="64" t="s">
        <v>38</v>
      </c>
      <c r="F450" s="65" t="s">
        <v>39</v>
      </c>
      <c r="G450" s="63" t="s">
        <v>40</v>
      </c>
      <c r="H450" s="66">
        <v>1</v>
      </c>
      <c r="I450" s="69" t="s">
        <v>41</v>
      </c>
      <c r="J450" s="69" t="s">
        <v>41</v>
      </c>
      <c r="K450" s="63" t="s">
        <v>41</v>
      </c>
      <c r="N450" s="78" t="s">
        <v>51</v>
      </c>
      <c r="O450" s="78" t="s">
        <v>51</v>
      </c>
    </row>
    <row r="451" spans="1:15">
      <c r="A451" s="63" t="s">
        <v>189</v>
      </c>
      <c r="B451" s="63" t="s">
        <v>126</v>
      </c>
      <c r="C451" s="77">
        <f t="shared" si="14"/>
        <v>44767</v>
      </c>
      <c r="D451" s="77">
        <f t="shared" si="15"/>
        <v>44771</v>
      </c>
      <c r="E451" s="64" t="s">
        <v>54</v>
      </c>
      <c r="F451" s="65" t="s">
        <v>55</v>
      </c>
      <c r="G451" s="63" t="s">
        <v>40</v>
      </c>
      <c r="H451" s="66">
        <v>5</v>
      </c>
      <c r="I451" s="69" t="s">
        <v>41</v>
      </c>
      <c r="J451" s="69" t="s">
        <v>41</v>
      </c>
      <c r="K451" s="63" t="s">
        <v>41</v>
      </c>
      <c r="N451" s="78" t="s">
        <v>52</v>
      </c>
      <c r="O451" s="78" t="s">
        <v>53</v>
      </c>
    </row>
    <row r="452" spans="1:15">
      <c r="A452" s="63" t="s">
        <v>189</v>
      </c>
      <c r="B452" s="63" t="s">
        <v>126</v>
      </c>
      <c r="C452" s="77">
        <f t="shared" si="14"/>
        <v>44774</v>
      </c>
      <c r="D452" s="77">
        <f t="shared" si="15"/>
        <v>44778</v>
      </c>
      <c r="E452" s="64" t="s">
        <v>54</v>
      </c>
      <c r="F452" s="65" t="s">
        <v>55</v>
      </c>
      <c r="G452" s="63" t="s">
        <v>40</v>
      </c>
      <c r="H452" s="66">
        <v>5</v>
      </c>
      <c r="I452" s="69" t="s">
        <v>41</v>
      </c>
      <c r="J452" s="69" t="s">
        <v>41</v>
      </c>
      <c r="K452" s="63" t="s">
        <v>41</v>
      </c>
      <c r="N452" s="78" t="s">
        <v>56</v>
      </c>
      <c r="O452" s="78" t="s">
        <v>57</v>
      </c>
    </row>
    <row r="453" spans="1:15">
      <c r="A453" s="63" t="s">
        <v>189</v>
      </c>
      <c r="B453" s="63" t="s">
        <v>126</v>
      </c>
      <c r="C453" s="77">
        <f t="shared" si="14"/>
        <v>44781</v>
      </c>
      <c r="D453" s="77">
        <f t="shared" si="15"/>
        <v>44785</v>
      </c>
      <c r="E453" s="64" t="s">
        <v>54</v>
      </c>
      <c r="F453" s="65" t="s">
        <v>55</v>
      </c>
      <c r="G453" s="63" t="s">
        <v>40</v>
      </c>
      <c r="H453" s="66">
        <v>5</v>
      </c>
      <c r="I453" s="69" t="s">
        <v>41</v>
      </c>
      <c r="J453" s="69" t="s">
        <v>41</v>
      </c>
      <c r="K453" s="63" t="s">
        <v>41</v>
      </c>
      <c r="N453" s="78" t="s">
        <v>58</v>
      </c>
      <c r="O453" s="78" t="s">
        <v>59</v>
      </c>
    </row>
    <row r="454" spans="1:15">
      <c r="A454" s="63" t="s">
        <v>189</v>
      </c>
      <c r="B454" s="63" t="s">
        <v>126</v>
      </c>
      <c r="C454" s="77">
        <f t="shared" si="14"/>
        <v>44788</v>
      </c>
      <c r="D454" s="77">
        <f t="shared" si="15"/>
        <v>44788</v>
      </c>
      <c r="E454" s="64" t="s">
        <v>38</v>
      </c>
      <c r="F454" s="65" t="s">
        <v>39</v>
      </c>
      <c r="G454" s="63" t="s">
        <v>40</v>
      </c>
      <c r="H454" s="66">
        <v>1</v>
      </c>
      <c r="I454" s="69" t="s">
        <v>41</v>
      </c>
      <c r="J454" s="69" t="s">
        <v>41</v>
      </c>
      <c r="K454" s="63" t="s">
        <v>41</v>
      </c>
      <c r="N454" s="78" t="s">
        <v>60</v>
      </c>
      <c r="O454" s="78" t="s">
        <v>60</v>
      </c>
    </row>
    <row r="455" spans="1:15">
      <c r="A455" s="63" t="s">
        <v>189</v>
      </c>
      <c r="B455" s="63" t="s">
        <v>126</v>
      </c>
      <c r="C455" s="77">
        <f t="shared" si="14"/>
        <v>44789</v>
      </c>
      <c r="D455" s="77">
        <f t="shared" si="15"/>
        <v>44792</v>
      </c>
      <c r="E455" s="64" t="s">
        <v>63</v>
      </c>
      <c r="F455" s="65" t="s">
        <v>64</v>
      </c>
      <c r="G455" s="63" t="s">
        <v>40</v>
      </c>
      <c r="H455" s="66">
        <v>4</v>
      </c>
      <c r="I455" s="69" t="s">
        <v>41</v>
      </c>
      <c r="J455" s="69" t="s">
        <v>41</v>
      </c>
      <c r="K455" s="63" t="s">
        <v>41</v>
      </c>
      <c r="N455" s="78" t="s">
        <v>61</v>
      </c>
      <c r="O455" s="78" t="s">
        <v>62</v>
      </c>
    </row>
    <row r="456" spans="1:15">
      <c r="A456" s="63" t="s">
        <v>189</v>
      </c>
      <c r="B456" s="63" t="s">
        <v>126</v>
      </c>
      <c r="C456" s="77">
        <f t="shared" si="14"/>
        <v>44848</v>
      </c>
      <c r="D456" s="77">
        <f t="shared" si="15"/>
        <v>44848</v>
      </c>
      <c r="E456" s="64" t="s">
        <v>43</v>
      </c>
      <c r="F456" s="65" t="s">
        <v>44</v>
      </c>
      <c r="G456" s="63" t="s">
        <v>40</v>
      </c>
      <c r="H456" s="66">
        <v>1</v>
      </c>
      <c r="I456" s="69" t="s">
        <v>41</v>
      </c>
      <c r="J456" s="69" t="s">
        <v>41</v>
      </c>
      <c r="K456" s="63" t="s">
        <v>45</v>
      </c>
      <c r="N456" s="78" t="s">
        <v>65</v>
      </c>
      <c r="O456" s="78" t="s">
        <v>65</v>
      </c>
    </row>
    <row r="457" spans="1:15">
      <c r="A457" s="63" t="s">
        <v>189</v>
      </c>
      <c r="B457" s="63" t="s">
        <v>126</v>
      </c>
      <c r="C457" s="77">
        <f t="shared" si="14"/>
        <v>44865</v>
      </c>
      <c r="D457" s="77">
        <f t="shared" si="15"/>
        <v>44865</v>
      </c>
      <c r="E457" s="64" t="s">
        <v>63</v>
      </c>
      <c r="F457" s="65" t="s">
        <v>64</v>
      </c>
      <c r="G457" s="63" t="s">
        <v>40</v>
      </c>
      <c r="H457" s="66">
        <v>1</v>
      </c>
      <c r="I457" s="69" t="s">
        <v>41</v>
      </c>
      <c r="J457" s="69" t="s">
        <v>41</v>
      </c>
      <c r="K457" s="63" t="s">
        <v>41</v>
      </c>
      <c r="N457" s="78" t="s">
        <v>66</v>
      </c>
      <c r="O457" s="78" t="s">
        <v>66</v>
      </c>
    </row>
    <row r="458" spans="1:15">
      <c r="A458" s="63" t="s">
        <v>189</v>
      </c>
      <c r="B458" s="63" t="s">
        <v>126</v>
      </c>
      <c r="C458" s="77">
        <f t="shared" si="14"/>
        <v>44866</v>
      </c>
      <c r="D458" s="77">
        <f t="shared" si="15"/>
        <v>44866</v>
      </c>
      <c r="E458" s="64" t="s">
        <v>38</v>
      </c>
      <c r="F458" s="65" t="s">
        <v>39</v>
      </c>
      <c r="G458" s="63" t="s">
        <v>40</v>
      </c>
      <c r="H458" s="66">
        <v>1</v>
      </c>
      <c r="I458" s="69" t="s">
        <v>41</v>
      </c>
      <c r="J458" s="69" t="s">
        <v>41</v>
      </c>
      <c r="K458" s="63" t="s">
        <v>41</v>
      </c>
      <c r="N458" s="78" t="s">
        <v>67</v>
      </c>
      <c r="O458" s="78" t="s">
        <v>67</v>
      </c>
    </row>
    <row r="459" spans="1:15">
      <c r="A459" s="63" t="s">
        <v>189</v>
      </c>
      <c r="B459" s="63" t="s">
        <v>126</v>
      </c>
      <c r="C459" s="77">
        <f t="shared" si="14"/>
        <v>44876</v>
      </c>
      <c r="D459" s="77">
        <f t="shared" si="15"/>
        <v>44876</v>
      </c>
      <c r="E459" s="64" t="s">
        <v>38</v>
      </c>
      <c r="F459" s="65" t="s">
        <v>39</v>
      </c>
      <c r="G459" s="63" t="s">
        <v>40</v>
      </c>
      <c r="H459" s="66">
        <v>1</v>
      </c>
      <c r="I459" s="69" t="s">
        <v>41</v>
      </c>
      <c r="J459" s="69" t="s">
        <v>41</v>
      </c>
      <c r="K459" s="63" t="s">
        <v>41</v>
      </c>
      <c r="N459" s="78" t="s">
        <v>68</v>
      </c>
      <c r="O459" s="78" t="s">
        <v>68</v>
      </c>
    </row>
    <row r="460" spans="1:15">
      <c r="A460" s="63" t="s">
        <v>189</v>
      </c>
      <c r="B460" s="63" t="s">
        <v>126</v>
      </c>
      <c r="C460" s="77">
        <f t="shared" si="14"/>
        <v>44918</v>
      </c>
      <c r="D460" s="77">
        <f t="shared" si="15"/>
        <v>44918</v>
      </c>
      <c r="E460" s="64" t="s">
        <v>74</v>
      </c>
      <c r="F460" s="65" t="s">
        <v>75</v>
      </c>
      <c r="G460" s="63" t="s">
        <v>40</v>
      </c>
      <c r="H460" s="66">
        <v>1</v>
      </c>
      <c r="I460" s="69" t="s">
        <v>41</v>
      </c>
      <c r="J460" s="69" t="s">
        <v>41</v>
      </c>
      <c r="K460" s="63" t="s">
        <v>41</v>
      </c>
      <c r="N460" s="78" t="s">
        <v>97</v>
      </c>
      <c r="O460" s="78" t="s">
        <v>97</v>
      </c>
    </row>
    <row r="461" spans="1:15">
      <c r="A461" s="63" t="s">
        <v>189</v>
      </c>
      <c r="B461" s="63" t="s">
        <v>126</v>
      </c>
      <c r="C461" s="77">
        <f t="shared" si="14"/>
        <v>44920</v>
      </c>
      <c r="D461" s="77">
        <f t="shared" si="15"/>
        <v>44920</v>
      </c>
      <c r="E461" s="64" t="s">
        <v>38</v>
      </c>
      <c r="F461" s="65" t="s">
        <v>39</v>
      </c>
      <c r="G461" s="63" t="s">
        <v>40</v>
      </c>
      <c r="H461" s="66">
        <v>1</v>
      </c>
      <c r="I461" s="69" t="s">
        <v>41</v>
      </c>
      <c r="J461" s="69" t="s">
        <v>41</v>
      </c>
      <c r="K461" s="63" t="s">
        <v>41</v>
      </c>
      <c r="N461" s="78" t="s">
        <v>69</v>
      </c>
      <c r="O461" s="78" t="s">
        <v>69</v>
      </c>
    </row>
    <row r="462" spans="1:15">
      <c r="A462" s="63" t="s">
        <v>189</v>
      </c>
      <c r="B462" s="63" t="s">
        <v>126</v>
      </c>
      <c r="C462" s="77">
        <f t="shared" si="14"/>
        <v>44921</v>
      </c>
      <c r="D462" s="77">
        <f t="shared" si="15"/>
        <v>44925</v>
      </c>
      <c r="E462" s="64" t="s">
        <v>54</v>
      </c>
      <c r="F462" s="65" t="s">
        <v>55</v>
      </c>
      <c r="G462" s="63" t="s">
        <v>40</v>
      </c>
      <c r="H462" s="66">
        <v>5</v>
      </c>
      <c r="I462" s="69" t="s">
        <v>41</v>
      </c>
      <c r="J462" s="69" t="s">
        <v>41</v>
      </c>
      <c r="K462" s="63" t="s">
        <v>41</v>
      </c>
      <c r="N462" s="78" t="s">
        <v>70</v>
      </c>
      <c r="O462" s="78" t="s">
        <v>71</v>
      </c>
    </row>
    <row r="463" spans="1:15">
      <c r="A463" s="63" t="s">
        <v>190</v>
      </c>
      <c r="B463" s="63" t="s">
        <v>127</v>
      </c>
      <c r="C463" s="77">
        <f t="shared" si="14"/>
        <v>44562</v>
      </c>
      <c r="D463" s="77">
        <f t="shared" si="15"/>
        <v>44562</v>
      </c>
      <c r="E463" s="64" t="s">
        <v>38</v>
      </c>
      <c r="F463" s="65" t="s">
        <v>39</v>
      </c>
      <c r="G463" s="63" t="s">
        <v>40</v>
      </c>
      <c r="H463" s="66">
        <v>1</v>
      </c>
      <c r="I463" s="69" t="s">
        <v>41</v>
      </c>
      <c r="J463" s="69" t="s">
        <v>41</v>
      </c>
      <c r="K463" s="63" t="s">
        <v>41</v>
      </c>
      <c r="N463" s="78" t="s">
        <v>37</v>
      </c>
      <c r="O463" s="78" t="s">
        <v>37</v>
      </c>
    </row>
    <row r="464" spans="1:15">
      <c r="A464" s="63" t="s">
        <v>190</v>
      </c>
      <c r="B464" s="63" t="s">
        <v>127</v>
      </c>
      <c r="C464" s="77">
        <f t="shared" si="14"/>
        <v>44638</v>
      </c>
      <c r="D464" s="77">
        <f t="shared" si="15"/>
        <v>44638</v>
      </c>
      <c r="E464" s="64" t="s">
        <v>43</v>
      </c>
      <c r="F464" s="65" t="s">
        <v>44</v>
      </c>
      <c r="G464" s="63" t="s">
        <v>40</v>
      </c>
      <c r="H464" s="66">
        <v>1</v>
      </c>
      <c r="I464" s="69" t="s">
        <v>41</v>
      </c>
      <c r="J464" s="69" t="s">
        <v>41</v>
      </c>
      <c r="K464" s="63" t="s">
        <v>45</v>
      </c>
      <c r="N464" s="78" t="s">
        <v>42</v>
      </c>
      <c r="O464" s="78" t="s">
        <v>42</v>
      </c>
    </row>
    <row r="465" spans="1:15">
      <c r="A465" s="63" t="s">
        <v>190</v>
      </c>
      <c r="B465" s="63" t="s">
        <v>127</v>
      </c>
      <c r="C465" s="77">
        <f t="shared" si="14"/>
        <v>44669</v>
      </c>
      <c r="D465" s="77">
        <f t="shared" si="15"/>
        <v>44669</v>
      </c>
      <c r="E465" s="64" t="s">
        <v>38</v>
      </c>
      <c r="F465" s="65" t="s">
        <v>39</v>
      </c>
      <c r="G465" s="63" t="s">
        <v>40</v>
      </c>
      <c r="H465" s="66">
        <v>1</v>
      </c>
      <c r="I465" s="69" t="s">
        <v>41</v>
      </c>
      <c r="J465" s="69" t="s">
        <v>41</v>
      </c>
      <c r="K465" s="63" t="s">
        <v>41</v>
      </c>
      <c r="N465" s="78" t="s">
        <v>46</v>
      </c>
      <c r="O465" s="78" t="s">
        <v>46</v>
      </c>
    </row>
    <row r="466" spans="1:15">
      <c r="A466" s="63" t="s">
        <v>190</v>
      </c>
      <c r="B466" s="63" t="s">
        <v>127</v>
      </c>
      <c r="C466" s="77">
        <f t="shared" si="14"/>
        <v>44682</v>
      </c>
      <c r="D466" s="77">
        <f t="shared" si="15"/>
        <v>44682</v>
      </c>
      <c r="E466" s="64" t="s">
        <v>38</v>
      </c>
      <c r="F466" s="65" t="s">
        <v>39</v>
      </c>
      <c r="G466" s="63" t="s">
        <v>40</v>
      </c>
      <c r="H466" s="66">
        <v>1</v>
      </c>
      <c r="I466" s="69" t="s">
        <v>41</v>
      </c>
      <c r="J466" s="69" t="s">
        <v>41</v>
      </c>
      <c r="K466" s="63" t="s">
        <v>41</v>
      </c>
      <c r="N466" s="78" t="s">
        <v>47</v>
      </c>
      <c r="O466" s="78" t="s">
        <v>47</v>
      </c>
    </row>
    <row r="467" spans="1:15">
      <c r="A467" s="63" t="s">
        <v>190</v>
      </c>
      <c r="B467" s="63" t="s">
        <v>127</v>
      </c>
      <c r="C467" s="77">
        <f t="shared" si="14"/>
        <v>44689</v>
      </c>
      <c r="D467" s="77">
        <f t="shared" si="15"/>
        <v>44689</v>
      </c>
      <c r="E467" s="64" t="s">
        <v>38</v>
      </c>
      <c r="F467" s="65" t="s">
        <v>39</v>
      </c>
      <c r="G467" s="63" t="s">
        <v>40</v>
      </c>
      <c r="H467" s="66">
        <v>1</v>
      </c>
      <c r="I467" s="69" t="s">
        <v>41</v>
      </c>
      <c r="J467" s="69" t="s">
        <v>41</v>
      </c>
      <c r="K467" s="63" t="s">
        <v>41</v>
      </c>
      <c r="N467" s="78" t="s">
        <v>48</v>
      </c>
      <c r="O467" s="78" t="s">
        <v>48</v>
      </c>
    </row>
    <row r="468" spans="1:15">
      <c r="A468" s="63" t="s">
        <v>190</v>
      </c>
      <c r="B468" s="63" t="s">
        <v>127</v>
      </c>
      <c r="C468" s="77">
        <f t="shared" si="14"/>
        <v>44707</v>
      </c>
      <c r="D468" s="77">
        <f t="shared" si="15"/>
        <v>44707</v>
      </c>
      <c r="E468" s="64" t="s">
        <v>38</v>
      </c>
      <c r="F468" s="65" t="s">
        <v>39</v>
      </c>
      <c r="G468" s="63" t="s">
        <v>40</v>
      </c>
      <c r="H468" s="66">
        <v>1</v>
      </c>
      <c r="I468" s="69" t="s">
        <v>41</v>
      </c>
      <c r="J468" s="69" t="s">
        <v>41</v>
      </c>
      <c r="K468" s="63" t="s">
        <v>41</v>
      </c>
      <c r="N468" s="78" t="s">
        <v>49</v>
      </c>
      <c r="O468" s="78" t="s">
        <v>49</v>
      </c>
    </row>
    <row r="469" spans="1:15">
      <c r="A469" s="63" t="s">
        <v>190</v>
      </c>
      <c r="B469" s="63" t="s">
        <v>127</v>
      </c>
      <c r="C469" s="77">
        <f t="shared" si="14"/>
        <v>44708</v>
      </c>
      <c r="D469" s="77">
        <f t="shared" si="15"/>
        <v>44708</v>
      </c>
      <c r="E469" s="64" t="s">
        <v>63</v>
      </c>
      <c r="F469" s="65" t="s">
        <v>64</v>
      </c>
      <c r="G469" s="63" t="s">
        <v>40</v>
      </c>
      <c r="H469" s="66">
        <v>1</v>
      </c>
      <c r="I469" s="69" t="s">
        <v>41</v>
      </c>
      <c r="J469" s="69" t="s">
        <v>41</v>
      </c>
      <c r="K469" s="63" t="s">
        <v>41</v>
      </c>
      <c r="N469" s="78" t="s">
        <v>89</v>
      </c>
      <c r="O469" s="78" t="s">
        <v>89</v>
      </c>
    </row>
    <row r="470" spans="1:15">
      <c r="A470" s="63" t="s">
        <v>190</v>
      </c>
      <c r="B470" s="63" t="s">
        <v>127</v>
      </c>
      <c r="C470" s="77">
        <f t="shared" si="14"/>
        <v>44718</v>
      </c>
      <c r="D470" s="77">
        <f t="shared" si="15"/>
        <v>44718</v>
      </c>
      <c r="E470" s="64" t="s">
        <v>38</v>
      </c>
      <c r="F470" s="65" t="s">
        <v>39</v>
      </c>
      <c r="G470" s="63" t="s">
        <v>40</v>
      </c>
      <c r="H470" s="66">
        <v>1</v>
      </c>
      <c r="I470" s="69" t="s">
        <v>41</v>
      </c>
      <c r="J470" s="69" t="s">
        <v>41</v>
      </c>
      <c r="K470" s="63" t="s">
        <v>41</v>
      </c>
      <c r="N470" s="78" t="s">
        <v>50</v>
      </c>
      <c r="O470" s="78" t="s">
        <v>50</v>
      </c>
    </row>
    <row r="471" spans="1:15">
      <c r="A471" s="63" t="s">
        <v>190</v>
      </c>
      <c r="B471" s="63" t="s">
        <v>127</v>
      </c>
      <c r="C471" s="77">
        <f t="shared" si="14"/>
        <v>44756</v>
      </c>
      <c r="D471" s="77">
        <f t="shared" si="15"/>
        <v>44756</v>
      </c>
      <c r="E471" s="64" t="s">
        <v>38</v>
      </c>
      <c r="F471" s="65" t="s">
        <v>39</v>
      </c>
      <c r="G471" s="63" t="s">
        <v>40</v>
      </c>
      <c r="H471" s="66">
        <v>1</v>
      </c>
      <c r="I471" s="69" t="s">
        <v>41</v>
      </c>
      <c r="J471" s="69" t="s">
        <v>41</v>
      </c>
      <c r="K471" s="63" t="s">
        <v>41</v>
      </c>
      <c r="N471" s="78" t="s">
        <v>51</v>
      </c>
      <c r="O471" s="78" t="s">
        <v>51</v>
      </c>
    </row>
    <row r="472" spans="1:15">
      <c r="A472" s="63" t="s">
        <v>190</v>
      </c>
      <c r="B472" s="63" t="s">
        <v>127</v>
      </c>
      <c r="C472" s="77">
        <f t="shared" si="14"/>
        <v>44757</v>
      </c>
      <c r="D472" s="77">
        <f t="shared" si="15"/>
        <v>44757</v>
      </c>
      <c r="E472" s="64" t="s">
        <v>63</v>
      </c>
      <c r="F472" s="65" t="s">
        <v>64</v>
      </c>
      <c r="G472" s="63" t="s">
        <v>40</v>
      </c>
      <c r="H472" s="66">
        <v>1</v>
      </c>
      <c r="I472" s="69" t="s">
        <v>41</v>
      </c>
      <c r="J472" s="69" t="s">
        <v>41</v>
      </c>
      <c r="K472" s="63" t="s">
        <v>41</v>
      </c>
      <c r="N472" s="78" t="s">
        <v>92</v>
      </c>
      <c r="O472" s="78" t="s">
        <v>92</v>
      </c>
    </row>
    <row r="473" spans="1:15">
      <c r="A473" s="63" t="s">
        <v>190</v>
      </c>
      <c r="B473" s="63" t="s">
        <v>127</v>
      </c>
      <c r="C473" s="77">
        <f t="shared" si="14"/>
        <v>44767</v>
      </c>
      <c r="D473" s="77">
        <f t="shared" si="15"/>
        <v>44771</v>
      </c>
      <c r="E473" s="64" t="s">
        <v>54</v>
      </c>
      <c r="F473" s="65" t="s">
        <v>55</v>
      </c>
      <c r="G473" s="63" t="s">
        <v>40</v>
      </c>
      <c r="H473" s="66">
        <v>5</v>
      </c>
      <c r="I473" s="69" t="s">
        <v>41</v>
      </c>
      <c r="J473" s="69" t="s">
        <v>41</v>
      </c>
      <c r="K473" s="63" t="s">
        <v>41</v>
      </c>
      <c r="N473" s="78" t="s">
        <v>52</v>
      </c>
      <c r="O473" s="78" t="s">
        <v>53</v>
      </c>
    </row>
    <row r="474" spans="1:15">
      <c r="A474" s="63" t="s">
        <v>190</v>
      </c>
      <c r="B474" s="63" t="s">
        <v>127</v>
      </c>
      <c r="C474" s="77">
        <f t="shared" si="14"/>
        <v>44774</v>
      </c>
      <c r="D474" s="77">
        <f t="shared" si="15"/>
        <v>44778</v>
      </c>
      <c r="E474" s="64" t="s">
        <v>54</v>
      </c>
      <c r="F474" s="65" t="s">
        <v>55</v>
      </c>
      <c r="G474" s="63" t="s">
        <v>40</v>
      </c>
      <c r="H474" s="66">
        <v>5</v>
      </c>
      <c r="I474" s="69" t="s">
        <v>41</v>
      </c>
      <c r="J474" s="69" t="s">
        <v>41</v>
      </c>
      <c r="K474" s="63" t="s">
        <v>41</v>
      </c>
      <c r="N474" s="78" t="s">
        <v>56</v>
      </c>
      <c r="O474" s="78" t="s">
        <v>57</v>
      </c>
    </row>
    <row r="475" spans="1:15">
      <c r="A475" s="63" t="s">
        <v>190</v>
      </c>
      <c r="B475" s="63" t="s">
        <v>127</v>
      </c>
      <c r="C475" s="77">
        <f t="shared" si="14"/>
        <v>44781</v>
      </c>
      <c r="D475" s="77">
        <f t="shared" si="15"/>
        <v>44785</v>
      </c>
      <c r="E475" s="64" t="s">
        <v>54</v>
      </c>
      <c r="F475" s="65" t="s">
        <v>55</v>
      </c>
      <c r="G475" s="63" t="s">
        <v>40</v>
      </c>
      <c r="H475" s="66">
        <v>5</v>
      </c>
      <c r="I475" s="69" t="s">
        <v>41</v>
      </c>
      <c r="J475" s="69" t="s">
        <v>41</v>
      </c>
      <c r="K475" s="63" t="s">
        <v>41</v>
      </c>
      <c r="N475" s="78" t="s">
        <v>58</v>
      </c>
      <c r="O475" s="78" t="s">
        <v>59</v>
      </c>
    </row>
    <row r="476" spans="1:15">
      <c r="A476" s="63" t="s">
        <v>190</v>
      </c>
      <c r="B476" s="63" t="s">
        <v>127</v>
      </c>
      <c r="C476" s="77">
        <f t="shared" si="14"/>
        <v>44788</v>
      </c>
      <c r="D476" s="77">
        <f t="shared" si="15"/>
        <v>44788</v>
      </c>
      <c r="E476" s="64" t="s">
        <v>38</v>
      </c>
      <c r="F476" s="65" t="s">
        <v>39</v>
      </c>
      <c r="G476" s="63" t="s">
        <v>40</v>
      </c>
      <c r="H476" s="66">
        <v>1</v>
      </c>
      <c r="I476" s="69" t="s">
        <v>41</v>
      </c>
      <c r="J476" s="69" t="s">
        <v>41</v>
      </c>
      <c r="K476" s="63" t="s">
        <v>41</v>
      </c>
      <c r="N476" s="78" t="s">
        <v>60</v>
      </c>
      <c r="O476" s="78" t="s">
        <v>60</v>
      </c>
    </row>
    <row r="477" spans="1:15">
      <c r="A477" s="63" t="s">
        <v>190</v>
      </c>
      <c r="B477" s="63" t="s">
        <v>127</v>
      </c>
      <c r="C477" s="77">
        <f t="shared" si="14"/>
        <v>44789</v>
      </c>
      <c r="D477" s="77">
        <f t="shared" si="15"/>
        <v>44792</v>
      </c>
      <c r="E477" s="64" t="s">
        <v>63</v>
      </c>
      <c r="F477" s="65" t="s">
        <v>64</v>
      </c>
      <c r="G477" s="63" t="s">
        <v>40</v>
      </c>
      <c r="H477" s="66">
        <v>4</v>
      </c>
      <c r="I477" s="69" t="s">
        <v>41</v>
      </c>
      <c r="J477" s="69" t="s">
        <v>41</v>
      </c>
      <c r="K477" s="63" t="s">
        <v>41</v>
      </c>
      <c r="N477" s="78" t="s">
        <v>61</v>
      </c>
      <c r="O477" s="78" t="s">
        <v>62</v>
      </c>
    </row>
    <row r="478" spans="1:15">
      <c r="A478" s="63" t="s">
        <v>190</v>
      </c>
      <c r="B478" s="63" t="s">
        <v>127</v>
      </c>
      <c r="C478" s="77">
        <f t="shared" si="14"/>
        <v>44848</v>
      </c>
      <c r="D478" s="77">
        <f t="shared" si="15"/>
        <v>44848</v>
      </c>
      <c r="E478" s="64" t="s">
        <v>43</v>
      </c>
      <c r="F478" s="65" t="s">
        <v>44</v>
      </c>
      <c r="G478" s="63" t="s">
        <v>40</v>
      </c>
      <c r="H478" s="66">
        <v>1</v>
      </c>
      <c r="I478" s="69" t="s">
        <v>41</v>
      </c>
      <c r="J478" s="69" t="s">
        <v>41</v>
      </c>
      <c r="K478" s="63" t="s">
        <v>45</v>
      </c>
      <c r="N478" s="78" t="s">
        <v>65</v>
      </c>
      <c r="O478" s="78" t="s">
        <v>65</v>
      </c>
    </row>
    <row r="479" spans="1:15">
      <c r="A479" s="63" t="s">
        <v>190</v>
      </c>
      <c r="B479" s="63" t="s">
        <v>127</v>
      </c>
      <c r="C479" s="77">
        <f t="shared" si="14"/>
        <v>44865</v>
      </c>
      <c r="D479" s="77">
        <f t="shared" si="15"/>
        <v>44865</v>
      </c>
      <c r="E479" s="64" t="s">
        <v>63</v>
      </c>
      <c r="F479" s="65" t="s">
        <v>64</v>
      </c>
      <c r="G479" s="63" t="s">
        <v>40</v>
      </c>
      <c r="H479" s="66">
        <v>1</v>
      </c>
      <c r="I479" s="69" t="s">
        <v>41</v>
      </c>
      <c r="J479" s="69" t="s">
        <v>41</v>
      </c>
      <c r="K479" s="63" t="s">
        <v>41</v>
      </c>
      <c r="N479" s="78" t="s">
        <v>66</v>
      </c>
      <c r="O479" s="78" t="s">
        <v>66</v>
      </c>
    </row>
    <row r="480" spans="1:15">
      <c r="A480" s="63" t="s">
        <v>190</v>
      </c>
      <c r="B480" s="63" t="s">
        <v>127</v>
      </c>
      <c r="C480" s="77">
        <f t="shared" si="14"/>
        <v>44866</v>
      </c>
      <c r="D480" s="77">
        <f t="shared" si="15"/>
        <v>44866</v>
      </c>
      <c r="E480" s="64" t="s">
        <v>38</v>
      </c>
      <c r="F480" s="65" t="s">
        <v>39</v>
      </c>
      <c r="G480" s="63" t="s">
        <v>40</v>
      </c>
      <c r="H480" s="66">
        <v>1</v>
      </c>
      <c r="I480" s="69" t="s">
        <v>41</v>
      </c>
      <c r="J480" s="69" t="s">
        <v>41</v>
      </c>
      <c r="K480" s="63" t="s">
        <v>41</v>
      </c>
      <c r="N480" s="78" t="s">
        <v>67</v>
      </c>
      <c r="O480" s="78" t="s">
        <v>67</v>
      </c>
    </row>
    <row r="481" spans="1:15">
      <c r="A481" s="63" t="s">
        <v>190</v>
      </c>
      <c r="B481" s="63" t="s">
        <v>127</v>
      </c>
      <c r="C481" s="77">
        <f t="shared" si="14"/>
        <v>44876</v>
      </c>
      <c r="D481" s="77">
        <f t="shared" si="15"/>
        <v>44876</v>
      </c>
      <c r="E481" s="64" t="s">
        <v>38</v>
      </c>
      <c r="F481" s="65" t="s">
        <v>39</v>
      </c>
      <c r="G481" s="63" t="s">
        <v>40</v>
      </c>
      <c r="H481" s="66">
        <v>1</v>
      </c>
      <c r="I481" s="69" t="s">
        <v>41</v>
      </c>
      <c r="J481" s="69" t="s">
        <v>41</v>
      </c>
      <c r="K481" s="63" t="s">
        <v>41</v>
      </c>
      <c r="N481" s="78" t="s">
        <v>68</v>
      </c>
      <c r="O481" s="78" t="s">
        <v>68</v>
      </c>
    </row>
    <row r="482" spans="1:15">
      <c r="A482" s="63" t="s">
        <v>190</v>
      </c>
      <c r="B482" s="63" t="s">
        <v>127</v>
      </c>
      <c r="C482" s="77">
        <f t="shared" si="14"/>
        <v>44918</v>
      </c>
      <c r="D482" s="77">
        <f t="shared" si="15"/>
        <v>44918</v>
      </c>
      <c r="E482" s="64" t="s">
        <v>74</v>
      </c>
      <c r="F482" s="65" t="s">
        <v>75</v>
      </c>
      <c r="G482" s="63" t="s">
        <v>40</v>
      </c>
      <c r="H482" s="66">
        <v>1</v>
      </c>
      <c r="I482" s="69" t="s">
        <v>41</v>
      </c>
      <c r="J482" s="69" t="s">
        <v>41</v>
      </c>
      <c r="K482" s="63" t="s">
        <v>41</v>
      </c>
      <c r="N482" s="78" t="s">
        <v>97</v>
      </c>
      <c r="O482" s="78" t="s">
        <v>97</v>
      </c>
    </row>
    <row r="483" spans="1:15">
      <c r="A483" s="63" t="s">
        <v>190</v>
      </c>
      <c r="B483" s="63" t="s">
        <v>127</v>
      </c>
      <c r="C483" s="77">
        <f t="shared" si="14"/>
        <v>44920</v>
      </c>
      <c r="D483" s="77">
        <f t="shared" si="15"/>
        <v>44920</v>
      </c>
      <c r="E483" s="64" t="s">
        <v>38</v>
      </c>
      <c r="F483" s="65" t="s">
        <v>39</v>
      </c>
      <c r="G483" s="63" t="s">
        <v>40</v>
      </c>
      <c r="H483" s="66">
        <v>1</v>
      </c>
      <c r="I483" s="69" t="s">
        <v>41</v>
      </c>
      <c r="J483" s="69" t="s">
        <v>41</v>
      </c>
      <c r="K483" s="63" t="s">
        <v>41</v>
      </c>
      <c r="N483" s="78" t="s">
        <v>69</v>
      </c>
      <c r="O483" s="78" t="s">
        <v>69</v>
      </c>
    </row>
    <row r="484" spans="1:15">
      <c r="A484" s="63" t="s">
        <v>190</v>
      </c>
      <c r="B484" s="63" t="s">
        <v>127</v>
      </c>
      <c r="C484" s="77">
        <f t="shared" si="14"/>
        <v>44921</v>
      </c>
      <c r="D484" s="77">
        <f t="shared" si="15"/>
        <v>44925</v>
      </c>
      <c r="E484" s="64" t="s">
        <v>54</v>
      </c>
      <c r="F484" s="65" t="s">
        <v>55</v>
      </c>
      <c r="G484" s="63" t="s">
        <v>40</v>
      </c>
      <c r="H484" s="66">
        <v>5</v>
      </c>
      <c r="I484" s="69" t="s">
        <v>41</v>
      </c>
      <c r="J484" s="69" t="s">
        <v>41</v>
      </c>
      <c r="K484" s="63" t="s">
        <v>41</v>
      </c>
      <c r="N484" s="78" t="s">
        <v>70</v>
      </c>
      <c r="O484" s="78" t="s">
        <v>71</v>
      </c>
    </row>
    <row r="485" spans="1:15">
      <c r="A485" s="63" t="s">
        <v>191</v>
      </c>
      <c r="B485" s="63" t="s">
        <v>128</v>
      </c>
      <c r="C485" s="77">
        <f t="shared" si="14"/>
        <v>44562</v>
      </c>
      <c r="D485" s="77">
        <f t="shared" si="15"/>
        <v>44562</v>
      </c>
      <c r="E485" s="64" t="s">
        <v>38</v>
      </c>
      <c r="F485" s="65" t="s">
        <v>39</v>
      </c>
      <c r="G485" s="63" t="s">
        <v>40</v>
      </c>
      <c r="H485" s="66">
        <v>1</v>
      </c>
      <c r="I485" s="69" t="s">
        <v>41</v>
      </c>
      <c r="J485" s="69" t="s">
        <v>41</v>
      </c>
      <c r="K485" s="63" t="s">
        <v>41</v>
      </c>
      <c r="N485" s="78" t="s">
        <v>37</v>
      </c>
      <c r="O485" s="78" t="s">
        <v>37</v>
      </c>
    </row>
    <row r="486" spans="1:15">
      <c r="A486" s="63" t="s">
        <v>191</v>
      </c>
      <c r="B486" s="63" t="s">
        <v>128</v>
      </c>
      <c r="C486" s="77">
        <f t="shared" si="14"/>
        <v>44638</v>
      </c>
      <c r="D486" s="77">
        <f t="shared" si="15"/>
        <v>44638</v>
      </c>
      <c r="E486" s="64" t="s">
        <v>43</v>
      </c>
      <c r="F486" s="65" t="s">
        <v>44</v>
      </c>
      <c r="G486" s="63" t="s">
        <v>40</v>
      </c>
      <c r="H486" s="66">
        <v>1</v>
      </c>
      <c r="I486" s="69" t="s">
        <v>41</v>
      </c>
      <c r="J486" s="69" t="s">
        <v>41</v>
      </c>
      <c r="K486" s="63" t="s">
        <v>45</v>
      </c>
      <c r="N486" s="78" t="s">
        <v>42</v>
      </c>
      <c r="O486" s="78" t="s">
        <v>42</v>
      </c>
    </row>
    <row r="487" spans="1:15">
      <c r="A487" s="63" t="s">
        <v>191</v>
      </c>
      <c r="B487" s="63" t="s">
        <v>128</v>
      </c>
      <c r="C487" s="77">
        <f t="shared" si="14"/>
        <v>44669</v>
      </c>
      <c r="D487" s="77">
        <f t="shared" si="15"/>
        <v>44669</v>
      </c>
      <c r="E487" s="64" t="s">
        <v>38</v>
      </c>
      <c r="F487" s="65" t="s">
        <v>39</v>
      </c>
      <c r="G487" s="63" t="s">
        <v>40</v>
      </c>
      <c r="H487" s="66">
        <v>1</v>
      </c>
      <c r="I487" s="69" t="s">
        <v>41</v>
      </c>
      <c r="J487" s="69" t="s">
        <v>41</v>
      </c>
      <c r="K487" s="63" t="s">
        <v>41</v>
      </c>
      <c r="N487" s="78" t="s">
        <v>46</v>
      </c>
      <c r="O487" s="78" t="s">
        <v>46</v>
      </c>
    </row>
    <row r="488" spans="1:15">
      <c r="A488" s="63" t="s">
        <v>191</v>
      </c>
      <c r="B488" s="63" t="s">
        <v>128</v>
      </c>
      <c r="C488" s="77">
        <f t="shared" si="14"/>
        <v>44682</v>
      </c>
      <c r="D488" s="77">
        <f t="shared" si="15"/>
        <v>44682</v>
      </c>
      <c r="E488" s="64" t="s">
        <v>38</v>
      </c>
      <c r="F488" s="65" t="s">
        <v>39</v>
      </c>
      <c r="G488" s="63" t="s">
        <v>40</v>
      </c>
      <c r="H488" s="66">
        <v>1</v>
      </c>
      <c r="I488" s="69" t="s">
        <v>41</v>
      </c>
      <c r="J488" s="69" t="s">
        <v>41</v>
      </c>
      <c r="K488" s="63" t="s">
        <v>41</v>
      </c>
      <c r="N488" s="78" t="s">
        <v>47</v>
      </c>
      <c r="O488" s="78" t="s">
        <v>47</v>
      </c>
    </row>
    <row r="489" spans="1:15">
      <c r="A489" s="63" t="s">
        <v>191</v>
      </c>
      <c r="B489" s="63" t="s">
        <v>128</v>
      </c>
      <c r="C489" s="77">
        <f t="shared" si="14"/>
        <v>44689</v>
      </c>
      <c r="D489" s="77">
        <f t="shared" si="15"/>
        <v>44689</v>
      </c>
      <c r="E489" s="64" t="s">
        <v>38</v>
      </c>
      <c r="F489" s="65" t="s">
        <v>39</v>
      </c>
      <c r="G489" s="63" t="s">
        <v>40</v>
      </c>
      <c r="H489" s="66">
        <v>1</v>
      </c>
      <c r="I489" s="69" t="s">
        <v>41</v>
      </c>
      <c r="J489" s="69" t="s">
        <v>41</v>
      </c>
      <c r="K489" s="63" t="s">
        <v>41</v>
      </c>
      <c r="N489" s="78" t="s">
        <v>48</v>
      </c>
      <c r="O489" s="78" t="s">
        <v>48</v>
      </c>
    </row>
    <row r="490" spans="1:15">
      <c r="A490" s="63" t="s">
        <v>191</v>
      </c>
      <c r="B490" s="63" t="s">
        <v>128</v>
      </c>
      <c r="C490" s="77">
        <f t="shared" si="14"/>
        <v>44707</v>
      </c>
      <c r="D490" s="77">
        <f t="shared" si="15"/>
        <v>44707</v>
      </c>
      <c r="E490" s="64" t="s">
        <v>38</v>
      </c>
      <c r="F490" s="65" t="s">
        <v>39</v>
      </c>
      <c r="G490" s="63" t="s">
        <v>40</v>
      </c>
      <c r="H490" s="66">
        <v>1</v>
      </c>
      <c r="I490" s="69" t="s">
        <v>41</v>
      </c>
      <c r="J490" s="69" t="s">
        <v>41</v>
      </c>
      <c r="K490" s="63" t="s">
        <v>41</v>
      </c>
      <c r="N490" s="78" t="s">
        <v>49</v>
      </c>
      <c r="O490" s="78" t="s">
        <v>49</v>
      </c>
    </row>
    <row r="491" spans="1:15">
      <c r="A491" s="63" t="s">
        <v>191</v>
      </c>
      <c r="B491" s="63" t="s">
        <v>128</v>
      </c>
      <c r="C491" s="77">
        <f t="shared" si="14"/>
        <v>44718</v>
      </c>
      <c r="D491" s="77">
        <f t="shared" si="15"/>
        <v>44718</v>
      </c>
      <c r="E491" s="64" t="s">
        <v>38</v>
      </c>
      <c r="F491" s="65" t="s">
        <v>39</v>
      </c>
      <c r="G491" s="63" t="s">
        <v>40</v>
      </c>
      <c r="H491" s="66">
        <v>1</v>
      </c>
      <c r="I491" s="69" t="s">
        <v>41</v>
      </c>
      <c r="J491" s="69" t="s">
        <v>41</v>
      </c>
      <c r="K491" s="63" t="s">
        <v>41</v>
      </c>
      <c r="N491" s="78" t="s">
        <v>50</v>
      </c>
      <c r="O491" s="78" t="s">
        <v>50</v>
      </c>
    </row>
    <row r="492" spans="1:15">
      <c r="A492" s="63" t="s">
        <v>191</v>
      </c>
      <c r="B492" s="63" t="s">
        <v>128</v>
      </c>
      <c r="C492" s="77">
        <f t="shared" si="14"/>
        <v>44756</v>
      </c>
      <c r="D492" s="77">
        <f t="shared" si="15"/>
        <v>44756</v>
      </c>
      <c r="E492" s="64" t="s">
        <v>38</v>
      </c>
      <c r="F492" s="65" t="s">
        <v>39</v>
      </c>
      <c r="G492" s="63" t="s">
        <v>40</v>
      </c>
      <c r="H492" s="66">
        <v>1</v>
      </c>
      <c r="I492" s="69" t="s">
        <v>41</v>
      </c>
      <c r="J492" s="69" t="s">
        <v>41</v>
      </c>
      <c r="K492" s="63" t="s">
        <v>41</v>
      </c>
      <c r="N492" s="78" t="s">
        <v>51</v>
      </c>
      <c r="O492" s="78" t="s">
        <v>51</v>
      </c>
    </row>
    <row r="493" spans="1:15">
      <c r="A493" s="63" t="s">
        <v>191</v>
      </c>
      <c r="B493" s="63" t="s">
        <v>128</v>
      </c>
      <c r="C493" s="77">
        <f t="shared" si="14"/>
        <v>44788</v>
      </c>
      <c r="D493" s="77">
        <f t="shared" si="15"/>
        <v>44788</v>
      </c>
      <c r="E493" s="64" t="s">
        <v>38</v>
      </c>
      <c r="F493" s="65" t="s">
        <v>39</v>
      </c>
      <c r="G493" s="63" t="s">
        <v>40</v>
      </c>
      <c r="H493" s="66">
        <v>1</v>
      </c>
      <c r="I493" s="69" t="s">
        <v>41</v>
      </c>
      <c r="J493" s="69" t="s">
        <v>41</v>
      </c>
      <c r="K493" s="63" t="s">
        <v>41</v>
      </c>
      <c r="N493" s="78" t="s">
        <v>60</v>
      </c>
      <c r="O493" s="78" t="s">
        <v>60</v>
      </c>
    </row>
    <row r="494" spans="1:15">
      <c r="A494" s="63" t="s">
        <v>191</v>
      </c>
      <c r="B494" s="63" t="s">
        <v>128</v>
      </c>
      <c r="C494" s="77">
        <f t="shared" si="14"/>
        <v>44848</v>
      </c>
      <c r="D494" s="77">
        <f t="shared" si="15"/>
        <v>44848</v>
      </c>
      <c r="E494" s="64" t="s">
        <v>43</v>
      </c>
      <c r="F494" s="65" t="s">
        <v>44</v>
      </c>
      <c r="G494" s="63" t="s">
        <v>40</v>
      </c>
      <c r="H494" s="66">
        <v>1</v>
      </c>
      <c r="I494" s="69" t="s">
        <v>41</v>
      </c>
      <c r="J494" s="69" t="s">
        <v>41</v>
      </c>
      <c r="K494" s="63" t="s">
        <v>45</v>
      </c>
      <c r="N494" s="78" t="s">
        <v>65</v>
      </c>
      <c r="O494" s="78" t="s">
        <v>65</v>
      </c>
    </row>
    <row r="495" spans="1:15">
      <c r="A495" s="63" t="s">
        <v>191</v>
      </c>
      <c r="B495" s="63" t="s">
        <v>128</v>
      </c>
      <c r="C495" s="77">
        <f t="shared" si="14"/>
        <v>44866</v>
      </c>
      <c r="D495" s="77">
        <f t="shared" si="15"/>
        <v>44866</v>
      </c>
      <c r="E495" s="64" t="s">
        <v>38</v>
      </c>
      <c r="F495" s="65" t="s">
        <v>39</v>
      </c>
      <c r="G495" s="63" t="s">
        <v>40</v>
      </c>
      <c r="H495" s="66">
        <v>1</v>
      </c>
      <c r="I495" s="69" t="s">
        <v>41</v>
      </c>
      <c r="J495" s="69" t="s">
        <v>41</v>
      </c>
      <c r="K495" s="63" t="s">
        <v>41</v>
      </c>
      <c r="N495" s="78" t="s">
        <v>67</v>
      </c>
      <c r="O495" s="78" t="s">
        <v>67</v>
      </c>
    </row>
    <row r="496" spans="1:15">
      <c r="A496" s="63" t="s">
        <v>191</v>
      </c>
      <c r="B496" s="63" t="s">
        <v>128</v>
      </c>
      <c r="C496" s="77">
        <f t="shared" si="14"/>
        <v>44876</v>
      </c>
      <c r="D496" s="77">
        <f t="shared" si="15"/>
        <v>44876</v>
      </c>
      <c r="E496" s="64" t="s">
        <v>38</v>
      </c>
      <c r="F496" s="65" t="s">
        <v>39</v>
      </c>
      <c r="G496" s="63" t="s">
        <v>40</v>
      </c>
      <c r="H496" s="66">
        <v>1</v>
      </c>
      <c r="I496" s="69" t="s">
        <v>41</v>
      </c>
      <c r="J496" s="69" t="s">
        <v>41</v>
      </c>
      <c r="K496" s="63" t="s">
        <v>41</v>
      </c>
      <c r="N496" s="78" t="s">
        <v>68</v>
      </c>
      <c r="O496" s="78" t="s">
        <v>68</v>
      </c>
    </row>
    <row r="497" spans="1:15">
      <c r="A497" s="63" t="s">
        <v>191</v>
      </c>
      <c r="B497" s="63" t="s">
        <v>128</v>
      </c>
      <c r="C497" s="77">
        <f t="shared" si="14"/>
        <v>44920</v>
      </c>
      <c r="D497" s="77">
        <f t="shared" si="15"/>
        <v>44920</v>
      </c>
      <c r="E497" s="64" t="s">
        <v>38</v>
      </c>
      <c r="F497" s="65" t="s">
        <v>39</v>
      </c>
      <c r="G497" s="63" t="s">
        <v>40</v>
      </c>
      <c r="H497" s="66">
        <v>1</v>
      </c>
      <c r="I497" s="69" t="s">
        <v>41</v>
      </c>
      <c r="J497" s="69" t="s">
        <v>41</v>
      </c>
      <c r="K497" s="63" t="s">
        <v>41</v>
      </c>
      <c r="N497" s="78" t="s">
        <v>69</v>
      </c>
      <c r="O497" s="78" t="s">
        <v>69</v>
      </c>
    </row>
    <row r="498" spans="1:15">
      <c r="A498" s="63" t="s">
        <v>192</v>
      </c>
      <c r="B498" s="63" t="s">
        <v>129</v>
      </c>
      <c r="C498" s="77">
        <f t="shared" si="14"/>
        <v>44562</v>
      </c>
      <c r="D498" s="77">
        <f t="shared" si="15"/>
        <v>44562</v>
      </c>
      <c r="E498" s="64" t="s">
        <v>38</v>
      </c>
      <c r="F498" s="65" t="s">
        <v>39</v>
      </c>
      <c r="G498" s="63" t="s">
        <v>40</v>
      </c>
      <c r="H498" s="66">
        <v>1</v>
      </c>
      <c r="I498" s="69" t="s">
        <v>41</v>
      </c>
      <c r="J498" s="69" t="s">
        <v>41</v>
      </c>
      <c r="K498" s="63" t="s">
        <v>41</v>
      </c>
      <c r="N498" s="78" t="s">
        <v>37</v>
      </c>
      <c r="O498" s="78" t="s">
        <v>37</v>
      </c>
    </row>
    <row r="499" spans="1:15">
      <c r="A499" s="63" t="s">
        <v>192</v>
      </c>
      <c r="B499" s="63" t="s">
        <v>129</v>
      </c>
      <c r="C499" s="77">
        <f t="shared" si="14"/>
        <v>44638</v>
      </c>
      <c r="D499" s="77">
        <f t="shared" si="15"/>
        <v>44638</v>
      </c>
      <c r="E499" s="64" t="s">
        <v>43</v>
      </c>
      <c r="F499" s="65" t="s">
        <v>44</v>
      </c>
      <c r="G499" s="63" t="s">
        <v>40</v>
      </c>
      <c r="H499" s="66">
        <v>1</v>
      </c>
      <c r="I499" s="69" t="s">
        <v>41</v>
      </c>
      <c r="J499" s="69" t="s">
        <v>41</v>
      </c>
      <c r="K499" s="63" t="s">
        <v>45</v>
      </c>
      <c r="N499" s="78" t="s">
        <v>42</v>
      </c>
      <c r="O499" s="78" t="s">
        <v>42</v>
      </c>
    </row>
    <row r="500" spans="1:15">
      <c r="A500" s="63" t="s">
        <v>192</v>
      </c>
      <c r="B500" s="63" t="s">
        <v>129</v>
      </c>
      <c r="C500" s="77">
        <f t="shared" si="14"/>
        <v>44669</v>
      </c>
      <c r="D500" s="77">
        <f t="shared" si="15"/>
        <v>44669</v>
      </c>
      <c r="E500" s="64" t="s">
        <v>38</v>
      </c>
      <c r="F500" s="65" t="s">
        <v>39</v>
      </c>
      <c r="G500" s="63" t="s">
        <v>40</v>
      </c>
      <c r="H500" s="66">
        <v>1</v>
      </c>
      <c r="I500" s="69" t="s">
        <v>41</v>
      </c>
      <c r="J500" s="69" t="s">
        <v>41</v>
      </c>
      <c r="K500" s="63" t="s">
        <v>41</v>
      </c>
      <c r="N500" s="78" t="s">
        <v>46</v>
      </c>
      <c r="O500" s="78" t="s">
        <v>46</v>
      </c>
    </row>
    <row r="501" spans="1:15">
      <c r="A501" s="63" t="s">
        <v>192</v>
      </c>
      <c r="B501" s="63" t="s">
        <v>129</v>
      </c>
      <c r="C501" s="77">
        <f t="shared" si="14"/>
        <v>44682</v>
      </c>
      <c r="D501" s="77">
        <f t="shared" si="15"/>
        <v>44682</v>
      </c>
      <c r="E501" s="64" t="s">
        <v>38</v>
      </c>
      <c r="F501" s="65" t="s">
        <v>39</v>
      </c>
      <c r="G501" s="63" t="s">
        <v>40</v>
      </c>
      <c r="H501" s="66">
        <v>1</v>
      </c>
      <c r="I501" s="69" t="s">
        <v>41</v>
      </c>
      <c r="J501" s="69" t="s">
        <v>41</v>
      </c>
      <c r="K501" s="63" t="s">
        <v>41</v>
      </c>
      <c r="N501" s="78" t="s">
        <v>47</v>
      </c>
      <c r="O501" s="78" t="s">
        <v>47</v>
      </c>
    </row>
    <row r="502" spans="1:15">
      <c r="A502" s="63" t="s">
        <v>192</v>
      </c>
      <c r="B502" s="63" t="s">
        <v>129</v>
      </c>
      <c r="C502" s="77">
        <f t="shared" si="14"/>
        <v>44689</v>
      </c>
      <c r="D502" s="77">
        <f t="shared" si="15"/>
        <v>44689</v>
      </c>
      <c r="E502" s="64" t="s">
        <v>38</v>
      </c>
      <c r="F502" s="65" t="s">
        <v>39</v>
      </c>
      <c r="G502" s="63" t="s">
        <v>40</v>
      </c>
      <c r="H502" s="66">
        <v>1</v>
      </c>
      <c r="I502" s="69" t="s">
        <v>41</v>
      </c>
      <c r="J502" s="69" t="s">
        <v>41</v>
      </c>
      <c r="K502" s="63" t="s">
        <v>41</v>
      </c>
      <c r="N502" s="78" t="s">
        <v>48</v>
      </c>
      <c r="O502" s="78" t="s">
        <v>48</v>
      </c>
    </row>
    <row r="503" spans="1:15">
      <c r="A503" s="63" t="s">
        <v>192</v>
      </c>
      <c r="B503" s="63" t="s">
        <v>129</v>
      </c>
      <c r="C503" s="77">
        <f t="shared" si="14"/>
        <v>44707</v>
      </c>
      <c r="D503" s="77">
        <f t="shared" si="15"/>
        <v>44707</v>
      </c>
      <c r="E503" s="64" t="s">
        <v>38</v>
      </c>
      <c r="F503" s="65" t="s">
        <v>39</v>
      </c>
      <c r="G503" s="63" t="s">
        <v>40</v>
      </c>
      <c r="H503" s="66">
        <v>1</v>
      </c>
      <c r="I503" s="69" t="s">
        <v>41</v>
      </c>
      <c r="J503" s="69" t="s">
        <v>41</v>
      </c>
      <c r="K503" s="63" t="s">
        <v>41</v>
      </c>
      <c r="N503" s="78" t="s">
        <v>49</v>
      </c>
      <c r="O503" s="78" t="s">
        <v>49</v>
      </c>
    </row>
    <row r="504" spans="1:15">
      <c r="A504" s="63" t="s">
        <v>192</v>
      </c>
      <c r="B504" s="63" t="s">
        <v>129</v>
      </c>
      <c r="C504" s="77">
        <f t="shared" si="14"/>
        <v>44718</v>
      </c>
      <c r="D504" s="77">
        <f t="shared" si="15"/>
        <v>44718</v>
      </c>
      <c r="E504" s="64" t="s">
        <v>38</v>
      </c>
      <c r="F504" s="65" t="s">
        <v>39</v>
      </c>
      <c r="G504" s="63" t="s">
        <v>40</v>
      </c>
      <c r="H504" s="66">
        <v>1</v>
      </c>
      <c r="I504" s="69" t="s">
        <v>41</v>
      </c>
      <c r="J504" s="69" t="s">
        <v>41</v>
      </c>
      <c r="K504" s="63" t="s">
        <v>41</v>
      </c>
      <c r="N504" s="78" t="s">
        <v>50</v>
      </c>
      <c r="O504" s="78" t="s">
        <v>50</v>
      </c>
    </row>
    <row r="505" spans="1:15">
      <c r="A505" s="63" t="s">
        <v>192</v>
      </c>
      <c r="B505" s="63" t="s">
        <v>129</v>
      </c>
      <c r="C505" s="77">
        <f t="shared" si="14"/>
        <v>44756</v>
      </c>
      <c r="D505" s="77">
        <f t="shared" si="15"/>
        <v>44756</v>
      </c>
      <c r="E505" s="64" t="s">
        <v>38</v>
      </c>
      <c r="F505" s="65" t="s">
        <v>39</v>
      </c>
      <c r="G505" s="63" t="s">
        <v>40</v>
      </c>
      <c r="H505" s="66">
        <v>1</v>
      </c>
      <c r="I505" s="69" t="s">
        <v>41</v>
      </c>
      <c r="J505" s="69" t="s">
        <v>41</v>
      </c>
      <c r="K505" s="63" t="s">
        <v>41</v>
      </c>
      <c r="N505" s="78" t="s">
        <v>51</v>
      </c>
      <c r="O505" s="78" t="s">
        <v>51</v>
      </c>
    </row>
    <row r="506" spans="1:15">
      <c r="A506" s="63" t="s">
        <v>192</v>
      </c>
      <c r="B506" s="63" t="s">
        <v>129</v>
      </c>
      <c r="C506" s="77">
        <f t="shared" si="14"/>
        <v>44788</v>
      </c>
      <c r="D506" s="77">
        <f t="shared" si="15"/>
        <v>44788</v>
      </c>
      <c r="E506" s="64" t="s">
        <v>38</v>
      </c>
      <c r="F506" s="65" t="s">
        <v>39</v>
      </c>
      <c r="G506" s="63" t="s">
        <v>40</v>
      </c>
      <c r="H506" s="66">
        <v>1</v>
      </c>
      <c r="I506" s="69" t="s">
        <v>41</v>
      </c>
      <c r="J506" s="69" t="s">
        <v>41</v>
      </c>
      <c r="K506" s="63" t="s">
        <v>41</v>
      </c>
      <c r="N506" s="78" t="s">
        <v>60</v>
      </c>
      <c r="O506" s="78" t="s">
        <v>60</v>
      </c>
    </row>
    <row r="507" spans="1:15">
      <c r="A507" s="63" t="s">
        <v>192</v>
      </c>
      <c r="B507" s="63" t="s">
        <v>129</v>
      </c>
      <c r="C507" s="77">
        <f t="shared" si="14"/>
        <v>44848</v>
      </c>
      <c r="D507" s="77">
        <f t="shared" si="15"/>
        <v>44848</v>
      </c>
      <c r="E507" s="64" t="s">
        <v>43</v>
      </c>
      <c r="F507" s="65" t="s">
        <v>44</v>
      </c>
      <c r="G507" s="63" t="s">
        <v>40</v>
      </c>
      <c r="H507" s="66">
        <v>1</v>
      </c>
      <c r="I507" s="69" t="s">
        <v>41</v>
      </c>
      <c r="J507" s="69" t="s">
        <v>41</v>
      </c>
      <c r="K507" s="63" t="s">
        <v>45</v>
      </c>
      <c r="N507" s="78" t="s">
        <v>65</v>
      </c>
      <c r="O507" s="78" t="s">
        <v>65</v>
      </c>
    </row>
    <row r="508" spans="1:15">
      <c r="A508" s="63" t="s">
        <v>192</v>
      </c>
      <c r="B508" s="63" t="s">
        <v>129</v>
      </c>
      <c r="C508" s="77">
        <f t="shared" si="14"/>
        <v>44866</v>
      </c>
      <c r="D508" s="77">
        <f t="shared" si="15"/>
        <v>44866</v>
      </c>
      <c r="E508" s="64" t="s">
        <v>38</v>
      </c>
      <c r="F508" s="65" t="s">
        <v>39</v>
      </c>
      <c r="G508" s="63" t="s">
        <v>40</v>
      </c>
      <c r="H508" s="66">
        <v>1</v>
      </c>
      <c r="I508" s="69" t="s">
        <v>41</v>
      </c>
      <c r="J508" s="69" t="s">
        <v>41</v>
      </c>
      <c r="K508" s="63" t="s">
        <v>41</v>
      </c>
      <c r="N508" s="78" t="s">
        <v>67</v>
      </c>
      <c r="O508" s="78" t="s">
        <v>67</v>
      </c>
    </row>
    <row r="509" spans="1:15">
      <c r="A509" s="63" t="s">
        <v>192</v>
      </c>
      <c r="B509" s="63" t="s">
        <v>129</v>
      </c>
      <c r="C509" s="77">
        <f t="shared" si="14"/>
        <v>44876</v>
      </c>
      <c r="D509" s="77">
        <f t="shared" si="15"/>
        <v>44876</v>
      </c>
      <c r="E509" s="64" t="s">
        <v>38</v>
      </c>
      <c r="F509" s="65" t="s">
        <v>39</v>
      </c>
      <c r="G509" s="63" t="s">
        <v>40</v>
      </c>
      <c r="H509" s="66">
        <v>1</v>
      </c>
      <c r="I509" s="69" t="s">
        <v>41</v>
      </c>
      <c r="J509" s="69" t="s">
        <v>41</v>
      </c>
      <c r="K509" s="63" t="s">
        <v>41</v>
      </c>
      <c r="N509" s="78" t="s">
        <v>68</v>
      </c>
      <c r="O509" s="78" t="s">
        <v>68</v>
      </c>
    </row>
    <row r="510" spans="1:15">
      <c r="A510" s="63" t="s">
        <v>192</v>
      </c>
      <c r="B510" s="63" t="s">
        <v>129</v>
      </c>
      <c r="C510" s="77">
        <f t="shared" si="14"/>
        <v>44920</v>
      </c>
      <c r="D510" s="77">
        <f t="shared" si="15"/>
        <v>44920</v>
      </c>
      <c r="E510" s="64" t="s">
        <v>38</v>
      </c>
      <c r="F510" s="65" t="s">
        <v>39</v>
      </c>
      <c r="G510" s="63" t="s">
        <v>40</v>
      </c>
      <c r="H510" s="66">
        <v>1</v>
      </c>
      <c r="I510" s="69" t="s">
        <v>41</v>
      </c>
      <c r="J510" s="69" t="s">
        <v>41</v>
      </c>
      <c r="K510" s="63" t="s">
        <v>41</v>
      </c>
      <c r="N510" s="78" t="s">
        <v>69</v>
      </c>
      <c r="O510" s="78" t="s">
        <v>69</v>
      </c>
    </row>
    <row r="511" spans="1:15">
      <c r="A511" s="63" t="s">
        <v>193</v>
      </c>
      <c r="B511" s="63" t="s">
        <v>130</v>
      </c>
      <c r="C511" s="77">
        <f t="shared" si="14"/>
        <v>44562</v>
      </c>
      <c r="D511" s="77">
        <f t="shared" si="15"/>
        <v>44562</v>
      </c>
      <c r="E511" s="64" t="s">
        <v>38</v>
      </c>
      <c r="F511" s="65" t="s">
        <v>39</v>
      </c>
      <c r="G511" s="63" t="s">
        <v>40</v>
      </c>
      <c r="H511" s="66">
        <v>1</v>
      </c>
      <c r="I511" s="69" t="s">
        <v>41</v>
      </c>
      <c r="J511" s="69" t="s">
        <v>41</v>
      </c>
      <c r="K511" s="63" t="s">
        <v>41</v>
      </c>
      <c r="N511" s="78" t="s">
        <v>37</v>
      </c>
      <c r="O511" s="78" t="s">
        <v>37</v>
      </c>
    </row>
    <row r="512" spans="1:15">
      <c r="A512" s="63" t="s">
        <v>193</v>
      </c>
      <c r="B512" s="63" t="s">
        <v>130</v>
      </c>
      <c r="C512" s="77">
        <f t="shared" si="14"/>
        <v>44564</v>
      </c>
      <c r="D512" s="77">
        <f t="shared" si="15"/>
        <v>44564</v>
      </c>
      <c r="E512" s="64" t="s">
        <v>74</v>
      </c>
      <c r="F512" s="65" t="s">
        <v>75</v>
      </c>
      <c r="G512" s="63" t="s">
        <v>76</v>
      </c>
      <c r="H512" s="68">
        <v>4.1666666666670002E-2</v>
      </c>
      <c r="I512" s="69" t="s">
        <v>132</v>
      </c>
      <c r="J512" s="69" t="s">
        <v>133</v>
      </c>
      <c r="K512" s="63" t="s">
        <v>134</v>
      </c>
      <c r="N512" s="78" t="s">
        <v>131</v>
      </c>
      <c r="O512" s="78" t="s">
        <v>131</v>
      </c>
    </row>
    <row r="513" spans="1:15">
      <c r="A513" s="63" t="s">
        <v>193</v>
      </c>
      <c r="B513" s="63" t="s">
        <v>130</v>
      </c>
      <c r="C513" s="77">
        <f t="shared" si="14"/>
        <v>44571</v>
      </c>
      <c r="D513" s="77">
        <f t="shared" si="15"/>
        <v>44571</v>
      </c>
      <c r="E513" s="64" t="s">
        <v>74</v>
      </c>
      <c r="F513" s="65" t="s">
        <v>75</v>
      </c>
      <c r="G513" s="63" t="s">
        <v>76</v>
      </c>
      <c r="H513" s="68">
        <v>4.1666666666670002E-2</v>
      </c>
      <c r="I513" s="69" t="s">
        <v>132</v>
      </c>
      <c r="J513" s="69" t="s">
        <v>133</v>
      </c>
      <c r="K513" s="63" t="s">
        <v>134</v>
      </c>
      <c r="N513" s="78" t="s">
        <v>73</v>
      </c>
      <c r="O513" s="78" t="s">
        <v>73</v>
      </c>
    </row>
    <row r="514" spans="1:15">
      <c r="A514" s="63" t="s">
        <v>193</v>
      </c>
      <c r="B514" s="63" t="s">
        <v>130</v>
      </c>
      <c r="C514" s="77">
        <f t="shared" ref="C514:C577" si="16">N514*1</f>
        <v>44578</v>
      </c>
      <c r="D514" s="77">
        <f t="shared" ref="D514:D577" si="17">O514*1</f>
        <v>44578</v>
      </c>
      <c r="E514" s="64" t="s">
        <v>74</v>
      </c>
      <c r="F514" s="65" t="s">
        <v>75</v>
      </c>
      <c r="G514" s="63" t="s">
        <v>76</v>
      </c>
      <c r="H514" s="68">
        <v>4.1666666666670002E-2</v>
      </c>
      <c r="I514" s="69" t="s">
        <v>132</v>
      </c>
      <c r="J514" s="69" t="s">
        <v>133</v>
      </c>
      <c r="K514" s="63" t="s">
        <v>134</v>
      </c>
      <c r="N514" s="78" t="s">
        <v>111</v>
      </c>
      <c r="O514" s="78" t="s">
        <v>111</v>
      </c>
    </row>
    <row r="515" spans="1:15">
      <c r="A515" s="63" t="s">
        <v>193</v>
      </c>
      <c r="B515" s="63" t="s">
        <v>130</v>
      </c>
      <c r="C515" s="77">
        <f t="shared" si="16"/>
        <v>44585</v>
      </c>
      <c r="D515" s="77">
        <f t="shared" si="17"/>
        <v>44585</v>
      </c>
      <c r="E515" s="64" t="s">
        <v>74</v>
      </c>
      <c r="F515" s="65" t="s">
        <v>75</v>
      </c>
      <c r="G515" s="63" t="s">
        <v>76</v>
      </c>
      <c r="H515" s="68">
        <v>4.1666666666670002E-2</v>
      </c>
      <c r="I515" s="69" t="s">
        <v>132</v>
      </c>
      <c r="J515" s="69" t="s">
        <v>133</v>
      </c>
      <c r="K515" s="63" t="s">
        <v>134</v>
      </c>
      <c r="N515" s="78" t="s">
        <v>80</v>
      </c>
      <c r="O515" s="78" t="s">
        <v>80</v>
      </c>
    </row>
    <row r="516" spans="1:15">
      <c r="A516" s="63" t="s">
        <v>193</v>
      </c>
      <c r="B516" s="63" t="s">
        <v>130</v>
      </c>
      <c r="C516" s="77">
        <f t="shared" si="16"/>
        <v>44592</v>
      </c>
      <c r="D516" s="77">
        <f t="shared" si="17"/>
        <v>44592</v>
      </c>
      <c r="E516" s="64" t="s">
        <v>74</v>
      </c>
      <c r="F516" s="65" t="s">
        <v>75</v>
      </c>
      <c r="G516" s="63" t="s">
        <v>76</v>
      </c>
      <c r="H516" s="68">
        <v>4.1666666666670002E-2</v>
      </c>
      <c r="I516" s="69" t="s">
        <v>132</v>
      </c>
      <c r="J516" s="69" t="s">
        <v>133</v>
      </c>
      <c r="K516" s="63" t="s">
        <v>134</v>
      </c>
      <c r="N516" s="78" t="s">
        <v>112</v>
      </c>
      <c r="O516" s="78" t="s">
        <v>112</v>
      </c>
    </row>
    <row r="517" spans="1:15">
      <c r="A517" s="63" t="s">
        <v>193</v>
      </c>
      <c r="B517" s="63" t="s">
        <v>130</v>
      </c>
      <c r="C517" s="77">
        <f t="shared" si="16"/>
        <v>44599</v>
      </c>
      <c r="D517" s="77">
        <f t="shared" si="17"/>
        <v>44599</v>
      </c>
      <c r="E517" s="64" t="s">
        <v>74</v>
      </c>
      <c r="F517" s="65" t="s">
        <v>75</v>
      </c>
      <c r="G517" s="63" t="s">
        <v>76</v>
      </c>
      <c r="H517" s="68">
        <v>4.1666666666670002E-2</v>
      </c>
      <c r="I517" s="69" t="s">
        <v>132</v>
      </c>
      <c r="J517" s="69" t="s">
        <v>133</v>
      </c>
      <c r="K517" s="63" t="s">
        <v>134</v>
      </c>
      <c r="N517" s="78" t="s">
        <v>81</v>
      </c>
      <c r="O517" s="78" t="s">
        <v>81</v>
      </c>
    </row>
    <row r="518" spans="1:15">
      <c r="A518" s="63" t="s">
        <v>193</v>
      </c>
      <c r="B518" s="63" t="s">
        <v>130</v>
      </c>
      <c r="C518" s="77">
        <f t="shared" si="16"/>
        <v>44638</v>
      </c>
      <c r="D518" s="77">
        <f t="shared" si="17"/>
        <v>44638</v>
      </c>
      <c r="E518" s="64" t="s">
        <v>43</v>
      </c>
      <c r="F518" s="65" t="s">
        <v>44</v>
      </c>
      <c r="G518" s="63" t="s">
        <v>40</v>
      </c>
      <c r="H518" s="66">
        <v>1</v>
      </c>
      <c r="I518" s="69" t="s">
        <v>41</v>
      </c>
      <c r="J518" s="69" t="s">
        <v>41</v>
      </c>
      <c r="K518" s="63" t="s">
        <v>45</v>
      </c>
      <c r="N518" s="78" t="s">
        <v>42</v>
      </c>
      <c r="O518" s="78" t="s">
        <v>42</v>
      </c>
    </row>
    <row r="519" spans="1:15">
      <c r="A519" s="63" t="s">
        <v>193</v>
      </c>
      <c r="B519" s="63" t="s">
        <v>130</v>
      </c>
      <c r="C519" s="77">
        <f t="shared" si="16"/>
        <v>44669</v>
      </c>
      <c r="D519" s="77">
        <f t="shared" si="17"/>
        <v>44669</v>
      </c>
      <c r="E519" s="64" t="s">
        <v>38</v>
      </c>
      <c r="F519" s="65" t="s">
        <v>39</v>
      </c>
      <c r="G519" s="63" t="s">
        <v>40</v>
      </c>
      <c r="H519" s="66">
        <v>1</v>
      </c>
      <c r="I519" s="69" t="s">
        <v>41</v>
      </c>
      <c r="J519" s="69" t="s">
        <v>41</v>
      </c>
      <c r="K519" s="63" t="s">
        <v>41</v>
      </c>
      <c r="N519" s="78" t="s">
        <v>46</v>
      </c>
      <c r="O519" s="78" t="s">
        <v>46</v>
      </c>
    </row>
    <row r="520" spans="1:15">
      <c r="A520" s="63" t="s">
        <v>193</v>
      </c>
      <c r="B520" s="63" t="s">
        <v>130</v>
      </c>
      <c r="C520" s="77">
        <f t="shared" si="16"/>
        <v>44682</v>
      </c>
      <c r="D520" s="77">
        <f t="shared" si="17"/>
        <v>44682</v>
      </c>
      <c r="E520" s="64" t="s">
        <v>38</v>
      </c>
      <c r="F520" s="65" t="s">
        <v>39</v>
      </c>
      <c r="G520" s="63" t="s">
        <v>40</v>
      </c>
      <c r="H520" s="66">
        <v>1</v>
      </c>
      <c r="I520" s="69" t="s">
        <v>41</v>
      </c>
      <c r="J520" s="69" t="s">
        <v>41</v>
      </c>
      <c r="K520" s="63" t="s">
        <v>41</v>
      </c>
      <c r="N520" s="78" t="s">
        <v>47</v>
      </c>
      <c r="O520" s="78" t="s">
        <v>47</v>
      </c>
    </row>
    <row r="521" spans="1:15">
      <c r="A521" s="63" t="s">
        <v>193</v>
      </c>
      <c r="B521" s="63" t="s">
        <v>130</v>
      </c>
      <c r="C521" s="77">
        <f t="shared" si="16"/>
        <v>44689</v>
      </c>
      <c r="D521" s="77">
        <f t="shared" si="17"/>
        <v>44689</v>
      </c>
      <c r="E521" s="64" t="s">
        <v>38</v>
      </c>
      <c r="F521" s="65" t="s">
        <v>39</v>
      </c>
      <c r="G521" s="63" t="s">
        <v>40</v>
      </c>
      <c r="H521" s="66">
        <v>1</v>
      </c>
      <c r="I521" s="69" t="s">
        <v>41</v>
      </c>
      <c r="J521" s="69" t="s">
        <v>41</v>
      </c>
      <c r="K521" s="63" t="s">
        <v>41</v>
      </c>
      <c r="N521" s="78" t="s">
        <v>48</v>
      </c>
      <c r="O521" s="78" t="s">
        <v>48</v>
      </c>
    </row>
    <row r="522" spans="1:15">
      <c r="A522" s="63" t="s">
        <v>193</v>
      </c>
      <c r="B522" s="63" t="s">
        <v>130</v>
      </c>
      <c r="C522" s="77">
        <f t="shared" si="16"/>
        <v>44707</v>
      </c>
      <c r="D522" s="77">
        <f t="shared" si="17"/>
        <v>44707</v>
      </c>
      <c r="E522" s="64" t="s">
        <v>38</v>
      </c>
      <c r="F522" s="65" t="s">
        <v>39</v>
      </c>
      <c r="G522" s="63" t="s">
        <v>40</v>
      </c>
      <c r="H522" s="66">
        <v>1</v>
      </c>
      <c r="I522" s="69" t="s">
        <v>41</v>
      </c>
      <c r="J522" s="69" t="s">
        <v>41</v>
      </c>
      <c r="K522" s="63" t="s">
        <v>41</v>
      </c>
      <c r="N522" s="78" t="s">
        <v>49</v>
      </c>
      <c r="O522" s="78" t="s">
        <v>49</v>
      </c>
    </row>
    <row r="523" spans="1:15">
      <c r="A523" s="63" t="s">
        <v>193</v>
      </c>
      <c r="B523" s="63" t="s">
        <v>130</v>
      </c>
      <c r="C523" s="77">
        <f t="shared" si="16"/>
        <v>44718</v>
      </c>
      <c r="D523" s="77">
        <f t="shared" si="17"/>
        <v>44718</v>
      </c>
      <c r="E523" s="64" t="s">
        <v>38</v>
      </c>
      <c r="F523" s="65" t="s">
        <v>39</v>
      </c>
      <c r="G523" s="63" t="s">
        <v>40</v>
      </c>
      <c r="H523" s="66">
        <v>1</v>
      </c>
      <c r="I523" s="69" t="s">
        <v>41</v>
      </c>
      <c r="J523" s="69" t="s">
        <v>41</v>
      </c>
      <c r="K523" s="63" t="s">
        <v>41</v>
      </c>
      <c r="N523" s="78" t="s">
        <v>50</v>
      </c>
      <c r="O523" s="78" t="s">
        <v>50</v>
      </c>
    </row>
    <row r="524" spans="1:15">
      <c r="A524" s="63" t="s">
        <v>193</v>
      </c>
      <c r="B524" s="63" t="s">
        <v>130</v>
      </c>
      <c r="C524" s="77">
        <f t="shared" si="16"/>
        <v>44756</v>
      </c>
      <c r="D524" s="77">
        <f t="shared" si="17"/>
        <v>44756</v>
      </c>
      <c r="E524" s="64" t="s">
        <v>38</v>
      </c>
      <c r="F524" s="65" t="s">
        <v>39</v>
      </c>
      <c r="G524" s="63" t="s">
        <v>40</v>
      </c>
      <c r="H524" s="66">
        <v>1</v>
      </c>
      <c r="I524" s="69" t="s">
        <v>41</v>
      </c>
      <c r="J524" s="69" t="s">
        <v>41</v>
      </c>
      <c r="K524" s="63" t="s">
        <v>41</v>
      </c>
      <c r="N524" s="78" t="s">
        <v>51</v>
      </c>
      <c r="O524" s="78" t="s">
        <v>51</v>
      </c>
    </row>
    <row r="525" spans="1:15">
      <c r="A525" s="63" t="s">
        <v>193</v>
      </c>
      <c r="B525" s="63" t="s">
        <v>130</v>
      </c>
      <c r="C525" s="77">
        <f t="shared" si="16"/>
        <v>44788</v>
      </c>
      <c r="D525" s="77">
        <f t="shared" si="17"/>
        <v>44788</v>
      </c>
      <c r="E525" s="64" t="s">
        <v>38</v>
      </c>
      <c r="F525" s="65" t="s">
        <v>39</v>
      </c>
      <c r="G525" s="63" t="s">
        <v>40</v>
      </c>
      <c r="H525" s="66">
        <v>1</v>
      </c>
      <c r="I525" s="69" t="s">
        <v>41</v>
      </c>
      <c r="J525" s="69" t="s">
        <v>41</v>
      </c>
      <c r="K525" s="63" t="s">
        <v>41</v>
      </c>
      <c r="N525" s="78" t="s">
        <v>60</v>
      </c>
      <c r="O525" s="78" t="s">
        <v>60</v>
      </c>
    </row>
    <row r="526" spans="1:15">
      <c r="A526" s="63" t="s">
        <v>193</v>
      </c>
      <c r="B526" s="63" t="s">
        <v>130</v>
      </c>
      <c r="C526" s="77">
        <f t="shared" si="16"/>
        <v>44848</v>
      </c>
      <c r="D526" s="77">
        <f t="shared" si="17"/>
        <v>44848</v>
      </c>
      <c r="E526" s="64" t="s">
        <v>43</v>
      </c>
      <c r="F526" s="65" t="s">
        <v>44</v>
      </c>
      <c r="G526" s="63" t="s">
        <v>40</v>
      </c>
      <c r="H526" s="66">
        <v>1</v>
      </c>
      <c r="I526" s="69" t="s">
        <v>41</v>
      </c>
      <c r="J526" s="69" t="s">
        <v>41</v>
      </c>
      <c r="K526" s="63" t="s">
        <v>45</v>
      </c>
      <c r="N526" s="78" t="s">
        <v>65</v>
      </c>
      <c r="O526" s="78" t="s">
        <v>65</v>
      </c>
    </row>
    <row r="527" spans="1:15">
      <c r="A527" s="63" t="s">
        <v>193</v>
      </c>
      <c r="B527" s="63" t="s">
        <v>130</v>
      </c>
      <c r="C527" s="77">
        <f t="shared" si="16"/>
        <v>44866</v>
      </c>
      <c r="D527" s="77">
        <f t="shared" si="17"/>
        <v>44866</v>
      </c>
      <c r="E527" s="64" t="s">
        <v>38</v>
      </c>
      <c r="F527" s="65" t="s">
        <v>39</v>
      </c>
      <c r="G527" s="63" t="s">
        <v>40</v>
      </c>
      <c r="H527" s="66">
        <v>1</v>
      </c>
      <c r="I527" s="69" t="s">
        <v>41</v>
      </c>
      <c r="J527" s="69" t="s">
        <v>41</v>
      </c>
      <c r="K527" s="63" t="s">
        <v>41</v>
      </c>
      <c r="N527" s="78" t="s">
        <v>67</v>
      </c>
      <c r="O527" s="78" t="s">
        <v>67</v>
      </c>
    </row>
    <row r="528" spans="1:15">
      <c r="A528" s="63" t="s">
        <v>193</v>
      </c>
      <c r="B528" s="63" t="s">
        <v>130</v>
      </c>
      <c r="C528" s="77">
        <f t="shared" si="16"/>
        <v>44876</v>
      </c>
      <c r="D528" s="77">
        <f t="shared" si="17"/>
        <v>44876</v>
      </c>
      <c r="E528" s="64" t="s">
        <v>38</v>
      </c>
      <c r="F528" s="65" t="s">
        <v>39</v>
      </c>
      <c r="G528" s="63" t="s">
        <v>40</v>
      </c>
      <c r="H528" s="66">
        <v>1</v>
      </c>
      <c r="I528" s="69" t="s">
        <v>41</v>
      </c>
      <c r="J528" s="69" t="s">
        <v>41</v>
      </c>
      <c r="K528" s="63" t="s">
        <v>41</v>
      </c>
      <c r="N528" s="78" t="s">
        <v>68</v>
      </c>
      <c r="O528" s="78" t="s">
        <v>68</v>
      </c>
    </row>
    <row r="529" spans="1:15">
      <c r="A529" s="63" t="s">
        <v>193</v>
      </c>
      <c r="B529" s="63" t="s">
        <v>130</v>
      </c>
      <c r="C529" s="77">
        <f t="shared" si="16"/>
        <v>44920</v>
      </c>
      <c r="D529" s="77">
        <f t="shared" si="17"/>
        <v>44920</v>
      </c>
      <c r="E529" s="64" t="s">
        <v>38</v>
      </c>
      <c r="F529" s="65" t="s">
        <v>39</v>
      </c>
      <c r="G529" s="63" t="s">
        <v>40</v>
      </c>
      <c r="H529" s="66">
        <v>1</v>
      </c>
      <c r="I529" s="69" t="s">
        <v>41</v>
      </c>
      <c r="J529" s="69" t="s">
        <v>41</v>
      </c>
      <c r="K529" s="63" t="s">
        <v>41</v>
      </c>
      <c r="N529" s="78" t="s">
        <v>69</v>
      </c>
      <c r="O529" s="78" t="s">
        <v>69</v>
      </c>
    </row>
    <row r="530" spans="1:15">
      <c r="A530" s="63" t="s">
        <v>194</v>
      </c>
      <c r="B530" s="63" t="s">
        <v>135</v>
      </c>
      <c r="C530" s="77">
        <f t="shared" si="16"/>
        <v>44562</v>
      </c>
      <c r="D530" s="77">
        <f t="shared" si="17"/>
        <v>44562</v>
      </c>
      <c r="E530" s="64" t="s">
        <v>38</v>
      </c>
      <c r="F530" s="65" t="s">
        <v>39</v>
      </c>
      <c r="G530" s="63" t="s">
        <v>40</v>
      </c>
      <c r="H530" s="66">
        <v>1</v>
      </c>
      <c r="I530" s="69" t="s">
        <v>41</v>
      </c>
      <c r="J530" s="69" t="s">
        <v>41</v>
      </c>
      <c r="K530" s="63" t="s">
        <v>41</v>
      </c>
      <c r="N530" s="78" t="s">
        <v>37</v>
      </c>
      <c r="O530" s="78" t="s">
        <v>37</v>
      </c>
    </row>
    <row r="531" spans="1:15">
      <c r="A531" s="63" t="s">
        <v>194</v>
      </c>
      <c r="B531" s="63" t="s">
        <v>135</v>
      </c>
      <c r="C531" s="77">
        <f t="shared" si="16"/>
        <v>44638</v>
      </c>
      <c r="D531" s="77">
        <f t="shared" si="17"/>
        <v>44638</v>
      </c>
      <c r="E531" s="64" t="s">
        <v>43</v>
      </c>
      <c r="F531" s="65" t="s">
        <v>44</v>
      </c>
      <c r="G531" s="63" t="s">
        <v>40</v>
      </c>
      <c r="H531" s="66">
        <v>1</v>
      </c>
      <c r="I531" s="69" t="s">
        <v>41</v>
      </c>
      <c r="J531" s="69" t="s">
        <v>41</v>
      </c>
      <c r="K531" s="63" t="s">
        <v>45</v>
      </c>
      <c r="N531" s="78" t="s">
        <v>42</v>
      </c>
      <c r="O531" s="78" t="s">
        <v>42</v>
      </c>
    </row>
    <row r="532" spans="1:15">
      <c r="A532" s="63" t="s">
        <v>194</v>
      </c>
      <c r="B532" s="63" t="s">
        <v>135</v>
      </c>
      <c r="C532" s="77">
        <f t="shared" si="16"/>
        <v>44669</v>
      </c>
      <c r="D532" s="77">
        <f t="shared" si="17"/>
        <v>44669</v>
      </c>
      <c r="E532" s="64" t="s">
        <v>38</v>
      </c>
      <c r="F532" s="65" t="s">
        <v>39</v>
      </c>
      <c r="G532" s="63" t="s">
        <v>40</v>
      </c>
      <c r="H532" s="66">
        <v>1</v>
      </c>
      <c r="I532" s="69" t="s">
        <v>41</v>
      </c>
      <c r="J532" s="69" t="s">
        <v>41</v>
      </c>
      <c r="K532" s="63" t="s">
        <v>41</v>
      </c>
      <c r="N532" s="78" t="s">
        <v>46</v>
      </c>
      <c r="O532" s="78" t="s">
        <v>46</v>
      </c>
    </row>
    <row r="533" spans="1:15">
      <c r="A533" s="63" t="s">
        <v>194</v>
      </c>
      <c r="B533" s="63" t="s">
        <v>135</v>
      </c>
      <c r="C533" s="77">
        <f t="shared" si="16"/>
        <v>44682</v>
      </c>
      <c r="D533" s="77">
        <f t="shared" si="17"/>
        <v>44682</v>
      </c>
      <c r="E533" s="64" t="s">
        <v>38</v>
      </c>
      <c r="F533" s="65" t="s">
        <v>39</v>
      </c>
      <c r="G533" s="63" t="s">
        <v>40</v>
      </c>
      <c r="H533" s="66">
        <v>1</v>
      </c>
      <c r="I533" s="69" t="s">
        <v>41</v>
      </c>
      <c r="J533" s="69" t="s">
        <v>41</v>
      </c>
      <c r="K533" s="63" t="s">
        <v>41</v>
      </c>
      <c r="N533" s="78" t="s">
        <v>47</v>
      </c>
      <c r="O533" s="78" t="s">
        <v>47</v>
      </c>
    </row>
    <row r="534" spans="1:15">
      <c r="A534" s="63" t="s">
        <v>194</v>
      </c>
      <c r="B534" s="63" t="s">
        <v>135</v>
      </c>
      <c r="C534" s="77">
        <f t="shared" si="16"/>
        <v>44689</v>
      </c>
      <c r="D534" s="77">
        <f t="shared" si="17"/>
        <v>44689</v>
      </c>
      <c r="E534" s="64" t="s">
        <v>38</v>
      </c>
      <c r="F534" s="65" t="s">
        <v>39</v>
      </c>
      <c r="G534" s="63" t="s">
        <v>40</v>
      </c>
      <c r="H534" s="66">
        <v>1</v>
      </c>
      <c r="I534" s="69" t="s">
        <v>41</v>
      </c>
      <c r="J534" s="69" t="s">
        <v>41</v>
      </c>
      <c r="K534" s="63" t="s">
        <v>41</v>
      </c>
      <c r="N534" s="78" t="s">
        <v>48</v>
      </c>
      <c r="O534" s="78" t="s">
        <v>48</v>
      </c>
    </row>
    <row r="535" spans="1:15">
      <c r="A535" s="63" t="s">
        <v>194</v>
      </c>
      <c r="B535" s="63" t="s">
        <v>135</v>
      </c>
      <c r="C535" s="77">
        <f t="shared" si="16"/>
        <v>44707</v>
      </c>
      <c r="D535" s="77">
        <f t="shared" si="17"/>
        <v>44707</v>
      </c>
      <c r="E535" s="64" t="s">
        <v>38</v>
      </c>
      <c r="F535" s="65" t="s">
        <v>39</v>
      </c>
      <c r="G535" s="63" t="s">
        <v>40</v>
      </c>
      <c r="H535" s="66">
        <v>1</v>
      </c>
      <c r="I535" s="69" t="s">
        <v>41</v>
      </c>
      <c r="J535" s="69" t="s">
        <v>41</v>
      </c>
      <c r="K535" s="63" t="s">
        <v>41</v>
      </c>
      <c r="N535" s="78" t="s">
        <v>49</v>
      </c>
      <c r="O535" s="78" t="s">
        <v>49</v>
      </c>
    </row>
    <row r="536" spans="1:15">
      <c r="A536" s="63" t="s">
        <v>194</v>
      </c>
      <c r="B536" s="63" t="s">
        <v>135</v>
      </c>
      <c r="C536" s="77">
        <f t="shared" si="16"/>
        <v>44718</v>
      </c>
      <c r="D536" s="77">
        <f t="shared" si="17"/>
        <v>44718</v>
      </c>
      <c r="E536" s="64" t="s">
        <v>38</v>
      </c>
      <c r="F536" s="65" t="s">
        <v>39</v>
      </c>
      <c r="G536" s="63" t="s">
        <v>40</v>
      </c>
      <c r="H536" s="66">
        <v>1</v>
      </c>
      <c r="I536" s="69" t="s">
        <v>41</v>
      </c>
      <c r="J536" s="69" t="s">
        <v>41</v>
      </c>
      <c r="K536" s="63" t="s">
        <v>41</v>
      </c>
      <c r="N536" s="78" t="s">
        <v>50</v>
      </c>
      <c r="O536" s="78" t="s">
        <v>50</v>
      </c>
    </row>
    <row r="537" spans="1:15">
      <c r="A537" s="63" t="s">
        <v>194</v>
      </c>
      <c r="B537" s="63" t="s">
        <v>135</v>
      </c>
      <c r="C537" s="77">
        <f t="shared" si="16"/>
        <v>44756</v>
      </c>
      <c r="D537" s="77">
        <f t="shared" si="17"/>
        <v>44756</v>
      </c>
      <c r="E537" s="64" t="s">
        <v>38</v>
      </c>
      <c r="F537" s="65" t="s">
        <v>39</v>
      </c>
      <c r="G537" s="63" t="s">
        <v>40</v>
      </c>
      <c r="H537" s="66">
        <v>1</v>
      </c>
      <c r="I537" s="69" t="s">
        <v>41</v>
      </c>
      <c r="J537" s="69" t="s">
        <v>41</v>
      </c>
      <c r="K537" s="63" t="s">
        <v>41</v>
      </c>
      <c r="N537" s="78" t="s">
        <v>51</v>
      </c>
      <c r="O537" s="78" t="s">
        <v>51</v>
      </c>
    </row>
    <row r="538" spans="1:15">
      <c r="A538" s="63" t="s">
        <v>194</v>
      </c>
      <c r="B538" s="63" t="s">
        <v>135</v>
      </c>
      <c r="C538" s="77">
        <f t="shared" si="16"/>
        <v>44788</v>
      </c>
      <c r="D538" s="77">
        <f t="shared" si="17"/>
        <v>44788</v>
      </c>
      <c r="E538" s="64" t="s">
        <v>38</v>
      </c>
      <c r="F538" s="65" t="s">
        <v>39</v>
      </c>
      <c r="G538" s="63" t="s">
        <v>40</v>
      </c>
      <c r="H538" s="66">
        <v>1</v>
      </c>
      <c r="I538" s="69" t="s">
        <v>41</v>
      </c>
      <c r="J538" s="69" t="s">
        <v>41</v>
      </c>
      <c r="K538" s="63" t="s">
        <v>41</v>
      </c>
      <c r="N538" s="78" t="s">
        <v>60</v>
      </c>
      <c r="O538" s="78" t="s">
        <v>60</v>
      </c>
    </row>
    <row r="539" spans="1:15">
      <c r="A539" s="63" t="s">
        <v>194</v>
      </c>
      <c r="B539" s="63" t="s">
        <v>135</v>
      </c>
      <c r="C539" s="77">
        <f t="shared" si="16"/>
        <v>44848</v>
      </c>
      <c r="D539" s="77">
        <f t="shared" si="17"/>
        <v>44848</v>
      </c>
      <c r="E539" s="64" t="s">
        <v>43</v>
      </c>
      <c r="F539" s="65" t="s">
        <v>44</v>
      </c>
      <c r="G539" s="63" t="s">
        <v>40</v>
      </c>
      <c r="H539" s="66">
        <v>1</v>
      </c>
      <c r="I539" s="69" t="s">
        <v>41</v>
      </c>
      <c r="J539" s="69" t="s">
        <v>41</v>
      </c>
      <c r="K539" s="63" t="s">
        <v>45</v>
      </c>
      <c r="N539" s="78" t="s">
        <v>65</v>
      </c>
      <c r="O539" s="78" t="s">
        <v>65</v>
      </c>
    </row>
    <row r="540" spans="1:15">
      <c r="A540" s="63" t="s">
        <v>194</v>
      </c>
      <c r="B540" s="63" t="s">
        <v>135</v>
      </c>
      <c r="C540" s="77">
        <f t="shared" si="16"/>
        <v>44866</v>
      </c>
      <c r="D540" s="77">
        <f t="shared" si="17"/>
        <v>44866</v>
      </c>
      <c r="E540" s="64" t="s">
        <v>38</v>
      </c>
      <c r="F540" s="65" t="s">
        <v>39</v>
      </c>
      <c r="G540" s="63" t="s">
        <v>40</v>
      </c>
      <c r="H540" s="66">
        <v>1</v>
      </c>
      <c r="I540" s="69" t="s">
        <v>41</v>
      </c>
      <c r="J540" s="69" t="s">
        <v>41</v>
      </c>
      <c r="K540" s="63" t="s">
        <v>41</v>
      </c>
      <c r="N540" s="78" t="s">
        <v>67</v>
      </c>
      <c r="O540" s="78" t="s">
        <v>67</v>
      </c>
    </row>
    <row r="541" spans="1:15">
      <c r="A541" s="63" t="s">
        <v>194</v>
      </c>
      <c r="B541" s="63" t="s">
        <v>135</v>
      </c>
      <c r="C541" s="77">
        <f t="shared" si="16"/>
        <v>44876</v>
      </c>
      <c r="D541" s="77">
        <f t="shared" si="17"/>
        <v>44876</v>
      </c>
      <c r="E541" s="64" t="s">
        <v>38</v>
      </c>
      <c r="F541" s="65" t="s">
        <v>39</v>
      </c>
      <c r="G541" s="63" t="s">
        <v>40</v>
      </c>
      <c r="H541" s="66">
        <v>1</v>
      </c>
      <c r="I541" s="69" t="s">
        <v>41</v>
      </c>
      <c r="J541" s="69" t="s">
        <v>41</v>
      </c>
      <c r="K541" s="63" t="s">
        <v>41</v>
      </c>
      <c r="N541" s="78" t="s">
        <v>68</v>
      </c>
      <c r="O541" s="78" t="s">
        <v>68</v>
      </c>
    </row>
    <row r="542" spans="1:15">
      <c r="A542" s="63" t="s">
        <v>194</v>
      </c>
      <c r="B542" s="63" t="s">
        <v>135</v>
      </c>
      <c r="C542" s="77">
        <f t="shared" si="16"/>
        <v>44920</v>
      </c>
      <c r="D542" s="77">
        <f t="shared" si="17"/>
        <v>44920</v>
      </c>
      <c r="E542" s="64" t="s">
        <v>38</v>
      </c>
      <c r="F542" s="65" t="s">
        <v>39</v>
      </c>
      <c r="G542" s="63" t="s">
        <v>40</v>
      </c>
      <c r="H542" s="66">
        <v>1</v>
      </c>
      <c r="I542" s="69" t="s">
        <v>41</v>
      </c>
      <c r="J542" s="69" t="s">
        <v>41</v>
      </c>
      <c r="K542" s="63" t="s">
        <v>41</v>
      </c>
      <c r="N542" s="78" t="s">
        <v>69</v>
      </c>
      <c r="O542" s="78" t="s">
        <v>69</v>
      </c>
    </row>
    <row r="543" spans="1:15">
      <c r="A543" s="63" t="s">
        <v>195</v>
      </c>
      <c r="B543" s="63" t="s">
        <v>136</v>
      </c>
      <c r="C543" s="77">
        <f t="shared" si="16"/>
        <v>44562</v>
      </c>
      <c r="D543" s="77">
        <f t="shared" si="17"/>
        <v>44562</v>
      </c>
      <c r="E543" s="64" t="s">
        <v>38</v>
      </c>
      <c r="F543" s="65" t="s">
        <v>39</v>
      </c>
      <c r="G543" s="63" t="s">
        <v>40</v>
      </c>
      <c r="H543" s="66">
        <v>1</v>
      </c>
      <c r="I543" s="69" t="s">
        <v>41</v>
      </c>
      <c r="J543" s="69" t="s">
        <v>41</v>
      </c>
      <c r="K543" s="63" t="s">
        <v>41</v>
      </c>
      <c r="N543" s="78" t="s">
        <v>37</v>
      </c>
      <c r="O543" s="78" t="s">
        <v>37</v>
      </c>
    </row>
    <row r="544" spans="1:15">
      <c r="A544" s="63" t="s">
        <v>195</v>
      </c>
      <c r="B544" s="63" t="s">
        <v>136</v>
      </c>
      <c r="C544" s="77">
        <f t="shared" si="16"/>
        <v>44571</v>
      </c>
      <c r="D544" s="77">
        <f t="shared" si="17"/>
        <v>44571</v>
      </c>
      <c r="E544" s="64" t="s">
        <v>74</v>
      </c>
      <c r="F544" s="65" t="s">
        <v>75</v>
      </c>
      <c r="G544" s="63" t="s">
        <v>76</v>
      </c>
      <c r="H544" s="68">
        <v>4.1666666666670002E-2</v>
      </c>
      <c r="I544" s="69" t="s">
        <v>77</v>
      </c>
      <c r="J544" s="69" t="s">
        <v>78</v>
      </c>
      <c r="K544" s="63" t="s">
        <v>79</v>
      </c>
      <c r="N544" s="78" t="s">
        <v>73</v>
      </c>
      <c r="O544" s="78" t="s">
        <v>73</v>
      </c>
    </row>
    <row r="545" spans="1:15">
      <c r="A545" s="63" t="s">
        <v>195</v>
      </c>
      <c r="B545" s="63" t="s">
        <v>136</v>
      </c>
      <c r="C545" s="77">
        <f t="shared" si="16"/>
        <v>44585</v>
      </c>
      <c r="D545" s="77">
        <f t="shared" si="17"/>
        <v>44585</v>
      </c>
      <c r="E545" s="64" t="s">
        <v>74</v>
      </c>
      <c r="F545" s="65" t="s">
        <v>75</v>
      </c>
      <c r="G545" s="63" t="s">
        <v>76</v>
      </c>
      <c r="H545" s="68">
        <v>4.1666666666670002E-2</v>
      </c>
      <c r="I545" s="69" t="s">
        <v>77</v>
      </c>
      <c r="J545" s="69" t="s">
        <v>78</v>
      </c>
      <c r="K545" s="63" t="s">
        <v>79</v>
      </c>
      <c r="N545" s="78" t="s">
        <v>80</v>
      </c>
      <c r="O545" s="78" t="s">
        <v>80</v>
      </c>
    </row>
    <row r="546" spans="1:15">
      <c r="A546" s="63" t="s">
        <v>195</v>
      </c>
      <c r="B546" s="63" t="s">
        <v>136</v>
      </c>
      <c r="C546" s="77">
        <f t="shared" si="16"/>
        <v>44599</v>
      </c>
      <c r="D546" s="77">
        <f t="shared" si="17"/>
        <v>44599</v>
      </c>
      <c r="E546" s="64" t="s">
        <v>74</v>
      </c>
      <c r="F546" s="65" t="s">
        <v>75</v>
      </c>
      <c r="G546" s="63" t="s">
        <v>76</v>
      </c>
      <c r="H546" s="68">
        <v>4.1666666666670002E-2</v>
      </c>
      <c r="I546" s="69" t="s">
        <v>77</v>
      </c>
      <c r="J546" s="69" t="s">
        <v>78</v>
      </c>
      <c r="K546" s="63" t="s">
        <v>82</v>
      </c>
      <c r="N546" s="78" t="s">
        <v>81</v>
      </c>
      <c r="O546" s="78" t="s">
        <v>81</v>
      </c>
    </row>
    <row r="547" spans="1:15">
      <c r="A547" s="63" t="s">
        <v>195</v>
      </c>
      <c r="B547" s="63" t="s">
        <v>136</v>
      </c>
      <c r="C547" s="77">
        <f t="shared" si="16"/>
        <v>44620</v>
      </c>
      <c r="D547" s="77">
        <f t="shared" si="17"/>
        <v>44620</v>
      </c>
      <c r="E547" s="64" t="s">
        <v>74</v>
      </c>
      <c r="F547" s="65" t="s">
        <v>75</v>
      </c>
      <c r="G547" s="63" t="s">
        <v>76</v>
      </c>
      <c r="H547" s="68">
        <v>4.1666666666670002E-2</v>
      </c>
      <c r="I547" s="69" t="s">
        <v>77</v>
      </c>
      <c r="J547" s="69" t="s">
        <v>78</v>
      </c>
      <c r="K547" s="63" t="s">
        <v>82</v>
      </c>
      <c r="N547" s="78" t="s">
        <v>83</v>
      </c>
      <c r="O547" s="78" t="s">
        <v>83</v>
      </c>
    </row>
    <row r="548" spans="1:15">
      <c r="A548" s="63" t="s">
        <v>195</v>
      </c>
      <c r="B548" s="63" t="s">
        <v>136</v>
      </c>
      <c r="C548" s="77">
        <f t="shared" si="16"/>
        <v>44634</v>
      </c>
      <c r="D548" s="77">
        <f t="shared" si="17"/>
        <v>44634</v>
      </c>
      <c r="E548" s="64" t="s">
        <v>74</v>
      </c>
      <c r="F548" s="65" t="s">
        <v>75</v>
      </c>
      <c r="G548" s="63" t="s">
        <v>76</v>
      </c>
      <c r="H548" s="68">
        <v>4.1666666666670002E-2</v>
      </c>
      <c r="I548" s="69" t="s">
        <v>77</v>
      </c>
      <c r="J548" s="69" t="s">
        <v>78</v>
      </c>
      <c r="K548" s="63" t="s">
        <v>82</v>
      </c>
      <c r="N548" s="78" t="s">
        <v>84</v>
      </c>
      <c r="O548" s="78" t="s">
        <v>84</v>
      </c>
    </row>
    <row r="549" spans="1:15">
      <c r="A549" s="63" t="s">
        <v>195</v>
      </c>
      <c r="B549" s="63" t="s">
        <v>136</v>
      </c>
      <c r="C549" s="77">
        <f t="shared" si="16"/>
        <v>44638</v>
      </c>
      <c r="D549" s="77">
        <f t="shared" si="17"/>
        <v>44638</v>
      </c>
      <c r="E549" s="64" t="s">
        <v>43</v>
      </c>
      <c r="F549" s="65" t="s">
        <v>44</v>
      </c>
      <c r="G549" s="63" t="s">
        <v>40</v>
      </c>
      <c r="H549" s="66">
        <v>1</v>
      </c>
      <c r="I549" s="69" t="s">
        <v>41</v>
      </c>
      <c r="J549" s="69" t="s">
        <v>41</v>
      </c>
      <c r="K549" s="63" t="s">
        <v>45</v>
      </c>
      <c r="N549" s="78" t="s">
        <v>42</v>
      </c>
      <c r="O549" s="78" t="s">
        <v>42</v>
      </c>
    </row>
    <row r="550" spans="1:15">
      <c r="A550" s="63" t="s">
        <v>195</v>
      </c>
      <c r="B550" s="63" t="s">
        <v>136</v>
      </c>
      <c r="C550" s="77">
        <f t="shared" si="16"/>
        <v>44648</v>
      </c>
      <c r="D550" s="77">
        <f t="shared" si="17"/>
        <v>44648</v>
      </c>
      <c r="E550" s="64" t="s">
        <v>74</v>
      </c>
      <c r="F550" s="65" t="s">
        <v>75</v>
      </c>
      <c r="G550" s="63" t="s">
        <v>76</v>
      </c>
      <c r="H550" s="68">
        <v>4.1666666666670002E-2</v>
      </c>
      <c r="I550" s="69" t="s">
        <v>77</v>
      </c>
      <c r="J550" s="69" t="s">
        <v>78</v>
      </c>
      <c r="K550" s="63" t="s">
        <v>82</v>
      </c>
      <c r="N550" s="78" t="s">
        <v>85</v>
      </c>
      <c r="O550" s="78" t="s">
        <v>85</v>
      </c>
    </row>
    <row r="551" spans="1:15">
      <c r="A551" s="63" t="s">
        <v>195</v>
      </c>
      <c r="B551" s="63" t="s">
        <v>136</v>
      </c>
      <c r="C551" s="77">
        <f t="shared" si="16"/>
        <v>44662</v>
      </c>
      <c r="D551" s="77">
        <f t="shared" si="17"/>
        <v>44662</v>
      </c>
      <c r="E551" s="64" t="s">
        <v>74</v>
      </c>
      <c r="F551" s="65" t="s">
        <v>75</v>
      </c>
      <c r="G551" s="63" t="s">
        <v>76</v>
      </c>
      <c r="H551" s="68">
        <v>4.1666666666670002E-2</v>
      </c>
      <c r="I551" s="69" t="s">
        <v>77</v>
      </c>
      <c r="J551" s="69" t="s">
        <v>78</v>
      </c>
      <c r="K551" s="63" t="s">
        <v>82</v>
      </c>
      <c r="N551" s="78" t="s">
        <v>86</v>
      </c>
      <c r="O551" s="78" t="s">
        <v>86</v>
      </c>
    </row>
    <row r="552" spans="1:15">
      <c r="A552" s="63" t="s">
        <v>195</v>
      </c>
      <c r="B552" s="63" t="s">
        <v>136</v>
      </c>
      <c r="C552" s="77">
        <f t="shared" si="16"/>
        <v>44669</v>
      </c>
      <c r="D552" s="77">
        <f t="shared" si="17"/>
        <v>44669</v>
      </c>
      <c r="E552" s="64" t="s">
        <v>38</v>
      </c>
      <c r="F552" s="65" t="s">
        <v>39</v>
      </c>
      <c r="G552" s="63" t="s">
        <v>40</v>
      </c>
      <c r="H552" s="66">
        <v>1</v>
      </c>
      <c r="I552" s="69" t="s">
        <v>41</v>
      </c>
      <c r="J552" s="69" t="s">
        <v>41</v>
      </c>
      <c r="K552" s="63" t="s">
        <v>41</v>
      </c>
      <c r="N552" s="78" t="s">
        <v>46</v>
      </c>
      <c r="O552" s="78" t="s">
        <v>46</v>
      </c>
    </row>
    <row r="553" spans="1:15">
      <c r="A553" s="63" t="s">
        <v>195</v>
      </c>
      <c r="B553" s="63" t="s">
        <v>136</v>
      </c>
      <c r="C553" s="77">
        <f t="shared" si="16"/>
        <v>44682</v>
      </c>
      <c r="D553" s="77">
        <f t="shared" si="17"/>
        <v>44682</v>
      </c>
      <c r="E553" s="64" t="s">
        <v>38</v>
      </c>
      <c r="F553" s="65" t="s">
        <v>39</v>
      </c>
      <c r="G553" s="63" t="s">
        <v>40</v>
      </c>
      <c r="H553" s="66">
        <v>1</v>
      </c>
      <c r="I553" s="69" t="s">
        <v>41</v>
      </c>
      <c r="J553" s="69" t="s">
        <v>41</v>
      </c>
      <c r="K553" s="63" t="s">
        <v>41</v>
      </c>
      <c r="N553" s="78" t="s">
        <v>47</v>
      </c>
      <c r="O553" s="78" t="s">
        <v>47</v>
      </c>
    </row>
    <row r="554" spans="1:15">
      <c r="A554" s="63" t="s">
        <v>195</v>
      </c>
      <c r="B554" s="63" t="s">
        <v>136</v>
      </c>
      <c r="C554" s="77">
        <f t="shared" si="16"/>
        <v>44683</v>
      </c>
      <c r="D554" s="77">
        <f t="shared" si="17"/>
        <v>44683</v>
      </c>
      <c r="E554" s="64" t="s">
        <v>74</v>
      </c>
      <c r="F554" s="65" t="s">
        <v>75</v>
      </c>
      <c r="G554" s="63" t="s">
        <v>76</v>
      </c>
      <c r="H554" s="68">
        <v>4.1666666666670002E-2</v>
      </c>
      <c r="I554" s="69" t="s">
        <v>77</v>
      </c>
      <c r="J554" s="69" t="s">
        <v>78</v>
      </c>
      <c r="K554" s="63" t="s">
        <v>79</v>
      </c>
      <c r="N554" s="78" t="s">
        <v>87</v>
      </c>
      <c r="O554" s="78" t="s">
        <v>87</v>
      </c>
    </row>
    <row r="555" spans="1:15">
      <c r="A555" s="63" t="s">
        <v>195</v>
      </c>
      <c r="B555" s="63" t="s">
        <v>136</v>
      </c>
      <c r="C555" s="77">
        <f t="shared" si="16"/>
        <v>44689</v>
      </c>
      <c r="D555" s="77">
        <f t="shared" si="17"/>
        <v>44689</v>
      </c>
      <c r="E555" s="64" t="s">
        <v>38</v>
      </c>
      <c r="F555" s="65" t="s">
        <v>39</v>
      </c>
      <c r="G555" s="63" t="s">
        <v>40</v>
      </c>
      <c r="H555" s="66">
        <v>1</v>
      </c>
      <c r="I555" s="69" t="s">
        <v>41</v>
      </c>
      <c r="J555" s="69" t="s">
        <v>41</v>
      </c>
      <c r="K555" s="63" t="s">
        <v>41</v>
      </c>
      <c r="N555" s="78" t="s">
        <v>48</v>
      </c>
      <c r="O555" s="78" t="s">
        <v>48</v>
      </c>
    </row>
    <row r="556" spans="1:15">
      <c r="A556" s="63" t="s">
        <v>195</v>
      </c>
      <c r="B556" s="63" t="s">
        <v>136</v>
      </c>
      <c r="C556" s="77">
        <f t="shared" si="16"/>
        <v>44697</v>
      </c>
      <c r="D556" s="77">
        <f t="shared" si="17"/>
        <v>44697</v>
      </c>
      <c r="E556" s="64" t="s">
        <v>74</v>
      </c>
      <c r="F556" s="65" t="s">
        <v>75</v>
      </c>
      <c r="G556" s="63" t="s">
        <v>76</v>
      </c>
      <c r="H556" s="68">
        <v>4.1666666666670002E-2</v>
      </c>
      <c r="I556" s="69" t="s">
        <v>77</v>
      </c>
      <c r="J556" s="69" t="s">
        <v>78</v>
      </c>
      <c r="K556" s="63" t="s">
        <v>79</v>
      </c>
      <c r="N556" s="78" t="s">
        <v>88</v>
      </c>
      <c r="O556" s="78" t="s">
        <v>88</v>
      </c>
    </row>
    <row r="557" spans="1:15">
      <c r="A557" s="63" t="s">
        <v>195</v>
      </c>
      <c r="B557" s="63" t="s">
        <v>136</v>
      </c>
      <c r="C557" s="77">
        <f t="shared" si="16"/>
        <v>44707</v>
      </c>
      <c r="D557" s="77">
        <f t="shared" si="17"/>
        <v>44707</v>
      </c>
      <c r="E557" s="64" t="s">
        <v>38</v>
      </c>
      <c r="F557" s="65" t="s">
        <v>39</v>
      </c>
      <c r="G557" s="63" t="s">
        <v>40</v>
      </c>
      <c r="H557" s="66">
        <v>1</v>
      </c>
      <c r="I557" s="69" t="s">
        <v>41</v>
      </c>
      <c r="J557" s="69" t="s">
        <v>41</v>
      </c>
      <c r="K557" s="63" t="s">
        <v>41</v>
      </c>
      <c r="N557" s="78" t="s">
        <v>49</v>
      </c>
      <c r="O557" s="78" t="s">
        <v>49</v>
      </c>
    </row>
    <row r="558" spans="1:15">
      <c r="A558" s="63" t="s">
        <v>195</v>
      </c>
      <c r="B558" s="63" t="s">
        <v>136</v>
      </c>
      <c r="C558" s="77">
        <f t="shared" si="16"/>
        <v>44711</v>
      </c>
      <c r="D558" s="77">
        <f t="shared" si="17"/>
        <v>44711</v>
      </c>
      <c r="E558" s="64" t="s">
        <v>74</v>
      </c>
      <c r="F558" s="65" t="s">
        <v>75</v>
      </c>
      <c r="G558" s="63" t="s">
        <v>76</v>
      </c>
      <c r="H558" s="68">
        <v>4.1666666666670002E-2</v>
      </c>
      <c r="I558" s="69" t="s">
        <v>77</v>
      </c>
      <c r="J558" s="69" t="s">
        <v>78</v>
      </c>
      <c r="K558" s="63" t="s">
        <v>79</v>
      </c>
      <c r="N558" s="78" t="s">
        <v>90</v>
      </c>
      <c r="O558" s="78" t="s">
        <v>90</v>
      </c>
    </row>
    <row r="559" spans="1:15">
      <c r="A559" s="63" t="s">
        <v>195</v>
      </c>
      <c r="B559" s="63" t="s">
        <v>136</v>
      </c>
      <c r="C559" s="77">
        <f t="shared" si="16"/>
        <v>44718</v>
      </c>
      <c r="D559" s="77">
        <f t="shared" si="17"/>
        <v>44718</v>
      </c>
      <c r="E559" s="64" t="s">
        <v>38</v>
      </c>
      <c r="F559" s="65" t="s">
        <v>39</v>
      </c>
      <c r="G559" s="63" t="s">
        <v>40</v>
      </c>
      <c r="H559" s="66">
        <v>1</v>
      </c>
      <c r="I559" s="69" t="s">
        <v>41</v>
      </c>
      <c r="J559" s="69" t="s">
        <v>41</v>
      </c>
      <c r="K559" s="63" t="s">
        <v>41</v>
      </c>
      <c r="N559" s="78" t="s">
        <v>50</v>
      </c>
      <c r="O559" s="78" t="s">
        <v>50</v>
      </c>
    </row>
    <row r="560" spans="1:15">
      <c r="A560" s="63" t="s">
        <v>195</v>
      </c>
      <c r="B560" s="63" t="s">
        <v>136</v>
      </c>
      <c r="C560" s="77">
        <f t="shared" si="16"/>
        <v>44732</v>
      </c>
      <c r="D560" s="77">
        <f t="shared" si="17"/>
        <v>44732</v>
      </c>
      <c r="E560" s="64" t="s">
        <v>74</v>
      </c>
      <c r="F560" s="65" t="s">
        <v>75</v>
      </c>
      <c r="G560" s="63" t="s">
        <v>76</v>
      </c>
      <c r="H560" s="68">
        <v>4.1666666666670002E-2</v>
      </c>
      <c r="I560" s="69" t="s">
        <v>77</v>
      </c>
      <c r="J560" s="69" t="s">
        <v>78</v>
      </c>
      <c r="K560" s="63" t="s">
        <v>82</v>
      </c>
      <c r="N560" s="78" t="s">
        <v>91</v>
      </c>
      <c r="O560" s="78" t="s">
        <v>91</v>
      </c>
    </row>
    <row r="561" spans="1:15">
      <c r="A561" s="63" t="s">
        <v>195</v>
      </c>
      <c r="B561" s="63" t="s">
        <v>136</v>
      </c>
      <c r="C561" s="77">
        <f t="shared" si="16"/>
        <v>44756</v>
      </c>
      <c r="D561" s="77">
        <f t="shared" si="17"/>
        <v>44756</v>
      </c>
      <c r="E561" s="64" t="s">
        <v>38</v>
      </c>
      <c r="F561" s="65" t="s">
        <v>39</v>
      </c>
      <c r="G561" s="63" t="s">
        <v>40</v>
      </c>
      <c r="H561" s="66">
        <v>1</v>
      </c>
      <c r="I561" s="69" t="s">
        <v>41</v>
      </c>
      <c r="J561" s="69" t="s">
        <v>41</v>
      </c>
      <c r="K561" s="63" t="s">
        <v>41</v>
      </c>
      <c r="N561" s="78" t="s">
        <v>51</v>
      </c>
      <c r="O561" s="78" t="s">
        <v>51</v>
      </c>
    </row>
    <row r="562" spans="1:15">
      <c r="A562" s="63" t="s">
        <v>195</v>
      </c>
      <c r="B562" s="63" t="s">
        <v>136</v>
      </c>
      <c r="C562" s="77">
        <f t="shared" si="16"/>
        <v>44788</v>
      </c>
      <c r="D562" s="77">
        <f t="shared" si="17"/>
        <v>44788</v>
      </c>
      <c r="E562" s="64" t="s">
        <v>38</v>
      </c>
      <c r="F562" s="65" t="s">
        <v>39</v>
      </c>
      <c r="G562" s="63" t="s">
        <v>40</v>
      </c>
      <c r="H562" s="66">
        <v>1</v>
      </c>
      <c r="I562" s="69" t="s">
        <v>41</v>
      </c>
      <c r="J562" s="69" t="s">
        <v>41</v>
      </c>
      <c r="K562" s="63" t="s">
        <v>41</v>
      </c>
      <c r="N562" s="78" t="s">
        <v>60</v>
      </c>
      <c r="O562" s="78" t="s">
        <v>60</v>
      </c>
    </row>
    <row r="563" spans="1:15">
      <c r="A563" s="63" t="s">
        <v>195</v>
      </c>
      <c r="B563" s="63" t="s">
        <v>136</v>
      </c>
      <c r="C563" s="77">
        <f t="shared" si="16"/>
        <v>44848</v>
      </c>
      <c r="D563" s="77">
        <f t="shared" si="17"/>
        <v>44848</v>
      </c>
      <c r="E563" s="64" t="s">
        <v>43</v>
      </c>
      <c r="F563" s="65" t="s">
        <v>44</v>
      </c>
      <c r="G563" s="63" t="s">
        <v>40</v>
      </c>
      <c r="H563" s="66">
        <v>1</v>
      </c>
      <c r="I563" s="69" t="s">
        <v>41</v>
      </c>
      <c r="J563" s="69" t="s">
        <v>41</v>
      </c>
      <c r="K563" s="63" t="s">
        <v>45</v>
      </c>
      <c r="N563" s="78" t="s">
        <v>65</v>
      </c>
      <c r="O563" s="78" t="s">
        <v>65</v>
      </c>
    </row>
    <row r="564" spans="1:15">
      <c r="A564" s="63" t="s">
        <v>195</v>
      </c>
      <c r="B564" s="63" t="s">
        <v>136</v>
      </c>
      <c r="C564" s="77">
        <f t="shared" si="16"/>
        <v>44866</v>
      </c>
      <c r="D564" s="77">
        <f t="shared" si="17"/>
        <v>44866</v>
      </c>
      <c r="E564" s="64" t="s">
        <v>38</v>
      </c>
      <c r="F564" s="65" t="s">
        <v>39</v>
      </c>
      <c r="G564" s="63" t="s">
        <v>40</v>
      </c>
      <c r="H564" s="66">
        <v>1</v>
      </c>
      <c r="I564" s="69" t="s">
        <v>41</v>
      </c>
      <c r="J564" s="69" t="s">
        <v>41</v>
      </c>
      <c r="K564" s="63" t="s">
        <v>41</v>
      </c>
      <c r="N564" s="78" t="s">
        <v>67</v>
      </c>
      <c r="O564" s="78" t="s">
        <v>67</v>
      </c>
    </row>
    <row r="565" spans="1:15">
      <c r="A565" s="63" t="s">
        <v>195</v>
      </c>
      <c r="B565" s="63" t="s">
        <v>136</v>
      </c>
      <c r="C565" s="77">
        <f t="shared" si="16"/>
        <v>44876</v>
      </c>
      <c r="D565" s="77">
        <f t="shared" si="17"/>
        <v>44876</v>
      </c>
      <c r="E565" s="64" t="s">
        <v>38</v>
      </c>
      <c r="F565" s="65" t="s">
        <v>39</v>
      </c>
      <c r="G565" s="63" t="s">
        <v>40</v>
      </c>
      <c r="H565" s="66">
        <v>1</v>
      </c>
      <c r="I565" s="69" t="s">
        <v>41</v>
      </c>
      <c r="J565" s="69" t="s">
        <v>41</v>
      </c>
      <c r="K565" s="63" t="s">
        <v>41</v>
      </c>
      <c r="N565" s="78" t="s">
        <v>68</v>
      </c>
      <c r="O565" s="78" t="s">
        <v>68</v>
      </c>
    </row>
    <row r="566" spans="1:15">
      <c r="A566" s="63" t="s">
        <v>195</v>
      </c>
      <c r="B566" s="63" t="s">
        <v>136</v>
      </c>
      <c r="C566" s="77">
        <f t="shared" si="16"/>
        <v>44920</v>
      </c>
      <c r="D566" s="77">
        <f t="shared" si="17"/>
        <v>44920</v>
      </c>
      <c r="E566" s="64" t="s">
        <v>38</v>
      </c>
      <c r="F566" s="65" t="s">
        <v>39</v>
      </c>
      <c r="G566" s="63" t="s">
        <v>40</v>
      </c>
      <c r="H566" s="66">
        <v>1</v>
      </c>
      <c r="I566" s="69" t="s">
        <v>41</v>
      </c>
      <c r="J566" s="69" t="s">
        <v>41</v>
      </c>
      <c r="K566" s="63" t="s">
        <v>41</v>
      </c>
      <c r="N566" s="78" t="s">
        <v>69</v>
      </c>
      <c r="O566" s="78" t="s">
        <v>69</v>
      </c>
    </row>
    <row r="567" spans="1:15">
      <c r="A567" s="63" t="s">
        <v>196</v>
      </c>
      <c r="B567" s="63" t="s">
        <v>137</v>
      </c>
      <c r="C567" s="77">
        <f t="shared" si="16"/>
        <v>44562</v>
      </c>
      <c r="D567" s="77">
        <f t="shared" si="17"/>
        <v>44562</v>
      </c>
      <c r="E567" s="64" t="s">
        <v>38</v>
      </c>
      <c r="F567" s="65" t="s">
        <v>39</v>
      </c>
      <c r="G567" s="63" t="s">
        <v>40</v>
      </c>
      <c r="H567" s="66">
        <v>1</v>
      </c>
      <c r="I567" s="69" t="s">
        <v>41</v>
      </c>
      <c r="J567" s="69" t="s">
        <v>41</v>
      </c>
      <c r="K567" s="63" t="s">
        <v>41</v>
      </c>
      <c r="N567" s="78" t="s">
        <v>37</v>
      </c>
      <c r="O567" s="78" t="s">
        <v>37</v>
      </c>
    </row>
    <row r="568" spans="1:15">
      <c r="A568" s="63" t="s">
        <v>196</v>
      </c>
      <c r="B568" s="63" t="s">
        <v>137</v>
      </c>
      <c r="C568" s="77">
        <f t="shared" si="16"/>
        <v>44638</v>
      </c>
      <c r="D568" s="77">
        <f t="shared" si="17"/>
        <v>44638</v>
      </c>
      <c r="E568" s="64" t="s">
        <v>43</v>
      </c>
      <c r="F568" s="65" t="s">
        <v>44</v>
      </c>
      <c r="G568" s="63" t="s">
        <v>40</v>
      </c>
      <c r="H568" s="66">
        <v>1</v>
      </c>
      <c r="I568" s="69" t="s">
        <v>41</v>
      </c>
      <c r="J568" s="69" t="s">
        <v>41</v>
      </c>
      <c r="K568" s="63" t="s">
        <v>45</v>
      </c>
      <c r="N568" s="78" t="s">
        <v>42</v>
      </c>
      <c r="O568" s="78" t="s">
        <v>42</v>
      </c>
    </row>
    <row r="569" spans="1:15">
      <c r="A569" s="63" t="s">
        <v>196</v>
      </c>
      <c r="B569" s="63" t="s">
        <v>137</v>
      </c>
      <c r="C569" s="77">
        <f t="shared" si="16"/>
        <v>44669</v>
      </c>
      <c r="D569" s="77">
        <f t="shared" si="17"/>
        <v>44669</v>
      </c>
      <c r="E569" s="64" t="s">
        <v>38</v>
      </c>
      <c r="F569" s="65" t="s">
        <v>39</v>
      </c>
      <c r="G569" s="63" t="s">
        <v>40</v>
      </c>
      <c r="H569" s="66">
        <v>1</v>
      </c>
      <c r="I569" s="69" t="s">
        <v>41</v>
      </c>
      <c r="J569" s="69" t="s">
        <v>41</v>
      </c>
      <c r="K569" s="63" t="s">
        <v>41</v>
      </c>
      <c r="N569" s="78" t="s">
        <v>46</v>
      </c>
      <c r="O569" s="78" t="s">
        <v>46</v>
      </c>
    </row>
    <row r="570" spans="1:15">
      <c r="A570" s="63" t="s">
        <v>196</v>
      </c>
      <c r="B570" s="63" t="s">
        <v>137</v>
      </c>
      <c r="C570" s="77">
        <f t="shared" si="16"/>
        <v>44682</v>
      </c>
      <c r="D570" s="77">
        <f t="shared" si="17"/>
        <v>44682</v>
      </c>
      <c r="E570" s="64" t="s">
        <v>38</v>
      </c>
      <c r="F570" s="65" t="s">
        <v>39</v>
      </c>
      <c r="G570" s="63" t="s">
        <v>40</v>
      </c>
      <c r="H570" s="66">
        <v>1</v>
      </c>
      <c r="I570" s="69" t="s">
        <v>41</v>
      </c>
      <c r="J570" s="69" t="s">
        <v>41</v>
      </c>
      <c r="K570" s="63" t="s">
        <v>41</v>
      </c>
      <c r="N570" s="78" t="s">
        <v>47</v>
      </c>
      <c r="O570" s="78" t="s">
        <v>47</v>
      </c>
    </row>
    <row r="571" spans="1:15">
      <c r="A571" s="63" t="s">
        <v>196</v>
      </c>
      <c r="B571" s="63" t="s">
        <v>137</v>
      </c>
      <c r="C571" s="77">
        <f t="shared" si="16"/>
        <v>44689</v>
      </c>
      <c r="D571" s="77">
        <f t="shared" si="17"/>
        <v>44689</v>
      </c>
      <c r="E571" s="64" t="s">
        <v>38</v>
      </c>
      <c r="F571" s="65" t="s">
        <v>39</v>
      </c>
      <c r="G571" s="63" t="s">
        <v>40</v>
      </c>
      <c r="H571" s="66">
        <v>1</v>
      </c>
      <c r="I571" s="69" t="s">
        <v>41</v>
      </c>
      <c r="J571" s="69" t="s">
        <v>41</v>
      </c>
      <c r="K571" s="63" t="s">
        <v>41</v>
      </c>
      <c r="N571" s="78" t="s">
        <v>48</v>
      </c>
      <c r="O571" s="78" t="s">
        <v>48</v>
      </c>
    </row>
    <row r="572" spans="1:15">
      <c r="A572" s="63" t="s">
        <v>196</v>
      </c>
      <c r="B572" s="63" t="s">
        <v>137</v>
      </c>
      <c r="C572" s="77">
        <f t="shared" si="16"/>
        <v>44707</v>
      </c>
      <c r="D572" s="77">
        <f t="shared" si="17"/>
        <v>44707</v>
      </c>
      <c r="E572" s="64" t="s">
        <v>38</v>
      </c>
      <c r="F572" s="65" t="s">
        <v>39</v>
      </c>
      <c r="G572" s="63" t="s">
        <v>40</v>
      </c>
      <c r="H572" s="66">
        <v>1</v>
      </c>
      <c r="I572" s="69" t="s">
        <v>41</v>
      </c>
      <c r="J572" s="69" t="s">
        <v>41</v>
      </c>
      <c r="K572" s="63" t="s">
        <v>41</v>
      </c>
      <c r="N572" s="78" t="s">
        <v>49</v>
      </c>
      <c r="O572" s="78" t="s">
        <v>49</v>
      </c>
    </row>
    <row r="573" spans="1:15">
      <c r="A573" s="63" t="s">
        <v>196</v>
      </c>
      <c r="B573" s="63" t="s">
        <v>137</v>
      </c>
      <c r="C573" s="77">
        <f t="shared" si="16"/>
        <v>44718</v>
      </c>
      <c r="D573" s="77">
        <f t="shared" si="17"/>
        <v>44718</v>
      </c>
      <c r="E573" s="64" t="s">
        <v>38</v>
      </c>
      <c r="F573" s="65" t="s">
        <v>39</v>
      </c>
      <c r="G573" s="63" t="s">
        <v>40</v>
      </c>
      <c r="H573" s="66">
        <v>1</v>
      </c>
      <c r="I573" s="69" t="s">
        <v>41</v>
      </c>
      <c r="J573" s="69" t="s">
        <v>41</v>
      </c>
      <c r="K573" s="63" t="s">
        <v>41</v>
      </c>
      <c r="N573" s="78" t="s">
        <v>50</v>
      </c>
      <c r="O573" s="78" t="s">
        <v>50</v>
      </c>
    </row>
    <row r="574" spans="1:15">
      <c r="A574" s="63" t="s">
        <v>196</v>
      </c>
      <c r="B574" s="63" t="s">
        <v>137</v>
      </c>
      <c r="C574" s="77">
        <f t="shared" si="16"/>
        <v>44756</v>
      </c>
      <c r="D574" s="77">
        <f t="shared" si="17"/>
        <v>44756</v>
      </c>
      <c r="E574" s="64" t="s">
        <v>38</v>
      </c>
      <c r="F574" s="65" t="s">
        <v>39</v>
      </c>
      <c r="G574" s="63" t="s">
        <v>40</v>
      </c>
      <c r="H574" s="66">
        <v>1</v>
      </c>
      <c r="I574" s="69" t="s">
        <v>41</v>
      </c>
      <c r="J574" s="69" t="s">
        <v>41</v>
      </c>
      <c r="K574" s="63" t="s">
        <v>41</v>
      </c>
      <c r="N574" s="78" t="s">
        <v>51</v>
      </c>
      <c r="O574" s="78" t="s">
        <v>51</v>
      </c>
    </row>
    <row r="575" spans="1:15">
      <c r="A575" s="63" t="s">
        <v>196</v>
      </c>
      <c r="B575" s="63" t="s">
        <v>137</v>
      </c>
      <c r="C575" s="77">
        <f t="shared" si="16"/>
        <v>44788</v>
      </c>
      <c r="D575" s="77">
        <f t="shared" si="17"/>
        <v>44788</v>
      </c>
      <c r="E575" s="64" t="s">
        <v>38</v>
      </c>
      <c r="F575" s="65" t="s">
        <v>39</v>
      </c>
      <c r="G575" s="63" t="s">
        <v>40</v>
      </c>
      <c r="H575" s="66">
        <v>1</v>
      </c>
      <c r="I575" s="69" t="s">
        <v>41</v>
      </c>
      <c r="J575" s="69" t="s">
        <v>41</v>
      </c>
      <c r="K575" s="63" t="s">
        <v>41</v>
      </c>
      <c r="N575" s="78" t="s">
        <v>60</v>
      </c>
      <c r="O575" s="78" t="s">
        <v>60</v>
      </c>
    </row>
    <row r="576" spans="1:15">
      <c r="A576" s="63" t="s">
        <v>196</v>
      </c>
      <c r="B576" s="63" t="s">
        <v>137</v>
      </c>
      <c r="C576" s="77">
        <f t="shared" si="16"/>
        <v>44848</v>
      </c>
      <c r="D576" s="77">
        <f t="shared" si="17"/>
        <v>44848</v>
      </c>
      <c r="E576" s="64" t="s">
        <v>43</v>
      </c>
      <c r="F576" s="65" t="s">
        <v>44</v>
      </c>
      <c r="G576" s="63" t="s">
        <v>40</v>
      </c>
      <c r="H576" s="66">
        <v>1</v>
      </c>
      <c r="I576" s="69" t="s">
        <v>41</v>
      </c>
      <c r="J576" s="69" t="s">
        <v>41</v>
      </c>
      <c r="K576" s="63" t="s">
        <v>45</v>
      </c>
      <c r="N576" s="78" t="s">
        <v>65</v>
      </c>
      <c r="O576" s="78" t="s">
        <v>65</v>
      </c>
    </row>
    <row r="577" spans="1:15">
      <c r="A577" s="63" t="s">
        <v>196</v>
      </c>
      <c r="B577" s="63" t="s">
        <v>137</v>
      </c>
      <c r="C577" s="77">
        <f t="shared" si="16"/>
        <v>44866</v>
      </c>
      <c r="D577" s="77">
        <f t="shared" si="17"/>
        <v>44866</v>
      </c>
      <c r="E577" s="64" t="s">
        <v>38</v>
      </c>
      <c r="F577" s="65" t="s">
        <v>39</v>
      </c>
      <c r="G577" s="63" t="s">
        <v>40</v>
      </c>
      <c r="H577" s="66">
        <v>1</v>
      </c>
      <c r="I577" s="69" t="s">
        <v>41</v>
      </c>
      <c r="J577" s="69" t="s">
        <v>41</v>
      </c>
      <c r="K577" s="63" t="s">
        <v>41</v>
      </c>
      <c r="N577" s="78" t="s">
        <v>67</v>
      </c>
      <c r="O577" s="78" t="s">
        <v>67</v>
      </c>
    </row>
    <row r="578" spans="1:15">
      <c r="A578" s="63" t="s">
        <v>196</v>
      </c>
      <c r="B578" s="63" t="s">
        <v>137</v>
      </c>
      <c r="C578" s="77">
        <f t="shared" ref="C578:C641" si="18">N578*1</f>
        <v>44876</v>
      </c>
      <c r="D578" s="77">
        <f t="shared" ref="D578:D641" si="19">O578*1</f>
        <v>44876</v>
      </c>
      <c r="E578" s="64" t="s">
        <v>38</v>
      </c>
      <c r="F578" s="65" t="s">
        <v>39</v>
      </c>
      <c r="G578" s="63" t="s">
        <v>40</v>
      </c>
      <c r="H578" s="66">
        <v>1</v>
      </c>
      <c r="I578" s="69" t="s">
        <v>41</v>
      </c>
      <c r="J578" s="69" t="s">
        <v>41</v>
      </c>
      <c r="K578" s="63" t="s">
        <v>41</v>
      </c>
      <c r="N578" s="78" t="s">
        <v>68</v>
      </c>
      <c r="O578" s="78" t="s">
        <v>68</v>
      </c>
    </row>
    <row r="579" spans="1:15">
      <c r="A579" s="63" t="s">
        <v>196</v>
      </c>
      <c r="B579" s="63" t="s">
        <v>137</v>
      </c>
      <c r="C579" s="77">
        <f t="shared" si="18"/>
        <v>44920</v>
      </c>
      <c r="D579" s="77">
        <f t="shared" si="19"/>
        <v>44920</v>
      </c>
      <c r="E579" s="64" t="s">
        <v>38</v>
      </c>
      <c r="F579" s="65" t="s">
        <v>39</v>
      </c>
      <c r="G579" s="63" t="s">
        <v>40</v>
      </c>
      <c r="H579" s="66">
        <v>1</v>
      </c>
      <c r="I579" s="69" t="s">
        <v>41</v>
      </c>
      <c r="J579" s="69" t="s">
        <v>41</v>
      </c>
      <c r="K579" s="63" t="s">
        <v>41</v>
      </c>
      <c r="N579" s="78" t="s">
        <v>69</v>
      </c>
      <c r="O579" s="78" t="s">
        <v>69</v>
      </c>
    </row>
    <row r="580" spans="1:15">
      <c r="A580" s="63" t="s">
        <v>197</v>
      </c>
      <c r="B580" s="63" t="s">
        <v>138</v>
      </c>
      <c r="C580" s="77">
        <f t="shared" si="18"/>
        <v>44562</v>
      </c>
      <c r="D580" s="77">
        <f t="shared" si="19"/>
        <v>44562</v>
      </c>
      <c r="E580" s="64" t="s">
        <v>38</v>
      </c>
      <c r="F580" s="65" t="s">
        <v>39</v>
      </c>
      <c r="G580" s="63" t="s">
        <v>40</v>
      </c>
      <c r="H580" s="66">
        <v>1</v>
      </c>
      <c r="I580" s="69" t="s">
        <v>41</v>
      </c>
      <c r="J580" s="69" t="s">
        <v>41</v>
      </c>
      <c r="K580" s="63" t="s">
        <v>41</v>
      </c>
      <c r="N580" s="78" t="s">
        <v>37</v>
      </c>
      <c r="O580" s="78" t="s">
        <v>37</v>
      </c>
    </row>
    <row r="581" spans="1:15">
      <c r="A581" s="63" t="s">
        <v>197</v>
      </c>
      <c r="B581" s="63" t="s">
        <v>138</v>
      </c>
      <c r="C581" s="77">
        <f t="shared" si="18"/>
        <v>44638</v>
      </c>
      <c r="D581" s="77">
        <f t="shared" si="19"/>
        <v>44638</v>
      </c>
      <c r="E581" s="64" t="s">
        <v>43</v>
      </c>
      <c r="F581" s="65" t="s">
        <v>44</v>
      </c>
      <c r="G581" s="63" t="s">
        <v>40</v>
      </c>
      <c r="H581" s="66">
        <v>1</v>
      </c>
      <c r="I581" s="69" t="s">
        <v>41</v>
      </c>
      <c r="J581" s="69" t="s">
        <v>41</v>
      </c>
      <c r="K581" s="63" t="s">
        <v>45</v>
      </c>
      <c r="N581" s="78" t="s">
        <v>42</v>
      </c>
      <c r="O581" s="78" t="s">
        <v>42</v>
      </c>
    </row>
    <row r="582" spans="1:15">
      <c r="A582" s="63" t="s">
        <v>197</v>
      </c>
      <c r="B582" s="63" t="s">
        <v>138</v>
      </c>
      <c r="C582" s="77">
        <f t="shared" si="18"/>
        <v>44669</v>
      </c>
      <c r="D582" s="77">
        <f t="shared" si="19"/>
        <v>44669</v>
      </c>
      <c r="E582" s="64" t="s">
        <v>38</v>
      </c>
      <c r="F582" s="65" t="s">
        <v>39</v>
      </c>
      <c r="G582" s="63" t="s">
        <v>40</v>
      </c>
      <c r="H582" s="66">
        <v>1</v>
      </c>
      <c r="I582" s="69" t="s">
        <v>41</v>
      </c>
      <c r="J582" s="69" t="s">
        <v>41</v>
      </c>
      <c r="K582" s="63" t="s">
        <v>41</v>
      </c>
      <c r="N582" s="78" t="s">
        <v>46</v>
      </c>
      <c r="O582" s="78" t="s">
        <v>46</v>
      </c>
    </row>
    <row r="583" spans="1:15">
      <c r="A583" s="63" t="s">
        <v>197</v>
      </c>
      <c r="B583" s="63" t="s">
        <v>138</v>
      </c>
      <c r="C583" s="77">
        <f t="shared" si="18"/>
        <v>44682</v>
      </c>
      <c r="D583" s="77">
        <f t="shared" si="19"/>
        <v>44682</v>
      </c>
      <c r="E583" s="64" t="s">
        <v>38</v>
      </c>
      <c r="F583" s="65" t="s">
        <v>39</v>
      </c>
      <c r="G583" s="63" t="s">
        <v>40</v>
      </c>
      <c r="H583" s="66">
        <v>1</v>
      </c>
      <c r="I583" s="69" t="s">
        <v>41</v>
      </c>
      <c r="J583" s="69" t="s">
        <v>41</v>
      </c>
      <c r="K583" s="63" t="s">
        <v>41</v>
      </c>
      <c r="N583" s="78" t="s">
        <v>47</v>
      </c>
      <c r="O583" s="78" t="s">
        <v>47</v>
      </c>
    </row>
    <row r="584" spans="1:15">
      <c r="A584" s="63" t="s">
        <v>197</v>
      </c>
      <c r="B584" s="63" t="s">
        <v>138</v>
      </c>
      <c r="C584" s="77">
        <f t="shared" si="18"/>
        <v>44689</v>
      </c>
      <c r="D584" s="77">
        <f t="shared" si="19"/>
        <v>44689</v>
      </c>
      <c r="E584" s="64" t="s">
        <v>38</v>
      </c>
      <c r="F584" s="65" t="s">
        <v>39</v>
      </c>
      <c r="G584" s="63" t="s">
        <v>40</v>
      </c>
      <c r="H584" s="66">
        <v>1</v>
      </c>
      <c r="I584" s="69" t="s">
        <v>41</v>
      </c>
      <c r="J584" s="69" t="s">
        <v>41</v>
      </c>
      <c r="K584" s="63" t="s">
        <v>41</v>
      </c>
      <c r="N584" s="78" t="s">
        <v>48</v>
      </c>
      <c r="O584" s="78" t="s">
        <v>48</v>
      </c>
    </row>
    <row r="585" spans="1:15">
      <c r="A585" s="63" t="s">
        <v>197</v>
      </c>
      <c r="B585" s="63" t="s">
        <v>138</v>
      </c>
      <c r="C585" s="77">
        <f t="shared" si="18"/>
        <v>44707</v>
      </c>
      <c r="D585" s="77">
        <f t="shared" si="19"/>
        <v>44707</v>
      </c>
      <c r="E585" s="64" t="s">
        <v>38</v>
      </c>
      <c r="F585" s="65" t="s">
        <v>39</v>
      </c>
      <c r="G585" s="63" t="s">
        <v>40</v>
      </c>
      <c r="H585" s="66">
        <v>1</v>
      </c>
      <c r="I585" s="69" t="s">
        <v>41</v>
      </c>
      <c r="J585" s="69" t="s">
        <v>41</v>
      </c>
      <c r="K585" s="63" t="s">
        <v>41</v>
      </c>
      <c r="N585" s="78" t="s">
        <v>49</v>
      </c>
      <c r="O585" s="78" t="s">
        <v>49</v>
      </c>
    </row>
    <row r="586" spans="1:15">
      <c r="A586" s="63" t="s">
        <v>197</v>
      </c>
      <c r="B586" s="63" t="s">
        <v>138</v>
      </c>
      <c r="C586" s="77">
        <f t="shared" si="18"/>
        <v>44718</v>
      </c>
      <c r="D586" s="77">
        <f t="shared" si="19"/>
        <v>44718</v>
      </c>
      <c r="E586" s="64" t="s">
        <v>38</v>
      </c>
      <c r="F586" s="65" t="s">
        <v>39</v>
      </c>
      <c r="G586" s="63" t="s">
        <v>40</v>
      </c>
      <c r="H586" s="66">
        <v>1</v>
      </c>
      <c r="I586" s="69" t="s">
        <v>41</v>
      </c>
      <c r="J586" s="69" t="s">
        <v>41</v>
      </c>
      <c r="K586" s="63" t="s">
        <v>41</v>
      </c>
      <c r="N586" s="78" t="s">
        <v>50</v>
      </c>
      <c r="O586" s="78" t="s">
        <v>50</v>
      </c>
    </row>
    <row r="587" spans="1:15">
      <c r="A587" s="63" t="s">
        <v>197</v>
      </c>
      <c r="B587" s="63" t="s">
        <v>138</v>
      </c>
      <c r="C587" s="77">
        <f t="shared" si="18"/>
        <v>44756</v>
      </c>
      <c r="D587" s="77">
        <f t="shared" si="19"/>
        <v>44756</v>
      </c>
      <c r="E587" s="64" t="s">
        <v>38</v>
      </c>
      <c r="F587" s="65" t="s">
        <v>39</v>
      </c>
      <c r="G587" s="63" t="s">
        <v>40</v>
      </c>
      <c r="H587" s="66">
        <v>1</v>
      </c>
      <c r="I587" s="69" t="s">
        <v>41</v>
      </c>
      <c r="J587" s="69" t="s">
        <v>41</v>
      </c>
      <c r="K587" s="63" t="s">
        <v>41</v>
      </c>
      <c r="N587" s="78" t="s">
        <v>51</v>
      </c>
      <c r="O587" s="78" t="s">
        <v>51</v>
      </c>
    </row>
    <row r="588" spans="1:15">
      <c r="A588" s="63" t="s">
        <v>197</v>
      </c>
      <c r="B588" s="63" t="s">
        <v>138</v>
      </c>
      <c r="C588" s="77">
        <f t="shared" si="18"/>
        <v>44788</v>
      </c>
      <c r="D588" s="77">
        <f t="shared" si="19"/>
        <v>44788</v>
      </c>
      <c r="E588" s="64" t="s">
        <v>38</v>
      </c>
      <c r="F588" s="65" t="s">
        <v>39</v>
      </c>
      <c r="G588" s="63" t="s">
        <v>40</v>
      </c>
      <c r="H588" s="66">
        <v>1</v>
      </c>
      <c r="I588" s="69" t="s">
        <v>41</v>
      </c>
      <c r="J588" s="69" t="s">
        <v>41</v>
      </c>
      <c r="K588" s="63" t="s">
        <v>41</v>
      </c>
      <c r="N588" s="78" t="s">
        <v>60</v>
      </c>
      <c r="O588" s="78" t="s">
        <v>60</v>
      </c>
    </row>
    <row r="589" spans="1:15">
      <c r="A589" s="63" t="s">
        <v>197</v>
      </c>
      <c r="B589" s="63" t="s">
        <v>138</v>
      </c>
      <c r="C589" s="77">
        <f t="shared" si="18"/>
        <v>44848</v>
      </c>
      <c r="D589" s="77">
        <f t="shared" si="19"/>
        <v>44848</v>
      </c>
      <c r="E589" s="64" t="s">
        <v>43</v>
      </c>
      <c r="F589" s="65" t="s">
        <v>44</v>
      </c>
      <c r="G589" s="63" t="s">
        <v>40</v>
      </c>
      <c r="H589" s="66">
        <v>1</v>
      </c>
      <c r="I589" s="69" t="s">
        <v>41</v>
      </c>
      <c r="J589" s="69" t="s">
        <v>41</v>
      </c>
      <c r="K589" s="63" t="s">
        <v>45</v>
      </c>
      <c r="N589" s="78" t="s">
        <v>65</v>
      </c>
      <c r="O589" s="78" t="s">
        <v>65</v>
      </c>
    </row>
    <row r="590" spans="1:15">
      <c r="A590" s="63" t="s">
        <v>197</v>
      </c>
      <c r="B590" s="63" t="s">
        <v>138</v>
      </c>
      <c r="C590" s="77">
        <f t="shared" si="18"/>
        <v>44866</v>
      </c>
      <c r="D590" s="77">
        <f t="shared" si="19"/>
        <v>44866</v>
      </c>
      <c r="E590" s="64" t="s">
        <v>38</v>
      </c>
      <c r="F590" s="65" t="s">
        <v>39</v>
      </c>
      <c r="G590" s="63" t="s">
        <v>40</v>
      </c>
      <c r="H590" s="66">
        <v>1</v>
      </c>
      <c r="I590" s="69" t="s">
        <v>41</v>
      </c>
      <c r="J590" s="69" t="s">
        <v>41</v>
      </c>
      <c r="K590" s="63" t="s">
        <v>41</v>
      </c>
      <c r="N590" s="78" t="s">
        <v>67</v>
      </c>
      <c r="O590" s="78" t="s">
        <v>67</v>
      </c>
    </row>
    <row r="591" spans="1:15">
      <c r="A591" s="63" t="s">
        <v>197</v>
      </c>
      <c r="B591" s="63" t="s">
        <v>138</v>
      </c>
      <c r="C591" s="77">
        <f t="shared" si="18"/>
        <v>44876</v>
      </c>
      <c r="D591" s="77">
        <f t="shared" si="19"/>
        <v>44876</v>
      </c>
      <c r="E591" s="64" t="s">
        <v>38</v>
      </c>
      <c r="F591" s="65" t="s">
        <v>39</v>
      </c>
      <c r="G591" s="63" t="s">
        <v>40</v>
      </c>
      <c r="H591" s="66">
        <v>1</v>
      </c>
      <c r="I591" s="69" t="s">
        <v>41</v>
      </c>
      <c r="J591" s="69" t="s">
        <v>41</v>
      </c>
      <c r="K591" s="63" t="s">
        <v>41</v>
      </c>
      <c r="N591" s="78" t="s">
        <v>68</v>
      </c>
      <c r="O591" s="78" t="s">
        <v>68</v>
      </c>
    </row>
    <row r="592" spans="1:15">
      <c r="A592" s="63" t="s">
        <v>197</v>
      </c>
      <c r="B592" s="63" t="s">
        <v>138</v>
      </c>
      <c r="C592" s="77">
        <f t="shared" si="18"/>
        <v>44920</v>
      </c>
      <c r="D592" s="77">
        <f t="shared" si="19"/>
        <v>44920</v>
      </c>
      <c r="E592" s="64" t="s">
        <v>38</v>
      </c>
      <c r="F592" s="65" t="s">
        <v>39</v>
      </c>
      <c r="G592" s="63" t="s">
        <v>40</v>
      </c>
      <c r="H592" s="66">
        <v>1</v>
      </c>
      <c r="I592" s="69" t="s">
        <v>41</v>
      </c>
      <c r="J592" s="69" t="s">
        <v>41</v>
      </c>
      <c r="K592" s="63" t="s">
        <v>41</v>
      </c>
      <c r="N592" s="78" t="s">
        <v>69</v>
      </c>
      <c r="O592" s="78" t="s">
        <v>69</v>
      </c>
    </row>
    <row r="593" spans="1:15">
      <c r="A593" s="63" t="s">
        <v>198</v>
      </c>
      <c r="B593" s="63" t="s">
        <v>139</v>
      </c>
      <c r="C593" s="77">
        <f t="shared" si="18"/>
        <v>44562</v>
      </c>
      <c r="D593" s="77">
        <f t="shared" si="19"/>
        <v>44562</v>
      </c>
      <c r="E593" s="64" t="s">
        <v>38</v>
      </c>
      <c r="F593" s="65" t="s">
        <v>39</v>
      </c>
      <c r="G593" s="63" t="s">
        <v>40</v>
      </c>
      <c r="H593" s="66">
        <v>1</v>
      </c>
      <c r="I593" s="69" t="s">
        <v>41</v>
      </c>
      <c r="J593" s="69" t="s">
        <v>41</v>
      </c>
      <c r="K593" s="63" t="s">
        <v>41</v>
      </c>
      <c r="N593" s="78" t="s">
        <v>37</v>
      </c>
      <c r="O593" s="78" t="s">
        <v>37</v>
      </c>
    </row>
    <row r="594" spans="1:15">
      <c r="A594" s="63" t="s">
        <v>198</v>
      </c>
      <c r="B594" s="63" t="s">
        <v>139</v>
      </c>
      <c r="C594" s="77">
        <f t="shared" si="18"/>
        <v>44564</v>
      </c>
      <c r="D594" s="77">
        <f t="shared" si="19"/>
        <v>44564</v>
      </c>
      <c r="E594" s="64" t="s">
        <v>74</v>
      </c>
      <c r="F594" s="65" t="s">
        <v>75</v>
      </c>
      <c r="G594" s="63" t="s">
        <v>76</v>
      </c>
      <c r="H594" s="68">
        <v>4.1666666666670002E-2</v>
      </c>
      <c r="I594" s="69" t="s">
        <v>132</v>
      </c>
      <c r="J594" s="69" t="s">
        <v>133</v>
      </c>
      <c r="K594" s="63" t="s">
        <v>134</v>
      </c>
      <c r="N594" s="78" t="s">
        <v>131</v>
      </c>
      <c r="O594" s="78" t="s">
        <v>131</v>
      </c>
    </row>
    <row r="595" spans="1:15">
      <c r="A595" s="63" t="s">
        <v>198</v>
      </c>
      <c r="B595" s="63" t="s">
        <v>139</v>
      </c>
      <c r="C595" s="77">
        <f t="shared" si="18"/>
        <v>44571</v>
      </c>
      <c r="D595" s="77">
        <f t="shared" si="19"/>
        <v>44571</v>
      </c>
      <c r="E595" s="64" t="s">
        <v>74</v>
      </c>
      <c r="F595" s="65" t="s">
        <v>75</v>
      </c>
      <c r="G595" s="63" t="s">
        <v>76</v>
      </c>
      <c r="H595" s="68">
        <v>4.1666666666670002E-2</v>
      </c>
      <c r="I595" s="69" t="s">
        <v>132</v>
      </c>
      <c r="J595" s="69" t="s">
        <v>133</v>
      </c>
      <c r="K595" s="63" t="s">
        <v>134</v>
      </c>
      <c r="N595" s="78" t="s">
        <v>73</v>
      </c>
      <c r="O595" s="78" t="s">
        <v>73</v>
      </c>
    </row>
    <row r="596" spans="1:15">
      <c r="A596" s="63" t="s">
        <v>198</v>
      </c>
      <c r="B596" s="63" t="s">
        <v>139</v>
      </c>
      <c r="C596" s="77">
        <f t="shared" si="18"/>
        <v>44578</v>
      </c>
      <c r="D596" s="77">
        <f t="shared" si="19"/>
        <v>44578</v>
      </c>
      <c r="E596" s="64" t="s">
        <v>74</v>
      </c>
      <c r="F596" s="65" t="s">
        <v>75</v>
      </c>
      <c r="G596" s="63" t="s">
        <v>76</v>
      </c>
      <c r="H596" s="68">
        <v>4.1666666666670002E-2</v>
      </c>
      <c r="I596" s="69" t="s">
        <v>132</v>
      </c>
      <c r="J596" s="69" t="s">
        <v>133</v>
      </c>
      <c r="K596" s="63" t="s">
        <v>134</v>
      </c>
      <c r="N596" s="78" t="s">
        <v>111</v>
      </c>
      <c r="O596" s="78" t="s">
        <v>111</v>
      </c>
    </row>
    <row r="597" spans="1:15">
      <c r="A597" s="63" t="s">
        <v>198</v>
      </c>
      <c r="B597" s="63" t="s">
        <v>139</v>
      </c>
      <c r="C597" s="77">
        <f t="shared" si="18"/>
        <v>44585</v>
      </c>
      <c r="D597" s="77">
        <f t="shared" si="19"/>
        <v>44585</v>
      </c>
      <c r="E597" s="64" t="s">
        <v>74</v>
      </c>
      <c r="F597" s="65" t="s">
        <v>75</v>
      </c>
      <c r="G597" s="63" t="s">
        <v>76</v>
      </c>
      <c r="H597" s="68">
        <v>4.1666666666670002E-2</v>
      </c>
      <c r="I597" s="69" t="s">
        <v>132</v>
      </c>
      <c r="J597" s="69" t="s">
        <v>133</v>
      </c>
      <c r="K597" s="63" t="s">
        <v>134</v>
      </c>
      <c r="N597" s="78" t="s">
        <v>80</v>
      </c>
      <c r="O597" s="78" t="s">
        <v>80</v>
      </c>
    </row>
    <row r="598" spans="1:15">
      <c r="A598" s="63" t="s">
        <v>198</v>
      </c>
      <c r="B598" s="63" t="s">
        <v>139</v>
      </c>
      <c r="C598" s="77">
        <f t="shared" si="18"/>
        <v>44592</v>
      </c>
      <c r="D598" s="77">
        <f t="shared" si="19"/>
        <v>44592</v>
      </c>
      <c r="E598" s="64" t="s">
        <v>74</v>
      </c>
      <c r="F598" s="65" t="s">
        <v>75</v>
      </c>
      <c r="G598" s="63" t="s">
        <v>76</v>
      </c>
      <c r="H598" s="68">
        <v>4.1666666666670002E-2</v>
      </c>
      <c r="I598" s="69" t="s">
        <v>132</v>
      </c>
      <c r="J598" s="69" t="s">
        <v>133</v>
      </c>
      <c r="K598" s="63" t="s">
        <v>134</v>
      </c>
      <c r="N598" s="78" t="s">
        <v>112</v>
      </c>
      <c r="O598" s="78" t="s">
        <v>112</v>
      </c>
    </row>
    <row r="599" spans="1:15">
      <c r="A599" s="63" t="s">
        <v>198</v>
      </c>
      <c r="B599" s="63" t="s">
        <v>139</v>
      </c>
      <c r="C599" s="77">
        <f t="shared" si="18"/>
        <v>44599</v>
      </c>
      <c r="D599" s="77">
        <f t="shared" si="19"/>
        <v>44599</v>
      </c>
      <c r="E599" s="64" t="s">
        <v>74</v>
      </c>
      <c r="F599" s="65" t="s">
        <v>75</v>
      </c>
      <c r="G599" s="63" t="s">
        <v>76</v>
      </c>
      <c r="H599" s="68">
        <v>4.1666666666670002E-2</v>
      </c>
      <c r="I599" s="69" t="s">
        <v>132</v>
      </c>
      <c r="J599" s="69" t="s">
        <v>133</v>
      </c>
      <c r="K599" s="63" t="s">
        <v>134</v>
      </c>
      <c r="N599" s="78" t="s">
        <v>81</v>
      </c>
      <c r="O599" s="78" t="s">
        <v>81</v>
      </c>
    </row>
    <row r="600" spans="1:15">
      <c r="A600" s="63" t="s">
        <v>198</v>
      </c>
      <c r="B600" s="63" t="s">
        <v>139</v>
      </c>
      <c r="C600" s="77">
        <f t="shared" si="18"/>
        <v>44638</v>
      </c>
      <c r="D600" s="77">
        <f t="shared" si="19"/>
        <v>44638</v>
      </c>
      <c r="E600" s="64" t="s">
        <v>43</v>
      </c>
      <c r="F600" s="65" t="s">
        <v>44</v>
      </c>
      <c r="G600" s="63" t="s">
        <v>40</v>
      </c>
      <c r="H600" s="66">
        <v>1</v>
      </c>
      <c r="I600" s="69" t="s">
        <v>41</v>
      </c>
      <c r="J600" s="69" t="s">
        <v>41</v>
      </c>
      <c r="K600" s="63" t="s">
        <v>45</v>
      </c>
      <c r="N600" s="78" t="s">
        <v>42</v>
      </c>
      <c r="O600" s="78" t="s">
        <v>42</v>
      </c>
    </row>
    <row r="601" spans="1:15">
      <c r="A601" s="63" t="s">
        <v>198</v>
      </c>
      <c r="B601" s="63" t="s">
        <v>139</v>
      </c>
      <c r="C601" s="77">
        <f t="shared" si="18"/>
        <v>44669</v>
      </c>
      <c r="D601" s="77">
        <f t="shared" si="19"/>
        <v>44669</v>
      </c>
      <c r="E601" s="64" t="s">
        <v>38</v>
      </c>
      <c r="F601" s="65" t="s">
        <v>39</v>
      </c>
      <c r="G601" s="63" t="s">
        <v>40</v>
      </c>
      <c r="H601" s="66">
        <v>1</v>
      </c>
      <c r="I601" s="69" t="s">
        <v>41</v>
      </c>
      <c r="J601" s="69" t="s">
        <v>41</v>
      </c>
      <c r="K601" s="63" t="s">
        <v>41</v>
      </c>
      <c r="N601" s="78" t="s">
        <v>46</v>
      </c>
      <c r="O601" s="78" t="s">
        <v>46</v>
      </c>
    </row>
    <row r="602" spans="1:15">
      <c r="A602" s="63" t="s">
        <v>198</v>
      </c>
      <c r="B602" s="63" t="s">
        <v>139</v>
      </c>
      <c r="C602" s="77">
        <f t="shared" si="18"/>
        <v>44682</v>
      </c>
      <c r="D602" s="77">
        <f t="shared" si="19"/>
        <v>44682</v>
      </c>
      <c r="E602" s="64" t="s">
        <v>38</v>
      </c>
      <c r="F602" s="65" t="s">
        <v>39</v>
      </c>
      <c r="G602" s="63" t="s">
        <v>40</v>
      </c>
      <c r="H602" s="66">
        <v>1</v>
      </c>
      <c r="I602" s="69" t="s">
        <v>41</v>
      </c>
      <c r="J602" s="69" t="s">
        <v>41</v>
      </c>
      <c r="K602" s="63" t="s">
        <v>41</v>
      </c>
      <c r="N602" s="78" t="s">
        <v>47</v>
      </c>
      <c r="O602" s="78" t="s">
        <v>47</v>
      </c>
    </row>
    <row r="603" spans="1:15">
      <c r="A603" s="63" t="s">
        <v>198</v>
      </c>
      <c r="B603" s="63" t="s">
        <v>139</v>
      </c>
      <c r="C603" s="77">
        <f t="shared" si="18"/>
        <v>44689</v>
      </c>
      <c r="D603" s="77">
        <f t="shared" si="19"/>
        <v>44689</v>
      </c>
      <c r="E603" s="64" t="s">
        <v>38</v>
      </c>
      <c r="F603" s="65" t="s">
        <v>39</v>
      </c>
      <c r="G603" s="63" t="s">
        <v>40</v>
      </c>
      <c r="H603" s="66">
        <v>1</v>
      </c>
      <c r="I603" s="69" t="s">
        <v>41</v>
      </c>
      <c r="J603" s="69" t="s">
        <v>41</v>
      </c>
      <c r="K603" s="63" t="s">
        <v>41</v>
      </c>
      <c r="N603" s="78" t="s">
        <v>48</v>
      </c>
      <c r="O603" s="78" t="s">
        <v>48</v>
      </c>
    </row>
    <row r="604" spans="1:15">
      <c r="A604" s="63" t="s">
        <v>198</v>
      </c>
      <c r="B604" s="63" t="s">
        <v>139</v>
      </c>
      <c r="C604" s="77">
        <f t="shared" si="18"/>
        <v>44707</v>
      </c>
      <c r="D604" s="77">
        <f t="shared" si="19"/>
        <v>44707</v>
      </c>
      <c r="E604" s="64" t="s">
        <v>38</v>
      </c>
      <c r="F604" s="65" t="s">
        <v>39</v>
      </c>
      <c r="G604" s="63" t="s">
        <v>40</v>
      </c>
      <c r="H604" s="66">
        <v>1</v>
      </c>
      <c r="I604" s="69" t="s">
        <v>41</v>
      </c>
      <c r="J604" s="69" t="s">
        <v>41</v>
      </c>
      <c r="K604" s="63" t="s">
        <v>41</v>
      </c>
      <c r="N604" s="78" t="s">
        <v>49</v>
      </c>
      <c r="O604" s="78" t="s">
        <v>49</v>
      </c>
    </row>
    <row r="605" spans="1:15">
      <c r="A605" s="63" t="s">
        <v>198</v>
      </c>
      <c r="B605" s="63" t="s">
        <v>139</v>
      </c>
      <c r="C605" s="77">
        <f t="shared" si="18"/>
        <v>44718</v>
      </c>
      <c r="D605" s="77">
        <f t="shared" si="19"/>
        <v>44718</v>
      </c>
      <c r="E605" s="64" t="s">
        <v>38</v>
      </c>
      <c r="F605" s="65" t="s">
        <v>39</v>
      </c>
      <c r="G605" s="63" t="s">
        <v>40</v>
      </c>
      <c r="H605" s="66">
        <v>1</v>
      </c>
      <c r="I605" s="69" t="s">
        <v>41</v>
      </c>
      <c r="J605" s="69" t="s">
        <v>41</v>
      </c>
      <c r="K605" s="63" t="s">
        <v>41</v>
      </c>
      <c r="N605" s="78" t="s">
        <v>50</v>
      </c>
      <c r="O605" s="78" t="s">
        <v>50</v>
      </c>
    </row>
    <row r="606" spans="1:15">
      <c r="A606" s="63" t="s">
        <v>198</v>
      </c>
      <c r="B606" s="63" t="s">
        <v>139</v>
      </c>
      <c r="C606" s="77">
        <f t="shared" si="18"/>
        <v>44756</v>
      </c>
      <c r="D606" s="77">
        <f t="shared" si="19"/>
        <v>44756</v>
      </c>
      <c r="E606" s="64" t="s">
        <v>38</v>
      </c>
      <c r="F606" s="65" t="s">
        <v>39</v>
      </c>
      <c r="G606" s="63" t="s">
        <v>40</v>
      </c>
      <c r="H606" s="66">
        <v>1</v>
      </c>
      <c r="I606" s="69" t="s">
        <v>41</v>
      </c>
      <c r="J606" s="69" t="s">
        <v>41</v>
      </c>
      <c r="K606" s="63" t="s">
        <v>41</v>
      </c>
      <c r="N606" s="78" t="s">
        <v>51</v>
      </c>
      <c r="O606" s="78" t="s">
        <v>51</v>
      </c>
    </row>
    <row r="607" spans="1:15">
      <c r="A607" s="63" t="s">
        <v>198</v>
      </c>
      <c r="B607" s="63" t="s">
        <v>139</v>
      </c>
      <c r="C607" s="77">
        <f t="shared" si="18"/>
        <v>44788</v>
      </c>
      <c r="D607" s="77">
        <f t="shared" si="19"/>
        <v>44788</v>
      </c>
      <c r="E607" s="64" t="s">
        <v>38</v>
      </c>
      <c r="F607" s="65" t="s">
        <v>39</v>
      </c>
      <c r="G607" s="63" t="s">
        <v>40</v>
      </c>
      <c r="H607" s="66">
        <v>1</v>
      </c>
      <c r="I607" s="69" t="s">
        <v>41</v>
      </c>
      <c r="J607" s="69" t="s">
        <v>41</v>
      </c>
      <c r="K607" s="63" t="s">
        <v>41</v>
      </c>
      <c r="N607" s="78" t="s">
        <v>60</v>
      </c>
      <c r="O607" s="78" t="s">
        <v>60</v>
      </c>
    </row>
    <row r="608" spans="1:15">
      <c r="A608" s="63" t="s">
        <v>198</v>
      </c>
      <c r="B608" s="63" t="s">
        <v>139</v>
      </c>
      <c r="C608" s="77">
        <f t="shared" si="18"/>
        <v>44848</v>
      </c>
      <c r="D608" s="77">
        <f t="shared" si="19"/>
        <v>44848</v>
      </c>
      <c r="E608" s="64" t="s">
        <v>43</v>
      </c>
      <c r="F608" s="65" t="s">
        <v>44</v>
      </c>
      <c r="G608" s="63" t="s">
        <v>40</v>
      </c>
      <c r="H608" s="66">
        <v>1</v>
      </c>
      <c r="I608" s="69" t="s">
        <v>41</v>
      </c>
      <c r="J608" s="69" t="s">
        <v>41</v>
      </c>
      <c r="K608" s="63" t="s">
        <v>45</v>
      </c>
      <c r="N608" s="78" t="s">
        <v>65</v>
      </c>
      <c r="O608" s="78" t="s">
        <v>65</v>
      </c>
    </row>
    <row r="609" spans="1:15">
      <c r="A609" s="63" t="s">
        <v>198</v>
      </c>
      <c r="B609" s="63" t="s">
        <v>139</v>
      </c>
      <c r="C609" s="77">
        <f t="shared" si="18"/>
        <v>44866</v>
      </c>
      <c r="D609" s="77">
        <f t="shared" si="19"/>
        <v>44866</v>
      </c>
      <c r="E609" s="64" t="s">
        <v>38</v>
      </c>
      <c r="F609" s="65" t="s">
        <v>39</v>
      </c>
      <c r="G609" s="63" t="s">
        <v>40</v>
      </c>
      <c r="H609" s="66">
        <v>1</v>
      </c>
      <c r="I609" s="69" t="s">
        <v>41</v>
      </c>
      <c r="J609" s="69" t="s">
        <v>41</v>
      </c>
      <c r="K609" s="63" t="s">
        <v>41</v>
      </c>
      <c r="N609" s="78" t="s">
        <v>67</v>
      </c>
      <c r="O609" s="78" t="s">
        <v>67</v>
      </c>
    </row>
    <row r="610" spans="1:15">
      <c r="A610" s="63" t="s">
        <v>198</v>
      </c>
      <c r="B610" s="63" t="s">
        <v>139</v>
      </c>
      <c r="C610" s="77">
        <f t="shared" si="18"/>
        <v>44876</v>
      </c>
      <c r="D610" s="77">
        <f t="shared" si="19"/>
        <v>44876</v>
      </c>
      <c r="E610" s="64" t="s">
        <v>38</v>
      </c>
      <c r="F610" s="65" t="s">
        <v>39</v>
      </c>
      <c r="G610" s="63" t="s">
        <v>40</v>
      </c>
      <c r="H610" s="66">
        <v>1</v>
      </c>
      <c r="I610" s="69" t="s">
        <v>41</v>
      </c>
      <c r="J610" s="69" t="s">
        <v>41</v>
      </c>
      <c r="K610" s="63" t="s">
        <v>41</v>
      </c>
      <c r="N610" s="78" t="s">
        <v>68</v>
      </c>
      <c r="O610" s="78" t="s">
        <v>68</v>
      </c>
    </row>
    <row r="611" spans="1:15">
      <c r="A611" s="63" t="s">
        <v>198</v>
      </c>
      <c r="B611" s="63" t="s">
        <v>139</v>
      </c>
      <c r="C611" s="77">
        <f t="shared" si="18"/>
        <v>44920</v>
      </c>
      <c r="D611" s="77">
        <f t="shared" si="19"/>
        <v>44920</v>
      </c>
      <c r="E611" s="64" t="s">
        <v>38</v>
      </c>
      <c r="F611" s="65" t="s">
        <v>39</v>
      </c>
      <c r="G611" s="63" t="s">
        <v>40</v>
      </c>
      <c r="H611" s="66">
        <v>1</v>
      </c>
      <c r="I611" s="69" t="s">
        <v>41</v>
      </c>
      <c r="J611" s="69" t="s">
        <v>41</v>
      </c>
      <c r="K611" s="63" t="s">
        <v>41</v>
      </c>
      <c r="N611" s="78" t="s">
        <v>69</v>
      </c>
      <c r="O611" s="78" t="s">
        <v>69</v>
      </c>
    </row>
    <row r="612" spans="1:15">
      <c r="A612" s="63" t="s">
        <v>199</v>
      </c>
      <c r="B612" s="63" t="s">
        <v>140</v>
      </c>
      <c r="C612" s="77">
        <f t="shared" si="18"/>
        <v>44562</v>
      </c>
      <c r="D612" s="77">
        <f t="shared" si="19"/>
        <v>44562</v>
      </c>
      <c r="E612" s="64" t="s">
        <v>38</v>
      </c>
      <c r="F612" s="65" t="s">
        <v>39</v>
      </c>
      <c r="G612" s="63" t="s">
        <v>40</v>
      </c>
      <c r="H612" s="66">
        <v>1</v>
      </c>
      <c r="I612" s="69" t="s">
        <v>41</v>
      </c>
      <c r="J612" s="69" t="s">
        <v>41</v>
      </c>
      <c r="K612" s="63" t="s">
        <v>41</v>
      </c>
      <c r="N612" s="78" t="s">
        <v>37</v>
      </c>
      <c r="O612" s="78" t="s">
        <v>37</v>
      </c>
    </row>
    <row r="613" spans="1:15">
      <c r="A613" s="63" t="s">
        <v>199</v>
      </c>
      <c r="B613" s="63" t="s">
        <v>140</v>
      </c>
      <c r="C613" s="77">
        <f t="shared" si="18"/>
        <v>44638</v>
      </c>
      <c r="D613" s="77">
        <f t="shared" si="19"/>
        <v>44638</v>
      </c>
      <c r="E613" s="64" t="s">
        <v>43</v>
      </c>
      <c r="F613" s="65" t="s">
        <v>44</v>
      </c>
      <c r="G613" s="63" t="s">
        <v>40</v>
      </c>
      <c r="H613" s="66">
        <v>1</v>
      </c>
      <c r="I613" s="69" t="s">
        <v>41</v>
      </c>
      <c r="J613" s="69" t="s">
        <v>41</v>
      </c>
      <c r="K613" s="63" t="s">
        <v>45</v>
      </c>
      <c r="N613" s="78" t="s">
        <v>42</v>
      </c>
      <c r="O613" s="78" t="s">
        <v>42</v>
      </c>
    </row>
    <row r="614" spans="1:15">
      <c r="A614" s="63" t="s">
        <v>199</v>
      </c>
      <c r="B614" s="63" t="s">
        <v>140</v>
      </c>
      <c r="C614" s="77">
        <f t="shared" si="18"/>
        <v>44669</v>
      </c>
      <c r="D614" s="77">
        <f t="shared" si="19"/>
        <v>44669</v>
      </c>
      <c r="E614" s="64" t="s">
        <v>38</v>
      </c>
      <c r="F614" s="65" t="s">
        <v>39</v>
      </c>
      <c r="G614" s="63" t="s">
        <v>40</v>
      </c>
      <c r="H614" s="66">
        <v>1</v>
      </c>
      <c r="I614" s="69" t="s">
        <v>41</v>
      </c>
      <c r="J614" s="69" t="s">
        <v>41</v>
      </c>
      <c r="K614" s="63" t="s">
        <v>41</v>
      </c>
      <c r="N614" s="78" t="s">
        <v>46</v>
      </c>
      <c r="O614" s="78" t="s">
        <v>46</v>
      </c>
    </row>
    <row r="615" spans="1:15">
      <c r="A615" s="63" t="s">
        <v>199</v>
      </c>
      <c r="B615" s="63" t="s">
        <v>140</v>
      </c>
      <c r="C615" s="77">
        <f t="shared" si="18"/>
        <v>44682</v>
      </c>
      <c r="D615" s="77">
        <f t="shared" si="19"/>
        <v>44682</v>
      </c>
      <c r="E615" s="64" t="s">
        <v>38</v>
      </c>
      <c r="F615" s="65" t="s">
        <v>39</v>
      </c>
      <c r="G615" s="63" t="s">
        <v>40</v>
      </c>
      <c r="H615" s="66">
        <v>1</v>
      </c>
      <c r="I615" s="69" t="s">
        <v>41</v>
      </c>
      <c r="J615" s="69" t="s">
        <v>41</v>
      </c>
      <c r="K615" s="63" t="s">
        <v>41</v>
      </c>
      <c r="N615" s="78" t="s">
        <v>47</v>
      </c>
      <c r="O615" s="78" t="s">
        <v>47</v>
      </c>
    </row>
    <row r="616" spans="1:15">
      <c r="A616" s="63" t="s">
        <v>199</v>
      </c>
      <c r="B616" s="63" t="s">
        <v>140</v>
      </c>
      <c r="C616" s="77">
        <f t="shared" si="18"/>
        <v>44689</v>
      </c>
      <c r="D616" s="77">
        <f t="shared" si="19"/>
        <v>44689</v>
      </c>
      <c r="E616" s="64" t="s">
        <v>38</v>
      </c>
      <c r="F616" s="65" t="s">
        <v>39</v>
      </c>
      <c r="G616" s="63" t="s">
        <v>40</v>
      </c>
      <c r="H616" s="66">
        <v>1</v>
      </c>
      <c r="I616" s="69" t="s">
        <v>41</v>
      </c>
      <c r="J616" s="69" t="s">
        <v>41</v>
      </c>
      <c r="K616" s="63" t="s">
        <v>41</v>
      </c>
      <c r="N616" s="78" t="s">
        <v>48</v>
      </c>
      <c r="O616" s="78" t="s">
        <v>48</v>
      </c>
    </row>
    <row r="617" spans="1:15">
      <c r="A617" s="63" t="s">
        <v>199</v>
      </c>
      <c r="B617" s="63" t="s">
        <v>140</v>
      </c>
      <c r="C617" s="77">
        <f t="shared" si="18"/>
        <v>44707</v>
      </c>
      <c r="D617" s="77">
        <f t="shared" si="19"/>
        <v>44707</v>
      </c>
      <c r="E617" s="64" t="s">
        <v>38</v>
      </c>
      <c r="F617" s="65" t="s">
        <v>39</v>
      </c>
      <c r="G617" s="63" t="s">
        <v>40</v>
      </c>
      <c r="H617" s="66">
        <v>1</v>
      </c>
      <c r="I617" s="69" t="s">
        <v>41</v>
      </c>
      <c r="J617" s="69" t="s">
        <v>41</v>
      </c>
      <c r="K617" s="63" t="s">
        <v>41</v>
      </c>
      <c r="N617" s="78" t="s">
        <v>49</v>
      </c>
      <c r="O617" s="78" t="s">
        <v>49</v>
      </c>
    </row>
    <row r="618" spans="1:15">
      <c r="A618" s="63" t="s">
        <v>199</v>
      </c>
      <c r="B618" s="63" t="s">
        <v>140</v>
      </c>
      <c r="C618" s="77">
        <f t="shared" si="18"/>
        <v>44708</v>
      </c>
      <c r="D618" s="77">
        <f t="shared" si="19"/>
        <v>44708</v>
      </c>
      <c r="E618" s="64" t="s">
        <v>63</v>
      </c>
      <c r="F618" s="65" t="s">
        <v>64</v>
      </c>
      <c r="G618" s="63" t="s">
        <v>40</v>
      </c>
      <c r="H618" s="66">
        <v>1</v>
      </c>
      <c r="I618" s="69" t="s">
        <v>41</v>
      </c>
      <c r="J618" s="69" t="s">
        <v>41</v>
      </c>
      <c r="K618" s="63" t="s">
        <v>41</v>
      </c>
      <c r="N618" s="78" t="s">
        <v>89</v>
      </c>
      <c r="O618" s="78" t="s">
        <v>89</v>
      </c>
    </row>
    <row r="619" spans="1:15">
      <c r="A619" s="63" t="s">
        <v>199</v>
      </c>
      <c r="B619" s="63" t="s">
        <v>140</v>
      </c>
      <c r="C619" s="77">
        <f t="shared" si="18"/>
        <v>44718</v>
      </c>
      <c r="D619" s="77">
        <f t="shared" si="19"/>
        <v>44718</v>
      </c>
      <c r="E619" s="64" t="s">
        <v>38</v>
      </c>
      <c r="F619" s="65" t="s">
        <v>39</v>
      </c>
      <c r="G619" s="63" t="s">
        <v>40</v>
      </c>
      <c r="H619" s="66">
        <v>1</v>
      </c>
      <c r="I619" s="69" t="s">
        <v>41</v>
      </c>
      <c r="J619" s="69" t="s">
        <v>41</v>
      </c>
      <c r="K619" s="63" t="s">
        <v>41</v>
      </c>
      <c r="N619" s="78" t="s">
        <v>50</v>
      </c>
      <c r="O619" s="78" t="s">
        <v>50</v>
      </c>
    </row>
    <row r="620" spans="1:15">
      <c r="A620" s="63" t="s">
        <v>199</v>
      </c>
      <c r="B620" s="63" t="s">
        <v>140</v>
      </c>
      <c r="C620" s="77">
        <f t="shared" si="18"/>
        <v>44756</v>
      </c>
      <c r="D620" s="77">
        <f t="shared" si="19"/>
        <v>44756</v>
      </c>
      <c r="E620" s="64" t="s">
        <v>38</v>
      </c>
      <c r="F620" s="65" t="s">
        <v>39</v>
      </c>
      <c r="G620" s="63" t="s">
        <v>40</v>
      </c>
      <c r="H620" s="66">
        <v>1</v>
      </c>
      <c r="I620" s="69" t="s">
        <v>41</v>
      </c>
      <c r="J620" s="69" t="s">
        <v>41</v>
      </c>
      <c r="K620" s="63" t="s">
        <v>41</v>
      </c>
      <c r="N620" s="78" t="s">
        <v>51</v>
      </c>
      <c r="O620" s="78" t="s">
        <v>51</v>
      </c>
    </row>
    <row r="621" spans="1:15">
      <c r="A621" s="63" t="s">
        <v>199</v>
      </c>
      <c r="B621" s="63" t="s">
        <v>140</v>
      </c>
      <c r="C621" s="77">
        <f t="shared" si="18"/>
        <v>44757</v>
      </c>
      <c r="D621" s="77">
        <f t="shared" si="19"/>
        <v>44757</v>
      </c>
      <c r="E621" s="64" t="s">
        <v>63</v>
      </c>
      <c r="F621" s="65" t="s">
        <v>64</v>
      </c>
      <c r="G621" s="63" t="s">
        <v>40</v>
      </c>
      <c r="H621" s="66">
        <v>1</v>
      </c>
      <c r="I621" s="69" t="s">
        <v>41</v>
      </c>
      <c r="J621" s="69" t="s">
        <v>41</v>
      </c>
      <c r="K621" s="63" t="s">
        <v>41</v>
      </c>
      <c r="N621" s="78" t="s">
        <v>92</v>
      </c>
      <c r="O621" s="78" t="s">
        <v>92</v>
      </c>
    </row>
    <row r="622" spans="1:15">
      <c r="A622" s="63" t="s">
        <v>199</v>
      </c>
      <c r="B622" s="63" t="s">
        <v>140</v>
      </c>
      <c r="C622" s="77">
        <f t="shared" si="18"/>
        <v>44767</v>
      </c>
      <c r="D622" s="77">
        <f t="shared" si="19"/>
        <v>44771</v>
      </c>
      <c r="E622" s="64" t="s">
        <v>54</v>
      </c>
      <c r="F622" s="65" t="s">
        <v>55</v>
      </c>
      <c r="G622" s="63" t="s">
        <v>40</v>
      </c>
      <c r="H622" s="66">
        <v>5</v>
      </c>
      <c r="I622" s="69" t="s">
        <v>41</v>
      </c>
      <c r="J622" s="69" t="s">
        <v>41</v>
      </c>
      <c r="K622" s="63" t="s">
        <v>41</v>
      </c>
      <c r="N622" s="78" t="s">
        <v>52</v>
      </c>
      <c r="O622" s="78" t="s">
        <v>53</v>
      </c>
    </row>
    <row r="623" spans="1:15">
      <c r="A623" s="63" t="s">
        <v>199</v>
      </c>
      <c r="B623" s="63" t="s">
        <v>140</v>
      </c>
      <c r="C623" s="77">
        <f t="shared" si="18"/>
        <v>44774</v>
      </c>
      <c r="D623" s="77">
        <f t="shared" si="19"/>
        <v>44778</v>
      </c>
      <c r="E623" s="64" t="s">
        <v>54</v>
      </c>
      <c r="F623" s="65" t="s">
        <v>55</v>
      </c>
      <c r="G623" s="63" t="s">
        <v>40</v>
      </c>
      <c r="H623" s="66">
        <v>5</v>
      </c>
      <c r="I623" s="69" t="s">
        <v>41</v>
      </c>
      <c r="J623" s="69" t="s">
        <v>41</v>
      </c>
      <c r="K623" s="63" t="s">
        <v>41</v>
      </c>
      <c r="N623" s="78" t="s">
        <v>56</v>
      </c>
      <c r="O623" s="78" t="s">
        <v>57</v>
      </c>
    </row>
    <row r="624" spans="1:15">
      <c r="A624" s="63" t="s">
        <v>199</v>
      </c>
      <c r="B624" s="63" t="s">
        <v>140</v>
      </c>
      <c r="C624" s="77">
        <f t="shared" si="18"/>
        <v>44781</v>
      </c>
      <c r="D624" s="77">
        <f t="shared" si="19"/>
        <v>44785</v>
      </c>
      <c r="E624" s="64" t="s">
        <v>54</v>
      </c>
      <c r="F624" s="65" t="s">
        <v>55</v>
      </c>
      <c r="G624" s="63" t="s">
        <v>40</v>
      </c>
      <c r="H624" s="66">
        <v>5</v>
      </c>
      <c r="I624" s="69" t="s">
        <v>41</v>
      </c>
      <c r="J624" s="69" t="s">
        <v>41</v>
      </c>
      <c r="K624" s="63" t="s">
        <v>41</v>
      </c>
      <c r="N624" s="78" t="s">
        <v>58</v>
      </c>
      <c r="O624" s="78" t="s">
        <v>59</v>
      </c>
    </row>
    <row r="625" spans="1:15">
      <c r="A625" s="63" t="s">
        <v>199</v>
      </c>
      <c r="B625" s="63" t="s">
        <v>140</v>
      </c>
      <c r="C625" s="77">
        <f t="shared" si="18"/>
        <v>44788</v>
      </c>
      <c r="D625" s="77">
        <f t="shared" si="19"/>
        <v>44788</v>
      </c>
      <c r="E625" s="64" t="s">
        <v>38</v>
      </c>
      <c r="F625" s="65" t="s">
        <v>39</v>
      </c>
      <c r="G625" s="63" t="s">
        <v>40</v>
      </c>
      <c r="H625" s="66">
        <v>1</v>
      </c>
      <c r="I625" s="69" t="s">
        <v>41</v>
      </c>
      <c r="J625" s="69" t="s">
        <v>41</v>
      </c>
      <c r="K625" s="63" t="s">
        <v>41</v>
      </c>
      <c r="N625" s="78" t="s">
        <v>60</v>
      </c>
      <c r="O625" s="78" t="s">
        <v>60</v>
      </c>
    </row>
    <row r="626" spans="1:15">
      <c r="A626" s="63" t="s">
        <v>199</v>
      </c>
      <c r="B626" s="63" t="s">
        <v>140</v>
      </c>
      <c r="C626" s="77">
        <f t="shared" si="18"/>
        <v>44789</v>
      </c>
      <c r="D626" s="77">
        <f t="shared" si="19"/>
        <v>44792</v>
      </c>
      <c r="E626" s="64" t="s">
        <v>63</v>
      </c>
      <c r="F626" s="65" t="s">
        <v>64</v>
      </c>
      <c r="G626" s="63" t="s">
        <v>40</v>
      </c>
      <c r="H626" s="66">
        <v>4</v>
      </c>
      <c r="I626" s="69" t="s">
        <v>41</v>
      </c>
      <c r="J626" s="69" t="s">
        <v>41</v>
      </c>
      <c r="K626" s="63" t="s">
        <v>41</v>
      </c>
      <c r="N626" s="78" t="s">
        <v>61</v>
      </c>
      <c r="O626" s="78" t="s">
        <v>62</v>
      </c>
    </row>
    <row r="627" spans="1:15">
      <c r="A627" s="63" t="s">
        <v>199</v>
      </c>
      <c r="B627" s="63" t="s">
        <v>140</v>
      </c>
      <c r="C627" s="77">
        <f t="shared" si="18"/>
        <v>44848</v>
      </c>
      <c r="D627" s="77">
        <f t="shared" si="19"/>
        <v>44848</v>
      </c>
      <c r="E627" s="64" t="s">
        <v>43</v>
      </c>
      <c r="F627" s="65" t="s">
        <v>44</v>
      </c>
      <c r="G627" s="63" t="s">
        <v>40</v>
      </c>
      <c r="H627" s="66">
        <v>1</v>
      </c>
      <c r="I627" s="69" t="s">
        <v>41</v>
      </c>
      <c r="J627" s="69" t="s">
        <v>41</v>
      </c>
      <c r="K627" s="63" t="s">
        <v>45</v>
      </c>
      <c r="N627" s="78" t="s">
        <v>65</v>
      </c>
      <c r="O627" s="78" t="s">
        <v>65</v>
      </c>
    </row>
    <row r="628" spans="1:15">
      <c r="A628" s="63" t="s">
        <v>199</v>
      </c>
      <c r="B628" s="63" t="s">
        <v>140</v>
      </c>
      <c r="C628" s="77">
        <f t="shared" si="18"/>
        <v>44865</v>
      </c>
      <c r="D628" s="77">
        <f t="shared" si="19"/>
        <v>44865</v>
      </c>
      <c r="E628" s="64" t="s">
        <v>63</v>
      </c>
      <c r="F628" s="65" t="s">
        <v>64</v>
      </c>
      <c r="G628" s="63" t="s">
        <v>40</v>
      </c>
      <c r="H628" s="66">
        <v>1</v>
      </c>
      <c r="I628" s="69" t="s">
        <v>41</v>
      </c>
      <c r="J628" s="69" t="s">
        <v>41</v>
      </c>
      <c r="K628" s="63" t="s">
        <v>41</v>
      </c>
      <c r="N628" s="78" t="s">
        <v>66</v>
      </c>
      <c r="O628" s="78" t="s">
        <v>66</v>
      </c>
    </row>
    <row r="629" spans="1:15">
      <c r="A629" s="63" t="s">
        <v>199</v>
      </c>
      <c r="B629" s="63" t="s">
        <v>140</v>
      </c>
      <c r="C629" s="77">
        <f t="shared" si="18"/>
        <v>44866</v>
      </c>
      <c r="D629" s="77">
        <f t="shared" si="19"/>
        <v>44866</v>
      </c>
      <c r="E629" s="64" t="s">
        <v>38</v>
      </c>
      <c r="F629" s="65" t="s">
        <v>39</v>
      </c>
      <c r="G629" s="63" t="s">
        <v>40</v>
      </c>
      <c r="H629" s="66">
        <v>1</v>
      </c>
      <c r="I629" s="69" t="s">
        <v>41</v>
      </c>
      <c r="J629" s="69" t="s">
        <v>41</v>
      </c>
      <c r="K629" s="63" t="s">
        <v>41</v>
      </c>
      <c r="N629" s="78" t="s">
        <v>67</v>
      </c>
      <c r="O629" s="78" t="s">
        <v>67</v>
      </c>
    </row>
    <row r="630" spans="1:15">
      <c r="A630" s="63" t="s">
        <v>199</v>
      </c>
      <c r="B630" s="63" t="s">
        <v>140</v>
      </c>
      <c r="C630" s="77">
        <f t="shared" si="18"/>
        <v>44876</v>
      </c>
      <c r="D630" s="77">
        <f t="shared" si="19"/>
        <v>44876</v>
      </c>
      <c r="E630" s="64" t="s">
        <v>38</v>
      </c>
      <c r="F630" s="65" t="s">
        <v>39</v>
      </c>
      <c r="G630" s="63" t="s">
        <v>40</v>
      </c>
      <c r="H630" s="66">
        <v>1</v>
      </c>
      <c r="I630" s="69" t="s">
        <v>41</v>
      </c>
      <c r="J630" s="69" t="s">
        <v>41</v>
      </c>
      <c r="K630" s="63" t="s">
        <v>41</v>
      </c>
      <c r="N630" s="78" t="s">
        <v>68</v>
      </c>
      <c r="O630" s="78" t="s">
        <v>68</v>
      </c>
    </row>
    <row r="631" spans="1:15">
      <c r="A631" s="63" t="s">
        <v>199</v>
      </c>
      <c r="B631" s="63" t="s">
        <v>140</v>
      </c>
      <c r="C631" s="77">
        <f t="shared" si="18"/>
        <v>44918</v>
      </c>
      <c r="D631" s="77">
        <f t="shared" si="19"/>
        <v>44918</v>
      </c>
      <c r="E631" s="64" t="s">
        <v>74</v>
      </c>
      <c r="F631" s="65" t="s">
        <v>75</v>
      </c>
      <c r="G631" s="63" t="s">
        <v>40</v>
      </c>
      <c r="H631" s="66">
        <v>1</v>
      </c>
      <c r="I631" s="69" t="s">
        <v>41</v>
      </c>
      <c r="J631" s="69" t="s">
        <v>41</v>
      </c>
      <c r="K631" s="63" t="s">
        <v>41</v>
      </c>
      <c r="N631" s="78" t="s">
        <v>97</v>
      </c>
      <c r="O631" s="78" t="s">
        <v>97</v>
      </c>
    </row>
    <row r="632" spans="1:15">
      <c r="A632" s="63" t="s">
        <v>199</v>
      </c>
      <c r="B632" s="63" t="s">
        <v>140</v>
      </c>
      <c r="C632" s="77">
        <f t="shared" si="18"/>
        <v>44920</v>
      </c>
      <c r="D632" s="77">
        <f t="shared" si="19"/>
        <v>44920</v>
      </c>
      <c r="E632" s="64" t="s">
        <v>38</v>
      </c>
      <c r="F632" s="65" t="s">
        <v>39</v>
      </c>
      <c r="G632" s="63" t="s">
        <v>40</v>
      </c>
      <c r="H632" s="66">
        <v>1</v>
      </c>
      <c r="I632" s="69" t="s">
        <v>41</v>
      </c>
      <c r="J632" s="69" t="s">
        <v>41</v>
      </c>
      <c r="K632" s="63" t="s">
        <v>41</v>
      </c>
      <c r="N632" s="78" t="s">
        <v>69</v>
      </c>
      <c r="O632" s="78" t="s">
        <v>69</v>
      </c>
    </row>
    <row r="633" spans="1:15">
      <c r="A633" s="63" t="s">
        <v>199</v>
      </c>
      <c r="B633" s="63" t="s">
        <v>140</v>
      </c>
      <c r="C633" s="77">
        <f t="shared" si="18"/>
        <v>44921</v>
      </c>
      <c r="D633" s="77">
        <f t="shared" si="19"/>
        <v>44925</v>
      </c>
      <c r="E633" s="64" t="s">
        <v>54</v>
      </c>
      <c r="F633" s="65" t="s">
        <v>55</v>
      </c>
      <c r="G633" s="63" t="s">
        <v>40</v>
      </c>
      <c r="H633" s="66">
        <v>5</v>
      </c>
      <c r="I633" s="69" t="s">
        <v>41</v>
      </c>
      <c r="J633" s="69" t="s">
        <v>41</v>
      </c>
      <c r="K633" s="63" t="s">
        <v>41</v>
      </c>
      <c r="N633" s="78" t="s">
        <v>70</v>
      </c>
      <c r="O633" s="78" t="s">
        <v>71</v>
      </c>
    </row>
    <row r="634" spans="1:15">
      <c r="A634" s="63" t="s">
        <v>200</v>
      </c>
      <c r="B634" s="63" t="s">
        <v>141</v>
      </c>
      <c r="C634" s="77">
        <f t="shared" si="18"/>
        <v>44562</v>
      </c>
      <c r="D634" s="77">
        <f t="shared" si="19"/>
        <v>44562</v>
      </c>
      <c r="E634" s="64" t="s">
        <v>38</v>
      </c>
      <c r="F634" s="65" t="s">
        <v>39</v>
      </c>
      <c r="G634" s="63" t="s">
        <v>40</v>
      </c>
      <c r="H634" s="66">
        <v>1</v>
      </c>
      <c r="I634" s="69" t="s">
        <v>41</v>
      </c>
      <c r="J634" s="69" t="s">
        <v>41</v>
      </c>
      <c r="K634" s="63" t="s">
        <v>41</v>
      </c>
      <c r="N634" s="78" t="s">
        <v>37</v>
      </c>
      <c r="O634" s="78" t="s">
        <v>37</v>
      </c>
    </row>
    <row r="635" spans="1:15">
      <c r="A635" s="63" t="s">
        <v>200</v>
      </c>
      <c r="B635" s="63" t="s">
        <v>141</v>
      </c>
      <c r="C635" s="77">
        <f t="shared" si="18"/>
        <v>44638</v>
      </c>
      <c r="D635" s="77">
        <f t="shared" si="19"/>
        <v>44638</v>
      </c>
      <c r="E635" s="64" t="s">
        <v>43</v>
      </c>
      <c r="F635" s="65" t="s">
        <v>44</v>
      </c>
      <c r="G635" s="63" t="s">
        <v>40</v>
      </c>
      <c r="H635" s="66">
        <v>1</v>
      </c>
      <c r="I635" s="69" t="s">
        <v>41</v>
      </c>
      <c r="J635" s="69" t="s">
        <v>41</v>
      </c>
      <c r="K635" s="63" t="s">
        <v>45</v>
      </c>
      <c r="N635" s="78" t="s">
        <v>42</v>
      </c>
      <c r="O635" s="78" t="s">
        <v>42</v>
      </c>
    </row>
    <row r="636" spans="1:15">
      <c r="A636" s="63" t="s">
        <v>200</v>
      </c>
      <c r="B636" s="63" t="s">
        <v>141</v>
      </c>
      <c r="C636" s="77">
        <f t="shared" si="18"/>
        <v>44669</v>
      </c>
      <c r="D636" s="77">
        <f t="shared" si="19"/>
        <v>44669</v>
      </c>
      <c r="E636" s="64" t="s">
        <v>38</v>
      </c>
      <c r="F636" s="65" t="s">
        <v>39</v>
      </c>
      <c r="G636" s="63" t="s">
        <v>40</v>
      </c>
      <c r="H636" s="66">
        <v>1</v>
      </c>
      <c r="I636" s="69" t="s">
        <v>41</v>
      </c>
      <c r="J636" s="69" t="s">
        <v>41</v>
      </c>
      <c r="K636" s="63" t="s">
        <v>41</v>
      </c>
      <c r="N636" s="78" t="s">
        <v>46</v>
      </c>
      <c r="O636" s="78" t="s">
        <v>46</v>
      </c>
    </row>
    <row r="637" spans="1:15">
      <c r="A637" s="63" t="s">
        <v>200</v>
      </c>
      <c r="B637" s="63" t="s">
        <v>141</v>
      </c>
      <c r="C637" s="77">
        <f t="shared" si="18"/>
        <v>44682</v>
      </c>
      <c r="D637" s="77">
        <f t="shared" si="19"/>
        <v>44682</v>
      </c>
      <c r="E637" s="64" t="s">
        <v>38</v>
      </c>
      <c r="F637" s="65" t="s">
        <v>39</v>
      </c>
      <c r="G637" s="63" t="s">
        <v>40</v>
      </c>
      <c r="H637" s="66">
        <v>1</v>
      </c>
      <c r="I637" s="69" t="s">
        <v>41</v>
      </c>
      <c r="J637" s="69" t="s">
        <v>41</v>
      </c>
      <c r="K637" s="63" t="s">
        <v>41</v>
      </c>
      <c r="N637" s="78" t="s">
        <v>47</v>
      </c>
      <c r="O637" s="78" t="s">
        <v>47</v>
      </c>
    </row>
    <row r="638" spans="1:15">
      <c r="A638" s="63" t="s">
        <v>200</v>
      </c>
      <c r="B638" s="63" t="s">
        <v>141</v>
      </c>
      <c r="C638" s="77">
        <f t="shared" si="18"/>
        <v>44689</v>
      </c>
      <c r="D638" s="77">
        <f t="shared" si="19"/>
        <v>44689</v>
      </c>
      <c r="E638" s="64" t="s">
        <v>38</v>
      </c>
      <c r="F638" s="65" t="s">
        <v>39</v>
      </c>
      <c r="G638" s="63" t="s">
        <v>40</v>
      </c>
      <c r="H638" s="66">
        <v>1</v>
      </c>
      <c r="I638" s="69" t="s">
        <v>41</v>
      </c>
      <c r="J638" s="69" t="s">
        <v>41</v>
      </c>
      <c r="K638" s="63" t="s">
        <v>41</v>
      </c>
      <c r="N638" s="78" t="s">
        <v>48</v>
      </c>
      <c r="O638" s="78" t="s">
        <v>48</v>
      </c>
    </row>
    <row r="639" spans="1:15">
      <c r="A639" s="63" t="s">
        <v>200</v>
      </c>
      <c r="B639" s="63" t="s">
        <v>141</v>
      </c>
      <c r="C639" s="77">
        <f t="shared" si="18"/>
        <v>44707</v>
      </c>
      <c r="D639" s="77">
        <f t="shared" si="19"/>
        <v>44707</v>
      </c>
      <c r="E639" s="64" t="s">
        <v>38</v>
      </c>
      <c r="F639" s="65" t="s">
        <v>39</v>
      </c>
      <c r="G639" s="63" t="s">
        <v>40</v>
      </c>
      <c r="H639" s="66">
        <v>1</v>
      </c>
      <c r="I639" s="69" t="s">
        <v>41</v>
      </c>
      <c r="J639" s="69" t="s">
        <v>41</v>
      </c>
      <c r="K639" s="63" t="s">
        <v>41</v>
      </c>
      <c r="N639" s="78" t="s">
        <v>49</v>
      </c>
      <c r="O639" s="78" t="s">
        <v>49</v>
      </c>
    </row>
    <row r="640" spans="1:15">
      <c r="A640" s="63" t="s">
        <v>200</v>
      </c>
      <c r="B640" s="63" t="s">
        <v>141</v>
      </c>
      <c r="C640" s="77">
        <f t="shared" si="18"/>
        <v>44718</v>
      </c>
      <c r="D640" s="77">
        <f t="shared" si="19"/>
        <v>44718</v>
      </c>
      <c r="E640" s="64" t="s">
        <v>38</v>
      </c>
      <c r="F640" s="65" t="s">
        <v>39</v>
      </c>
      <c r="G640" s="63" t="s">
        <v>40</v>
      </c>
      <c r="H640" s="66">
        <v>1</v>
      </c>
      <c r="I640" s="69" t="s">
        <v>41</v>
      </c>
      <c r="J640" s="69" t="s">
        <v>41</v>
      </c>
      <c r="K640" s="63" t="s">
        <v>41</v>
      </c>
      <c r="N640" s="78" t="s">
        <v>50</v>
      </c>
      <c r="O640" s="78" t="s">
        <v>50</v>
      </c>
    </row>
    <row r="641" spans="1:15">
      <c r="A641" s="63" t="s">
        <v>200</v>
      </c>
      <c r="B641" s="63" t="s">
        <v>141</v>
      </c>
      <c r="C641" s="77">
        <f t="shared" si="18"/>
        <v>44756</v>
      </c>
      <c r="D641" s="77">
        <f t="shared" si="19"/>
        <v>44756</v>
      </c>
      <c r="E641" s="64" t="s">
        <v>38</v>
      </c>
      <c r="F641" s="65" t="s">
        <v>39</v>
      </c>
      <c r="G641" s="63" t="s">
        <v>40</v>
      </c>
      <c r="H641" s="66">
        <v>1</v>
      </c>
      <c r="I641" s="69" t="s">
        <v>41</v>
      </c>
      <c r="J641" s="69" t="s">
        <v>41</v>
      </c>
      <c r="K641" s="63" t="s">
        <v>41</v>
      </c>
      <c r="N641" s="78" t="s">
        <v>51</v>
      </c>
      <c r="O641" s="78" t="s">
        <v>51</v>
      </c>
    </row>
    <row r="642" spans="1:15">
      <c r="A642" s="63" t="s">
        <v>200</v>
      </c>
      <c r="B642" s="63" t="s">
        <v>141</v>
      </c>
      <c r="C642" s="77">
        <f t="shared" ref="C642:C705" si="20">N642*1</f>
        <v>44788</v>
      </c>
      <c r="D642" s="77">
        <f t="shared" ref="D642:D705" si="21">O642*1</f>
        <v>44788</v>
      </c>
      <c r="E642" s="64" t="s">
        <v>38</v>
      </c>
      <c r="F642" s="65" t="s">
        <v>39</v>
      </c>
      <c r="G642" s="63" t="s">
        <v>40</v>
      </c>
      <c r="H642" s="66">
        <v>1</v>
      </c>
      <c r="I642" s="69" t="s">
        <v>41</v>
      </c>
      <c r="J642" s="69" t="s">
        <v>41</v>
      </c>
      <c r="K642" s="63" t="s">
        <v>41</v>
      </c>
      <c r="N642" s="78" t="s">
        <v>60</v>
      </c>
      <c r="O642" s="78" t="s">
        <v>60</v>
      </c>
    </row>
    <row r="643" spans="1:15">
      <c r="A643" s="63" t="s">
        <v>200</v>
      </c>
      <c r="B643" s="63" t="s">
        <v>141</v>
      </c>
      <c r="C643" s="77">
        <f t="shared" si="20"/>
        <v>44848</v>
      </c>
      <c r="D643" s="77">
        <f t="shared" si="21"/>
        <v>44848</v>
      </c>
      <c r="E643" s="64" t="s">
        <v>43</v>
      </c>
      <c r="F643" s="65" t="s">
        <v>44</v>
      </c>
      <c r="G643" s="63" t="s">
        <v>40</v>
      </c>
      <c r="H643" s="66">
        <v>1</v>
      </c>
      <c r="I643" s="69" t="s">
        <v>41</v>
      </c>
      <c r="J643" s="69" t="s">
        <v>41</v>
      </c>
      <c r="K643" s="63" t="s">
        <v>45</v>
      </c>
      <c r="N643" s="78" t="s">
        <v>65</v>
      </c>
      <c r="O643" s="78" t="s">
        <v>65</v>
      </c>
    </row>
    <row r="644" spans="1:15">
      <c r="A644" s="63" t="s">
        <v>200</v>
      </c>
      <c r="B644" s="63" t="s">
        <v>141</v>
      </c>
      <c r="C644" s="77">
        <f t="shared" si="20"/>
        <v>44866</v>
      </c>
      <c r="D644" s="77">
        <f t="shared" si="21"/>
        <v>44866</v>
      </c>
      <c r="E644" s="64" t="s">
        <v>38</v>
      </c>
      <c r="F644" s="65" t="s">
        <v>39</v>
      </c>
      <c r="G644" s="63" t="s">
        <v>40</v>
      </c>
      <c r="H644" s="66">
        <v>1</v>
      </c>
      <c r="I644" s="69" t="s">
        <v>41</v>
      </c>
      <c r="J644" s="69" t="s">
        <v>41</v>
      </c>
      <c r="K644" s="63" t="s">
        <v>41</v>
      </c>
      <c r="N644" s="78" t="s">
        <v>67</v>
      </c>
      <c r="O644" s="78" t="s">
        <v>67</v>
      </c>
    </row>
    <row r="645" spans="1:15">
      <c r="A645" s="63" t="s">
        <v>200</v>
      </c>
      <c r="B645" s="63" t="s">
        <v>141</v>
      </c>
      <c r="C645" s="77">
        <f t="shared" si="20"/>
        <v>44876</v>
      </c>
      <c r="D645" s="77">
        <f t="shared" si="21"/>
        <v>44876</v>
      </c>
      <c r="E645" s="64" t="s">
        <v>38</v>
      </c>
      <c r="F645" s="65" t="s">
        <v>39</v>
      </c>
      <c r="G645" s="63" t="s">
        <v>40</v>
      </c>
      <c r="H645" s="66">
        <v>1</v>
      </c>
      <c r="I645" s="69" t="s">
        <v>41</v>
      </c>
      <c r="J645" s="69" t="s">
        <v>41</v>
      </c>
      <c r="K645" s="63" t="s">
        <v>41</v>
      </c>
      <c r="N645" s="78" t="s">
        <v>68</v>
      </c>
      <c r="O645" s="78" t="s">
        <v>68</v>
      </c>
    </row>
    <row r="646" spans="1:15">
      <c r="A646" s="63" t="s">
        <v>200</v>
      </c>
      <c r="B646" s="63" t="s">
        <v>141</v>
      </c>
      <c r="C646" s="77">
        <f t="shared" si="20"/>
        <v>44920</v>
      </c>
      <c r="D646" s="77">
        <f t="shared" si="21"/>
        <v>44920</v>
      </c>
      <c r="E646" s="64" t="s">
        <v>38</v>
      </c>
      <c r="F646" s="65" t="s">
        <v>39</v>
      </c>
      <c r="G646" s="63" t="s">
        <v>40</v>
      </c>
      <c r="H646" s="66">
        <v>1</v>
      </c>
      <c r="I646" s="69" t="s">
        <v>41</v>
      </c>
      <c r="J646" s="69" t="s">
        <v>41</v>
      </c>
      <c r="K646" s="63" t="s">
        <v>41</v>
      </c>
      <c r="N646" s="78" t="s">
        <v>69</v>
      </c>
      <c r="O646" s="78" t="s">
        <v>69</v>
      </c>
    </row>
    <row r="647" spans="1:15">
      <c r="A647" s="63" t="s">
        <v>201</v>
      </c>
      <c r="B647" s="63" t="s">
        <v>142</v>
      </c>
      <c r="C647" s="77">
        <f t="shared" si="20"/>
        <v>44562</v>
      </c>
      <c r="D647" s="77">
        <f t="shared" si="21"/>
        <v>44562</v>
      </c>
      <c r="E647" s="64" t="s">
        <v>38</v>
      </c>
      <c r="F647" s="65" t="s">
        <v>39</v>
      </c>
      <c r="G647" s="63" t="s">
        <v>40</v>
      </c>
      <c r="H647" s="66">
        <v>1</v>
      </c>
      <c r="I647" s="69" t="s">
        <v>41</v>
      </c>
      <c r="J647" s="69" t="s">
        <v>41</v>
      </c>
      <c r="K647" s="63" t="s">
        <v>41</v>
      </c>
      <c r="N647" s="78" t="s">
        <v>37</v>
      </c>
      <c r="O647" s="78" t="s">
        <v>37</v>
      </c>
    </row>
    <row r="648" spans="1:15">
      <c r="A648" s="63" t="s">
        <v>201</v>
      </c>
      <c r="B648" s="63" t="s">
        <v>142</v>
      </c>
      <c r="C648" s="77">
        <f t="shared" si="20"/>
        <v>44638</v>
      </c>
      <c r="D648" s="77">
        <f t="shared" si="21"/>
        <v>44638</v>
      </c>
      <c r="E648" s="64" t="s">
        <v>43</v>
      </c>
      <c r="F648" s="65" t="s">
        <v>44</v>
      </c>
      <c r="G648" s="63" t="s">
        <v>40</v>
      </c>
      <c r="H648" s="66">
        <v>1</v>
      </c>
      <c r="I648" s="69" t="s">
        <v>41</v>
      </c>
      <c r="J648" s="69" t="s">
        <v>41</v>
      </c>
      <c r="K648" s="63" t="s">
        <v>45</v>
      </c>
      <c r="N648" s="78" t="s">
        <v>42</v>
      </c>
      <c r="O648" s="78" t="s">
        <v>42</v>
      </c>
    </row>
    <row r="649" spans="1:15">
      <c r="A649" s="63" t="s">
        <v>201</v>
      </c>
      <c r="B649" s="63" t="s">
        <v>142</v>
      </c>
      <c r="C649" s="77">
        <f t="shared" si="20"/>
        <v>44669</v>
      </c>
      <c r="D649" s="77">
        <f t="shared" si="21"/>
        <v>44669</v>
      </c>
      <c r="E649" s="64" t="s">
        <v>38</v>
      </c>
      <c r="F649" s="65" t="s">
        <v>39</v>
      </c>
      <c r="G649" s="63" t="s">
        <v>40</v>
      </c>
      <c r="H649" s="66">
        <v>1</v>
      </c>
      <c r="I649" s="69" t="s">
        <v>41</v>
      </c>
      <c r="J649" s="69" t="s">
        <v>41</v>
      </c>
      <c r="K649" s="63" t="s">
        <v>41</v>
      </c>
      <c r="N649" s="78" t="s">
        <v>46</v>
      </c>
      <c r="O649" s="78" t="s">
        <v>46</v>
      </c>
    </row>
    <row r="650" spans="1:15">
      <c r="A650" s="63" t="s">
        <v>201</v>
      </c>
      <c r="B650" s="63" t="s">
        <v>142</v>
      </c>
      <c r="C650" s="77">
        <f t="shared" si="20"/>
        <v>44682</v>
      </c>
      <c r="D650" s="77">
        <f t="shared" si="21"/>
        <v>44682</v>
      </c>
      <c r="E650" s="64" t="s">
        <v>38</v>
      </c>
      <c r="F650" s="65" t="s">
        <v>39</v>
      </c>
      <c r="G650" s="63" t="s">
        <v>40</v>
      </c>
      <c r="H650" s="66">
        <v>1</v>
      </c>
      <c r="I650" s="69" t="s">
        <v>41</v>
      </c>
      <c r="J650" s="69" t="s">
        <v>41</v>
      </c>
      <c r="K650" s="63" t="s">
        <v>41</v>
      </c>
      <c r="N650" s="78" t="s">
        <v>47</v>
      </c>
      <c r="O650" s="78" t="s">
        <v>47</v>
      </c>
    </row>
    <row r="651" spans="1:15">
      <c r="A651" s="63" t="s">
        <v>201</v>
      </c>
      <c r="B651" s="63" t="s">
        <v>142</v>
      </c>
      <c r="C651" s="77">
        <f t="shared" si="20"/>
        <v>44689</v>
      </c>
      <c r="D651" s="77">
        <f t="shared" si="21"/>
        <v>44689</v>
      </c>
      <c r="E651" s="64" t="s">
        <v>38</v>
      </c>
      <c r="F651" s="65" t="s">
        <v>39</v>
      </c>
      <c r="G651" s="63" t="s">
        <v>40</v>
      </c>
      <c r="H651" s="66">
        <v>1</v>
      </c>
      <c r="I651" s="69" t="s">
        <v>41</v>
      </c>
      <c r="J651" s="69" t="s">
        <v>41</v>
      </c>
      <c r="K651" s="63" t="s">
        <v>41</v>
      </c>
      <c r="N651" s="78" t="s">
        <v>48</v>
      </c>
      <c r="O651" s="78" t="s">
        <v>48</v>
      </c>
    </row>
    <row r="652" spans="1:15">
      <c r="A652" s="63" t="s">
        <v>201</v>
      </c>
      <c r="B652" s="63" t="s">
        <v>142</v>
      </c>
      <c r="C652" s="77">
        <f t="shared" si="20"/>
        <v>44707</v>
      </c>
      <c r="D652" s="77">
        <f t="shared" si="21"/>
        <v>44707</v>
      </c>
      <c r="E652" s="64" t="s">
        <v>38</v>
      </c>
      <c r="F652" s="65" t="s">
        <v>39</v>
      </c>
      <c r="G652" s="63" t="s">
        <v>40</v>
      </c>
      <c r="H652" s="66">
        <v>1</v>
      </c>
      <c r="I652" s="69" t="s">
        <v>41</v>
      </c>
      <c r="J652" s="69" t="s">
        <v>41</v>
      </c>
      <c r="K652" s="63" t="s">
        <v>41</v>
      </c>
      <c r="N652" s="78" t="s">
        <v>49</v>
      </c>
      <c r="O652" s="78" t="s">
        <v>49</v>
      </c>
    </row>
    <row r="653" spans="1:15">
      <c r="A653" s="63" t="s">
        <v>201</v>
      </c>
      <c r="B653" s="63" t="s">
        <v>142</v>
      </c>
      <c r="C653" s="77">
        <f t="shared" si="20"/>
        <v>44708</v>
      </c>
      <c r="D653" s="77">
        <f t="shared" si="21"/>
        <v>44708</v>
      </c>
      <c r="E653" s="64" t="s">
        <v>63</v>
      </c>
      <c r="F653" s="65" t="s">
        <v>64</v>
      </c>
      <c r="G653" s="63" t="s">
        <v>40</v>
      </c>
      <c r="H653" s="66">
        <v>1</v>
      </c>
      <c r="I653" s="69" t="s">
        <v>41</v>
      </c>
      <c r="J653" s="69" t="s">
        <v>41</v>
      </c>
      <c r="K653" s="63" t="s">
        <v>41</v>
      </c>
      <c r="N653" s="78" t="s">
        <v>89</v>
      </c>
      <c r="O653" s="78" t="s">
        <v>89</v>
      </c>
    </row>
    <row r="654" spans="1:15">
      <c r="A654" s="63" t="s">
        <v>201</v>
      </c>
      <c r="B654" s="63" t="s">
        <v>142</v>
      </c>
      <c r="C654" s="77">
        <f t="shared" si="20"/>
        <v>44718</v>
      </c>
      <c r="D654" s="77">
        <f t="shared" si="21"/>
        <v>44718</v>
      </c>
      <c r="E654" s="64" t="s">
        <v>38</v>
      </c>
      <c r="F654" s="65" t="s">
        <v>39</v>
      </c>
      <c r="G654" s="63" t="s">
        <v>40</v>
      </c>
      <c r="H654" s="66">
        <v>1</v>
      </c>
      <c r="I654" s="69" t="s">
        <v>41</v>
      </c>
      <c r="J654" s="69" t="s">
        <v>41</v>
      </c>
      <c r="K654" s="63" t="s">
        <v>41</v>
      </c>
      <c r="N654" s="78" t="s">
        <v>50</v>
      </c>
      <c r="O654" s="78" t="s">
        <v>50</v>
      </c>
    </row>
    <row r="655" spans="1:15">
      <c r="A655" s="63" t="s">
        <v>201</v>
      </c>
      <c r="B655" s="63" t="s">
        <v>142</v>
      </c>
      <c r="C655" s="77">
        <f t="shared" si="20"/>
        <v>44756</v>
      </c>
      <c r="D655" s="77">
        <f t="shared" si="21"/>
        <v>44756</v>
      </c>
      <c r="E655" s="64" t="s">
        <v>38</v>
      </c>
      <c r="F655" s="65" t="s">
        <v>39</v>
      </c>
      <c r="G655" s="63" t="s">
        <v>40</v>
      </c>
      <c r="H655" s="66">
        <v>1</v>
      </c>
      <c r="I655" s="69" t="s">
        <v>41</v>
      </c>
      <c r="J655" s="69" t="s">
        <v>41</v>
      </c>
      <c r="K655" s="63" t="s">
        <v>41</v>
      </c>
      <c r="N655" s="78" t="s">
        <v>51</v>
      </c>
      <c r="O655" s="78" t="s">
        <v>51</v>
      </c>
    </row>
    <row r="656" spans="1:15">
      <c r="A656" s="63" t="s">
        <v>201</v>
      </c>
      <c r="B656" s="63" t="s">
        <v>142</v>
      </c>
      <c r="C656" s="77">
        <f t="shared" si="20"/>
        <v>44757</v>
      </c>
      <c r="D656" s="77">
        <f t="shared" si="21"/>
        <v>44757</v>
      </c>
      <c r="E656" s="64" t="s">
        <v>63</v>
      </c>
      <c r="F656" s="65" t="s">
        <v>64</v>
      </c>
      <c r="G656" s="63" t="s">
        <v>40</v>
      </c>
      <c r="H656" s="66">
        <v>1</v>
      </c>
      <c r="I656" s="69" t="s">
        <v>41</v>
      </c>
      <c r="J656" s="69" t="s">
        <v>41</v>
      </c>
      <c r="K656" s="63" t="s">
        <v>41</v>
      </c>
      <c r="N656" s="78" t="s">
        <v>92</v>
      </c>
      <c r="O656" s="78" t="s">
        <v>92</v>
      </c>
    </row>
    <row r="657" spans="1:15">
      <c r="A657" s="63" t="s">
        <v>201</v>
      </c>
      <c r="B657" s="63" t="s">
        <v>142</v>
      </c>
      <c r="C657" s="77">
        <f t="shared" si="20"/>
        <v>44767</v>
      </c>
      <c r="D657" s="77">
        <f t="shared" si="21"/>
        <v>44771</v>
      </c>
      <c r="E657" s="64" t="s">
        <v>54</v>
      </c>
      <c r="F657" s="65" t="s">
        <v>55</v>
      </c>
      <c r="G657" s="63" t="s">
        <v>40</v>
      </c>
      <c r="H657" s="66">
        <v>5</v>
      </c>
      <c r="I657" s="69" t="s">
        <v>41</v>
      </c>
      <c r="J657" s="69" t="s">
        <v>41</v>
      </c>
      <c r="K657" s="63" t="s">
        <v>41</v>
      </c>
      <c r="N657" s="78" t="s">
        <v>52</v>
      </c>
      <c r="O657" s="78" t="s">
        <v>53</v>
      </c>
    </row>
    <row r="658" spans="1:15">
      <c r="A658" s="63" t="s">
        <v>201</v>
      </c>
      <c r="B658" s="63" t="s">
        <v>142</v>
      </c>
      <c r="C658" s="77">
        <f t="shared" si="20"/>
        <v>44774</v>
      </c>
      <c r="D658" s="77">
        <f t="shared" si="21"/>
        <v>44778</v>
      </c>
      <c r="E658" s="64" t="s">
        <v>54</v>
      </c>
      <c r="F658" s="65" t="s">
        <v>55</v>
      </c>
      <c r="G658" s="63" t="s">
        <v>40</v>
      </c>
      <c r="H658" s="66">
        <v>5</v>
      </c>
      <c r="I658" s="69" t="s">
        <v>41</v>
      </c>
      <c r="J658" s="69" t="s">
        <v>41</v>
      </c>
      <c r="K658" s="63" t="s">
        <v>41</v>
      </c>
      <c r="N658" s="78" t="s">
        <v>56</v>
      </c>
      <c r="O658" s="78" t="s">
        <v>57</v>
      </c>
    </row>
    <row r="659" spans="1:15">
      <c r="A659" s="63" t="s">
        <v>201</v>
      </c>
      <c r="B659" s="63" t="s">
        <v>142</v>
      </c>
      <c r="C659" s="77">
        <f t="shared" si="20"/>
        <v>44781</v>
      </c>
      <c r="D659" s="77">
        <f t="shared" si="21"/>
        <v>44785</v>
      </c>
      <c r="E659" s="64" t="s">
        <v>54</v>
      </c>
      <c r="F659" s="65" t="s">
        <v>55</v>
      </c>
      <c r="G659" s="63" t="s">
        <v>40</v>
      </c>
      <c r="H659" s="66">
        <v>5</v>
      </c>
      <c r="I659" s="69" t="s">
        <v>41</v>
      </c>
      <c r="J659" s="69" t="s">
        <v>41</v>
      </c>
      <c r="K659" s="63" t="s">
        <v>41</v>
      </c>
      <c r="N659" s="78" t="s">
        <v>58</v>
      </c>
      <c r="O659" s="78" t="s">
        <v>59</v>
      </c>
    </row>
    <row r="660" spans="1:15">
      <c r="A660" s="63" t="s">
        <v>201</v>
      </c>
      <c r="B660" s="63" t="s">
        <v>142</v>
      </c>
      <c r="C660" s="77">
        <f t="shared" si="20"/>
        <v>44788</v>
      </c>
      <c r="D660" s="77">
        <f t="shared" si="21"/>
        <v>44788</v>
      </c>
      <c r="E660" s="64" t="s">
        <v>38</v>
      </c>
      <c r="F660" s="65" t="s">
        <v>39</v>
      </c>
      <c r="G660" s="63" t="s">
        <v>40</v>
      </c>
      <c r="H660" s="66">
        <v>1</v>
      </c>
      <c r="I660" s="69" t="s">
        <v>41</v>
      </c>
      <c r="J660" s="69" t="s">
        <v>41</v>
      </c>
      <c r="K660" s="63" t="s">
        <v>41</v>
      </c>
      <c r="N660" s="78" t="s">
        <v>60</v>
      </c>
      <c r="O660" s="78" t="s">
        <v>60</v>
      </c>
    </row>
    <row r="661" spans="1:15">
      <c r="A661" s="63" t="s">
        <v>201</v>
      </c>
      <c r="B661" s="63" t="s">
        <v>142</v>
      </c>
      <c r="C661" s="77">
        <f t="shared" si="20"/>
        <v>44789</v>
      </c>
      <c r="D661" s="77">
        <f t="shared" si="21"/>
        <v>44792</v>
      </c>
      <c r="E661" s="64" t="s">
        <v>63</v>
      </c>
      <c r="F661" s="65" t="s">
        <v>64</v>
      </c>
      <c r="G661" s="63" t="s">
        <v>40</v>
      </c>
      <c r="H661" s="66">
        <v>4</v>
      </c>
      <c r="I661" s="69" t="s">
        <v>41</v>
      </c>
      <c r="J661" s="69" t="s">
        <v>41</v>
      </c>
      <c r="K661" s="63" t="s">
        <v>41</v>
      </c>
      <c r="N661" s="78" t="s">
        <v>61</v>
      </c>
      <c r="O661" s="78" t="s">
        <v>62</v>
      </c>
    </row>
    <row r="662" spans="1:15">
      <c r="A662" s="63" t="s">
        <v>201</v>
      </c>
      <c r="B662" s="63" t="s">
        <v>142</v>
      </c>
      <c r="C662" s="77">
        <f t="shared" si="20"/>
        <v>44848</v>
      </c>
      <c r="D662" s="77">
        <f t="shared" si="21"/>
        <v>44848</v>
      </c>
      <c r="E662" s="64" t="s">
        <v>43</v>
      </c>
      <c r="F662" s="65" t="s">
        <v>44</v>
      </c>
      <c r="G662" s="63" t="s">
        <v>40</v>
      </c>
      <c r="H662" s="66">
        <v>1</v>
      </c>
      <c r="I662" s="69" t="s">
        <v>41</v>
      </c>
      <c r="J662" s="69" t="s">
        <v>41</v>
      </c>
      <c r="K662" s="63" t="s">
        <v>45</v>
      </c>
      <c r="N662" s="78" t="s">
        <v>65</v>
      </c>
      <c r="O662" s="78" t="s">
        <v>65</v>
      </c>
    </row>
    <row r="663" spans="1:15">
      <c r="A663" s="63" t="s">
        <v>201</v>
      </c>
      <c r="B663" s="63" t="s">
        <v>142</v>
      </c>
      <c r="C663" s="77">
        <f t="shared" si="20"/>
        <v>44865</v>
      </c>
      <c r="D663" s="77">
        <f t="shared" si="21"/>
        <v>44865</v>
      </c>
      <c r="E663" s="64" t="s">
        <v>63</v>
      </c>
      <c r="F663" s="65" t="s">
        <v>64</v>
      </c>
      <c r="G663" s="63" t="s">
        <v>40</v>
      </c>
      <c r="H663" s="66">
        <v>1</v>
      </c>
      <c r="I663" s="69" t="s">
        <v>41</v>
      </c>
      <c r="J663" s="69" t="s">
        <v>41</v>
      </c>
      <c r="K663" s="63" t="s">
        <v>41</v>
      </c>
      <c r="N663" s="78" t="s">
        <v>66</v>
      </c>
      <c r="O663" s="78" t="s">
        <v>66</v>
      </c>
    </row>
    <row r="664" spans="1:15">
      <c r="A664" s="63" t="s">
        <v>201</v>
      </c>
      <c r="B664" s="63" t="s">
        <v>142</v>
      </c>
      <c r="C664" s="77">
        <f t="shared" si="20"/>
        <v>44866</v>
      </c>
      <c r="D664" s="77">
        <f t="shared" si="21"/>
        <v>44866</v>
      </c>
      <c r="E664" s="64" t="s">
        <v>38</v>
      </c>
      <c r="F664" s="65" t="s">
        <v>39</v>
      </c>
      <c r="G664" s="63" t="s">
        <v>40</v>
      </c>
      <c r="H664" s="66">
        <v>1</v>
      </c>
      <c r="I664" s="69" t="s">
        <v>41</v>
      </c>
      <c r="J664" s="69" t="s">
        <v>41</v>
      </c>
      <c r="K664" s="63" t="s">
        <v>41</v>
      </c>
      <c r="N664" s="78" t="s">
        <v>67</v>
      </c>
      <c r="O664" s="78" t="s">
        <v>67</v>
      </c>
    </row>
    <row r="665" spans="1:15">
      <c r="A665" s="63" t="s">
        <v>201</v>
      </c>
      <c r="B665" s="63" t="s">
        <v>142</v>
      </c>
      <c r="C665" s="77">
        <f t="shared" si="20"/>
        <v>44876</v>
      </c>
      <c r="D665" s="77">
        <f t="shared" si="21"/>
        <v>44876</v>
      </c>
      <c r="E665" s="64" t="s">
        <v>38</v>
      </c>
      <c r="F665" s="65" t="s">
        <v>39</v>
      </c>
      <c r="G665" s="63" t="s">
        <v>40</v>
      </c>
      <c r="H665" s="66">
        <v>1</v>
      </c>
      <c r="I665" s="69" t="s">
        <v>41</v>
      </c>
      <c r="J665" s="69" t="s">
        <v>41</v>
      </c>
      <c r="K665" s="63" t="s">
        <v>41</v>
      </c>
      <c r="N665" s="78" t="s">
        <v>68</v>
      </c>
      <c r="O665" s="78" t="s">
        <v>68</v>
      </c>
    </row>
    <row r="666" spans="1:15">
      <c r="A666" s="63" t="s">
        <v>201</v>
      </c>
      <c r="B666" s="63" t="s">
        <v>142</v>
      </c>
      <c r="C666" s="77">
        <f t="shared" si="20"/>
        <v>44918</v>
      </c>
      <c r="D666" s="77">
        <f t="shared" si="21"/>
        <v>44918</v>
      </c>
      <c r="E666" s="64" t="s">
        <v>74</v>
      </c>
      <c r="F666" s="65" t="s">
        <v>75</v>
      </c>
      <c r="G666" s="63" t="s">
        <v>40</v>
      </c>
      <c r="H666" s="66">
        <v>1</v>
      </c>
      <c r="I666" s="69" t="s">
        <v>41</v>
      </c>
      <c r="J666" s="69" t="s">
        <v>41</v>
      </c>
      <c r="K666" s="63" t="s">
        <v>41</v>
      </c>
      <c r="N666" s="78" t="s">
        <v>97</v>
      </c>
      <c r="O666" s="78" t="s">
        <v>97</v>
      </c>
    </row>
    <row r="667" spans="1:15">
      <c r="A667" s="63" t="s">
        <v>201</v>
      </c>
      <c r="B667" s="63" t="s">
        <v>142</v>
      </c>
      <c r="C667" s="77">
        <f t="shared" si="20"/>
        <v>44920</v>
      </c>
      <c r="D667" s="77">
        <f t="shared" si="21"/>
        <v>44920</v>
      </c>
      <c r="E667" s="64" t="s">
        <v>38</v>
      </c>
      <c r="F667" s="65" t="s">
        <v>39</v>
      </c>
      <c r="G667" s="63" t="s">
        <v>40</v>
      </c>
      <c r="H667" s="66">
        <v>1</v>
      </c>
      <c r="I667" s="69" t="s">
        <v>41</v>
      </c>
      <c r="J667" s="69" t="s">
        <v>41</v>
      </c>
      <c r="K667" s="63" t="s">
        <v>41</v>
      </c>
      <c r="N667" s="78" t="s">
        <v>69</v>
      </c>
      <c r="O667" s="78" t="s">
        <v>69</v>
      </c>
    </row>
    <row r="668" spans="1:15">
      <c r="A668" s="63" t="s">
        <v>201</v>
      </c>
      <c r="B668" s="63" t="s">
        <v>142</v>
      </c>
      <c r="C668" s="77">
        <f t="shared" si="20"/>
        <v>44921</v>
      </c>
      <c r="D668" s="77">
        <f t="shared" si="21"/>
        <v>44925</v>
      </c>
      <c r="E668" s="64" t="s">
        <v>54</v>
      </c>
      <c r="F668" s="65" t="s">
        <v>55</v>
      </c>
      <c r="G668" s="63" t="s">
        <v>40</v>
      </c>
      <c r="H668" s="66">
        <v>5</v>
      </c>
      <c r="I668" s="69" t="s">
        <v>41</v>
      </c>
      <c r="J668" s="69" t="s">
        <v>41</v>
      </c>
      <c r="K668" s="63" t="s">
        <v>41</v>
      </c>
      <c r="N668" s="78" t="s">
        <v>70</v>
      </c>
      <c r="O668" s="78" t="s">
        <v>71</v>
      </c>
    </row>
    <row r="669" spans="1:15">
      <c r="A669" s="63" t="s">
        <v>202</v>
      </c>
      <c r="B669" s="63" t="s">
        <v>143</v>
      </c>
      <c r="C669" s="77">
        <f t="shared" si="20"/>
        <v>44562</v>
      </c>
      <c r="D669" s="77">
        <f t="shared" si="21"/>
        <v>44562</v>
      </c>
      <c r="E669" s="64" t="s">
        <v>38</v>
      </c>
      <c r="F669" s="65" t="s">
        <v>39</v>
      </c>
      <c r="G669" s="63" t="s">
        <v>40</v>
      </c>
      <c r="H669" s="66">
        <v>1</v>
      </c>
      <c r="I669" s="69" t="s">
        <v>41</v>
      </c>
      <c r="J669" s="69" t="s">
        <v>41</v>
      </c>
      <c r="K669" s="63" t="s">
        <v>41</v>
      </c>
      <c r="N669" s="78" t="s">
        <v>37</v>
      </c>
      <c r="O669" s="78" t="s">
        <v>37</v>
      </c>
    </row>
    <row r="670" spans="1:15">
      <c r="A670" s="63" t="s">
        <v>202</v>
      </c>
      <c r="B670" s="63" t="s">
        <v>143</v>
      </c>
      <c r="C670" s="77">
        <f t="shared" si="20"/>
        <v>44564</v>
      </c>
      <c r="D670" s="77">
        <f t="shared" si="21"/>
        <v>44564</v>
      </c>
      <c r="E670" s="64" t="s">
        <v>74</v>
      </c>
      <c r="F670" s="65" t="s">
        <v>75</v>
      </c>
      <c r="G670" s="63" t="s">
        <v>76</v>
      </c>
      <c r="H670" s="68">
        <v>4.1666666666670002E-2</v>
      </c>
      <c r="I670" s="69" t="s">
        <v>132</v>
      </c>
      <c r="J670" s="69" t="s">
        <v>133</v>
      </c>
      <c r="K670" s="63" t="s">
        <v>41</v>
      </c>
      <c r="N670" s="78" t="s">
        <v>131</v>
      </c>
      <c r="O670" s="78" t="s">
        <v>131</v>
      </c>
    </row>
    <row r="671" spans="1:15">
      <c r="A671" s="63" t="s">
        <v>202</v>
      </c>
      <c r="B671" s="63" t="s">
        <v>143</v>
      </c>
      <c r="C671" s="77">
        <f t="shared" si="20"/>
        <v>44571</v>
      </c>
      <c r="D671" s="77">
        <f t="shared" si="21"/>
        <v>44571</v>
      </c>
      <c r="E671" s="64" t="s">
        <v>74</v>
      </c>
      <c r="F671" s="65" t="s">
        <v>75</v>
      </c>
      <c r="G671" s="63" t="s">
        <v>76</v>
      </c>
      <c r="H671" s="68">
        <v>4.1666666666670002E-2</v>
      </c>
      <c r="I671" s="69" t="s">
        <v>132</v>
      </c>
      <c r="J671" s="69" t="s">
        <v>133</v>
      </c>
      <c r="K671" s="63" t="s">
        <v>41</v>
      </c>
      <c r="N671" s="78" t="s">
        <v>73</v>
      </c>
      <c r="O671" s="78" t="s">
        <v>73</v>
      </c>
    </row>
    <row r="672" spans="1:15">
      <c r="A672" s="63" t="s">
        <v>202</v>
      </c>
      <c r="B672" s="63" t="s">
        <v>143</v>
      </c>
      <c r="C672" s="77">
        <f t="shared" si="20"/>
        <v>44578</v>
      </c>
      <c r="D672" s="77">
        <f t="shared" si="21"/>
        <v>44578</v>
      </c>
      <c r="E672" s="64" t="s">
        <v>74</v>
      </c>
      <c r="F672" s="65" t="s">
        <v>75</v>
      </c>
      <c r="G672" s="63" t="s">
        <v>76</v>
      </c>
      <c r="H672" s="68">
        <v>4.1666666666670002E-2</v>
      </c>
      <c r="I672" s="69" t="s">
        <v>132</v>
      </c>
      <c r="J672" s="69" t="s">
        <v>133</v>
      </c>
      <c r="K672" s="63" t="s">
        <v>41</v>
      </c>
      <c r="N672" s="78" t="s">
        <v>111</v>
      </c>
      <c r="O672" s="78" t="s">
        <v>111</v>
      </c>
    </row>
    <row r="673" spans="1:15">
      <c r="A673" s="63" t="s">
        <v>202</v>
      </c>
      <c r="B673" s="63" t="s">
        <v>143</v>
      </c>
      <c r="C673" s="77">
        <f t="shared" si="20"/>
        <v>44585</v>
      </c>
      <c r="D673" s="77">
        <f t="shared" si="21"/>
        <v>44585</v>
      </c>
      <c r="E673" s="64" t="s">
        <v>74</v>
      </c>
      <c r="F673" s="65" t="s">
        <v>75</v>
      </c>
      <c r="G673" s="63" t="s">
        <v>76</v>
      </c>
      <c r="H673" s="68">
        <v>4.1666666666670002E-2</v>
      </c>
      <c r="I673" s="69" t="s">
        <v>132</v>
      </c>
      <c r="J673" s="69" t="s">
        <v>133</v>
      </c>
      <c r="K673" s="63" t="s">
        <v>41</v>
      </c>
      <c r="N673" s="78" t="s">
        <v>80</v>
      </c>
      <c r="O673" s="78" t="s">
        <v>80</v>
      </c>
    </row>
    <row r="674" spans="1:15">
      <c r="A674" s="63" t="s">
        <v>202</v>
      </c>
      <c r="B674" s="63" t="s">
        <v>143</v>
      </c>
      <c r="C674" s="77">
        <f t="shared" si="20"/>
        <v>44592</v>
      </c>
      <c r="D674" s="77">
        <f t="shared" si="21"/>
        <v>44592</v>
      </c>
      <c r="E674" s="64" t="s">
        <v>74</v>
      </c>
      <c r="F674" s="65" t="s">
        <v>75</v>
      </c>
      <c r="G674" s="63" t="s">
        <v>76</v>
      </c>
      <c r="H674" s="68">
        <v>4.1666666666670002E-2</v>
      </c>
      <c r="I674" s="69" t="s">
        <v>132</v>
      </c>
      <c r="J674" s="69" t="s">
        <v>133</v>
      </c>
      <c r="K674" s="63" t="s">
        <v>41</v>
      </c>
      <c r="N674" s="78" t="s">
        <v>112</v>
      </c>
      <c r="O674" s="78" t="s">
        <v>112</v>
      </c>
    </row>
    <row r="675" spans="1:15">
      <c r="A675" s="63" t="s">
        <v>202</v>
      </c>
      <c r="B675" s="63" t="s">
        <v>143</v>
      </c>
      <c r="C675" s="77">
        <f t="shared" si="20"/>
        <v>44599</v>
      </c>
      <c r="D675" s="77">
        <f t="shared" si="21"/>
        <v>44599</v>
      </c>
      <c r="E675" s="64" t="s">
        <v>74</v>
      </c>
      <c r="F675" s="65" t="s">
        <v>75</v>
      </c>
      <c r="G675" s="63" t="s">
        <v>76</v>
      </c>
      <c r="H675" s="68">
        <v>4.1666666666670002E-2</v>
      </c>
      <c r="I675" s="69" t="s">
        <v>132</v>
      </c>
      <c r="J675" s="69" t="s">
        <v>133</v>
      </c>
      <c r="K675" s="63" t="s">
        <v>41</v>
      </c>
      <c r="N675" s="78" t="s">
        <v>81</v>
      </c>
      <c r="O675" s="78" t="s">
        <v>81</v>
      </c>
    </row>
    <row r="676" spans="1:15">
      <c r="A676" s="63" t="s">
        <v>202</v>
      </c>
      <c r="B676" s="63" t="s">
        <v>143</v>
      </c>
      <c r="C676" s="77">
        <f t="shared" si="20"/>
        <v>44638</v>
      </c>
      <c r="D676" s="77">
        <f t="shared" si="21"/>
        <v>44638</v>
      </c>
      <c r="E676" s="64" t="s">
        <v>43</v>
      </c>
      <c r="F676" s="65" t="s">
        <v>44</v>
      </c>
      <c r="G676" s="63" t="s">
        <v>40</v>
      </c>
      <c r="H676" s="66">
        <v>1</v>
      </c>
      <c r="I676" s="69" t="s">
        <v>41</v>
      </c>
      <c r="J676" s="69" t="s">
        <v>41</v>
      </c>
      <c r="K676" s="63" t="s">
        <v>45</v>
      </c>
      <c r="N676" s="78" t="s">
        <v>42</v>
      </c>
      <c r="O676" s="78" t="s">
        <v>42</v>
      </c>
    </row>
    <row r="677" spans="1:15">
      <c r="A677" s="63" t="s">
        <v>202</v>
      </c>
      <c r="B677" s="63" t="s">
        <v>143</v>
      </c>
      <c r="C677" s="77">
        <f t="shared" si="20"/>
        <v>44669</v>
      </c>
      <c r="D677" s="77">
        <f t="shared" si="21"/>
        <v>44669</v>
      </c>
      <c r="E677" s="64" t="s">
        <v>38</v>
      </c>
      <c r="F677" s="65" t="s">
        <v>39</v>
      </c>
      <c r="G677" s="63" t="s">
        <v>40</v>
      </c>
      <c r="H677" s="66">
        <v>1</v>
      </c>
      <c r="I677" s="69" t="s">
        <v>41</v>
      </c>
      <c r="J677" s="69" t="s">
        <v>41</v>
      </c>
      <c r="K677" s="63" t="s">
        <v>41</v>
      </c>
      <c r="N677" s="78" t="s">
        <v>46</v>
      </c>
      <c r="O677" s="78" t="s">
        <v>46</v>
      </c>
    </row>
    <row r="678" spans="1:15">
      <c r="A678" s="63" t="s">
        <v>202</v>
      </c>
      <c r="B678" s="63" t="s">
        <v>143</v>
      </c>
      <c r="C678" s="77">
        <f t="shared" si="20"/>
        <v>44682</v>
      </c>
      <c r="D678" s="77">
        <f t="shared" si="21"/>
        <v>44682</v>
      </c>
      <c r="E678" s="64" t="s">
        <v>38</v>
      </c>
      <c r="F678" s="65" t="s">
        <v>39</v>
      </c>
      <c r="G678" s="63" t="s">
        <v>40</v>
      </c>
      <c r="H678" s="66">
        <v>1</v>
      </c>
      <c r="I678" s="69" t="s">
        <v>41</v>
      </c>
      <c r="J678" s="69" t="s">
        <v>41</v>
      </c>
      <c r="K678" s="63" t="s">
        <v>41</v>
      </c>
      <c r="N678" s="78" t="s">
        <v>47</v>
      </c>
      <c r="O678" s="78" t="s">
        <v>47</v>
      </c>
    </row>
    <row r="679" spans="1:15">
      <c r="A679" s="63" t="s">
        <v>202</v>
      </c>
      <c r="B679" s="63" t="s">
        <v>143</v>
      </c>
      <c r="C679" s="77">
        <f t="shared" si="20"/>
        <v>44689</v>
      </c>
      <c r="D679" s="77">
        <f t="shared" si="21"/>
        <v>44689</v>
      </c>
      <c r="E679" s="64" t="s">
        <v>38</v>
      </c>
      <c r="F679" s="65" t="s">
        <v>39</v>
      </c>
      <c r="G679" s="63" t="s">
        <v>40</v>
      </c>
      <c r="H679" s="66">
        <v>1</v>
      </c>
      <c r="I679" s="69" t="s">
        <v>41</v>
      </c>
      <c r="J679" s="69" t="s">
        <v>41</v>
      </c>
      <c r="K679" s="63" t="s">
        <v>41</v>
      </c>
      <c r="N679" s="78" t="s">
        <v>48</v>
      </c>
      <c r="O679" s="78" t="s">
        <v>48</v>
      </c>
    </row>
    <row r="680" spans="1:15">
      <c r="A680" s="63" t="s">
        <v>202</v>
      </c>
      <c r="B680" s="63" t="s">
        <v>143</v>
      </c>
      <c r="C680" s="77">
        <f t="shared" si="20"/>
        <v>44707</v>
      </c>
      <c r="D680" s="77">
        <f t="shared" si="21"/>
        <v>44707</v>
      </c>
      <c r="E680" s="64" t="s">
        <v>38</v>
      </c>
      <c r="F680" s="65" t="s">
        <v>39</v>
      </c>
      <c r="G680" s="63" t="s">
        <v>40</v>
      </c>
      <c r="H680" s="66">
        <v>1</v>
      </c>
      <c r="I680" s="69" t="s">
        <v>41</v>
      </c>
      <c r="J680" s="69" t="s">
        <v>41</v>
      </c>
      <c r="K680" s="63" t="s">
        <v>41</v>
      </c>
      <c r="N680" s="78" t="s">
        <v>49</v>
      </c>
      <c r="O680" s="78" t="s">
        <v>49</v>
      </c>
    </row>
    <row r="681" spans="1:15">
      <c r="A681" s="63" t="s">
        <v>202</v>
      </c>
      <c r="B681" s="63" t="s">
        <v>143</v>
      </c>
      <c r="C681" s="77">
        <f t="shared" si="20"/>
        <v>44718</v>
      </c>
      <c r="D681" s="77">
        <f t="shared" si="21"/>
        <v>44718</v>
      </c>
      <c r="E681" s="64" t="s">
        <v>38</v>
      </c>
      <c r="F681" s="65" t="s">
        <v>39</v>
      </c>
      <c r="G681" s="63" t="s">
        <v>40</v>
      </c>
      <c r="H681" s="66">
        <v>1</v>
      </c>
      <c r="I681" s="69" t="s">
        <v>41</v>
      </c>
      <c r="J681" s="69" t="s">
        <v>41</v>
      </c>
      <c r="K681" s="63" t="s">
        <v>41</v>
      </c>
      <c r="N681" s="78" t="s">
        <v>50</v>
      </c>
      <c r="O681" s="78" t="s">
        <v>50</v>
      </c>
    </row>
    <row r="682" spans="1:15">
      <c r="A682" s="63" t="s">
        <v>202</v>
      </c>
      <c r="B682" s="63" t="s">
        <v>143</v>
      </c>
      <c r="C682" s="77">
        <f t="shared" si="20"/>
        <v>44756</v>
      </c>
      <c r="D682" s="77">
        <f t="shared" si="21"/>
        <v>44756</v>
      </c>
      <c r="E682" s="64" t="s">
        <v>38</v>
      </c>
      <c r="F682" s="65" t="s">
        <v>39</v>
      </c>
      <c r="G682" s="63" t="s">
        <v>40</v>
      </c>
      <c r="H682" s="66">
        <v>1</v>
      </c>
      <c r="I682" s="69" t="s">
        <v>41</v>
      </c>
      <c r="J682" s="69" t="s">
        <v>41</v>
      </c>
      <c r="K682" s="63" t="s">
        <v>41</v>
      </c>
      <c r="N682" s="78" t="s">
        <v>51</v>
      </c>
      <c r="O682" s="78" t="s">
        <v>51</v>
      </c>
    </row>
    <row r="683" spans="1:15">
      <c r="A683" s="63" t="s">
        <v>202</v>
      </c>
      <c r="B683" s="63" t="s">
        <v>143</v>
      </c>
      <c r="C683" s="77">
        <f t="shared" si="20"/>
        <v>44788</v>
      </c>
      <c r="D683" s="77">
        <f t="shared" si="21"/>
        <v>44788</v>
      </c>
      <c r="E683" s="64" t="s">
        <v>38</v>
      </c>
      <c r="F683" s="65" t="s">
        <v>39</v>
      </c>
      <c r="G683" s="63" t="s">
        <v>40</v>
      </c>
      <c r="H683" s="66">
        <v>1</v>
      </c>
      <c r="I683" s="69" t="s">
        <v>41</v>
      </c>
      <c r="J683" s="69" t="s">
        <v>41</v>
      </c>
      <c r="K683" s="63" t="s">
        <v>41</v>
      </c>
      <c r="N683" s="78" t="s">
        <v>60</v>
      </c>
      <c r="O683" s="78" t="s">
        <v>60</v>
      </c>
    </row>
    <row r="684" spans="1:15">
      <c r="A684" s="63" t="s">
        <v>202</v>
      </c>
      <c r="B684" s="63" t="s">
        <v>143</v>
      </c>
      <c r="C684" s="77">
        <f t="shared" si="20"/>
        <v>44848</v>
      </c>
      <c r="D684" s="77">
        <f t="shared" si="21"/>
        <v>44848</v>
      </c>
      <c r="E684" s="64" t="s">
        <v>43</v>
      </c>
      <c r="F684" s="65" t="s">
        <v>44</v>
      </c>
      <c r="G684" s="63" t="s">
        <v>40</v>
      </c>
      <c r="H684" s="66">
        <v>1</v>
      </c>
      <c r="I684" s="69" t="s">
        <v>41</v>
      </c>
      <c r="J684" s="69" t="s">
        <v>41</v>
      </c>
      <c r="K684" s="63" t="s">
        <v>45</v>
      </c>
      <c r="N684" s="78" t="s">
        <v>65</v>
      </c>
      <c r="O684" s="78" t="s">
        <v>65</v>
      </c>
    </row>
    <row r="685" spans="1:15">
      <c r="A685" s="63" t="s">
        <v>202</v>
      </c>
      <c r="B685" s="63" t="s">
        <v>143</v>
      </c>
      <c r="C685" s="77">
        <f t="shared" si="20"/>
        <v>44866</v>
      </c>
      <c r="D685" s="77">
        <f t="shared" si="21"/>
        <v>44866</v>
      </c>
      <c r="E685" s="64" t="s">
        <v>38</v>
      </c>
      <c r="F685" s="65" t="s">
        <v>39</v>
      </c>
      <c r="G685" s="63" t="s">
        <v>40</v>
      </c>
      <c r="H685" s="66">
        <v>1</v>
      </c>
      <c r="I685" s="69" t="s">
        <v>41</v>
      </c>
      <c r="J685" s="69" t="s">
        <v>41</v>
      </c>
      <c r="K685" s="63" t="s">
        <v>41</v>
      </c>
      <c r="N685" s="78" t="s">
        <v>67</v>
      </c>
      <c r="O685" s="78" t="s">
        <v>67</v>
      </c>
    </row>
    <row r="686" spans="1:15">
      <c r="A686" s="63" t="s">
        <v>202</v>
      </c>
      <c r="B686" s="63" t="s">
        <v>143</v>
      </c>
      <c r="C686" s="77">
        <f t="shared" si="20"/>
        <v>44876</v>
      </c>
      <c r="D686" s="77">
        <f t="shared" si="21"/>
        <v>44876</v>
      </c>
      <c r="E686" s="64" t="s">
        <v>38</v>
      </c>
      <c r="F686" s="65" t="s">
        <v>39</v>
      </c>
      <c r="G686" s="63" t="s">
        <v>40</v>
      </c>
      <c r="H686" s="66">
        <v>1</v>
      </c>
      <c r="I686" s="69" t="s">
        <v>41</v>
      </c>
      <c r="J686" s="69" t="s">
        <v>41</v>
      </c>
      <c r="K686" s="63" t="s">
        <v>41</v>
      </c>
      <c r="N686" s="78" t="s">
        <v>68</v>
      </c>
      <c r="O686" s="78" t="s">
        <v>68</v>
      </c>
    </row>
    <row r="687" spans="1:15">
      <c r="A687" s="63" t="s">
        <v>202</v>
      </c>
      <c r="B687" s="63" t="s">
        <v>143</v>
      </c>
      <c r="C687" s="77">
        <f t="shared" si="20"/>
        <v>44920</v>
      </c>
      <c r="D687" s="77">
        <f t="shared" si="21"/>
        <v>44920</v>
      </c>
      <c r="E687" s="64" t="s">
        <v>38</v>
      </c>
      <c r="F687" s="65" t="s">
        <v>39</v>
      </c>
      <c r="G687" s="63" t="s">
        <v>40</v>
      </c>
      <c r="H687" s="66">
        <v>1</v>
      </c>
      <c r="I687" s="69" t="s">
        <v>41</v>
      </c>
      <c r="J687" s="69" t="s">
        <v>41</v>
      </c>
      <c r="K687" s="63" t="s">
        <v>41</v>
      </c>
      <c r="N687" s="78" t="s">
        <v>69</v>
      </c>
      <c r="O687" s="78" t="s">
        <v>69</v>
      </c>
    </row>
    <row r="688" spans="1:15">
      <c r="A688" s="63" t="s">
        <v>203</v>
      </c>
      <c r="B688" s="63" t="s">
        <v>144</v>
      </c>
      <c r="C688" s="77">
        <f t="shared" si="20"/>
        <v>44562</v>
      </c>
      <c r="D688" s="77">
        <f t="shared" si="21"/>
        <v>44562</v>
      </c>
      <c r="E688" s="64" t="s">
        <v>38</v>
      </c>
      <c r="F688" s="65" t="s">
        <v>39</v>
      </c>
      <c r="G688" s="63" t="s">
        <v>40</v>
      </c>
      <c r="H688" s="66">
        <v>1</v>
      </c>
      <c r="I688" s="69" t="s">
        <v>41</v>
      </c>
      <c r="J688" s="69" t="s">
        <v>41</v>
      </c>
      <c r="K688" s="63" t="s">
        <v>41</v>
      </c>
      <c r="N688" s="78" t="s">
        <v>37</v>
      </c>
      <c r="O688" s="78" t="s">
        <v>37</v>
      </c>
    </row>
    <row r="689" spans="1:15">
      <c r="A689" s="63" t="s">
        <v>203</v>
      </c>
      <c r="B689" s="63" t="s">
        <v>144</v>
      </c>
      <c r="C689" s="77">
        <f t="shared" si="20"/>
        <v>44638</v>
      </c>
      <c r="D689" s="77">
        <f t="shared" si="21"/>
        <v>44638</v>
      </c>
      <c r="E689" s="64" t="s">
        <v>43</v>
      </c>
      <c r="F689" s="65" t="s">
        <v>44</v>
      </c>
      <c r="G689" s="63" t="s">
        <v>40</v>
      </c>
      <c r="H689" s="66">
        <v>1</v>
      </c>
      <c r="I689" s="69" t="s">
        <v>41</v>
      </c>
      <c r="J689" s="69" t="s">
        <v>41</v>
      </c>
      <c r="K689" s="63" t="s">
        <v>45</v>
      </c>
      <c r="N689" s="78" t="s">
        <v>42</v>
      </c>
      <c r="O689" s="78" t="s">
        <v>42</v>
      </c>
    </row>
    <row r="690" spans="1:15">
      <c r="A690" s="63" t="s">
        <v>203</v>
      </c>
      <c r="B690" s="63" t="s">
        <v>144</v>
      </c>
      <c r="C690" s="77">
        <f t="shared" si="20"/>
        <v>44669</v>
      </c>
      <c r="D690" s="77">
        <f t="shared" si="21"/>
        <v>44669</v>
      </c>
      <c r="E690" s="64" t="s">
        <v>38</v>
      </c>
      <c r="F690" s="65" t="s">
        <v>39</v>
      </c>
      <c r="G690" s="63" t="s">
        <v>40</v>
      </c>
      <c r="H690" s="66">
        <v>1</v>
      </c>
      <c r="I690" s="69" t="s">
        <v>41</v>
      </c>
      <c r="J690" s="69" t="s">
        <v>41</v>
      </c>
      <c r="K690" s="63" t="s">
        <v>41</v>
      </c>
      <c r="N690" s="78" t="s">
        <v>46</v>
      </c>
      <c r="O690" s="78" t="s">
        <v>46</v>
      </c>
    </row>
    <row r="691" spans="1:15">
      <c r="A691" s="63" t="s">
        <v>203</v>
      </c>
      <c r="B691" s="63" t="s">
        <v>144</v>
      </c>
      <c r="C691" s="77">
        <f t="shared" si="20"/>
        <v>44682</v>
      </c>
      <c r="D691" s="77">
        <f t="shared" si="21"/>
        <v>44682</v>
      </c>
      <c r="E691" s="64" t="s">
        <v>38</v>
      </c>
      <c r="F691" s="65" t="s">
        <v>39</v>
      </c>
      <c r="G691" s="63" t="s">
        <v>40</v>
      </c>
      <c r="H691" s="66">
        <v>1</v>
      </c>
      <c r="I691" s="69" t="s">
        <v>41</v>
      </c>
      <c r="J691" s="69" t="s">
        <v>41</v>
      </c>
      <c r="K691" s="63" t="s">
        <v>41</v>
      </c>
      <c r="N691" s="78" t="s">
        <v>47</v>
      </c>
      <c r="O691" s="78" t="s">
        <v>47</v>
      </c>
    </row>
    <row r="692" spans="1:15">
      <c r="A692" s="63" t="s">
        <v>203</v>
      </c>
      <c r="B692" s="63" t="s">
        <v>144</v>
      </c>
      <c r="C692" s="77">
        <f t="shared" si="20"/>
        <v>44689</v>
      </c>
      <c r="D692" s="77">
        <f t="shared" si="21"/>
        <v>44689</v>
      </c>
      <c r="E692" s="64" t="s">
        <v>38</v>
      </c>
      <c r="F692" s="65" t="s">
        <v>39</v>
      </c>
      <c r="G692" s="63" t="s">
        <v>40</v>
      </c>
      <c r="H692" s="66">
        <v>1</v>
      </c>
      <c r="I692" s="69" t="s">
        <v>41</v>
      </c>
      <c r="J692" s="69" t="s">
        <v>41</v>
      </c>
      <c r="K692" s="63" t="s">
        <v>41</v>
      </c>
      <c r="N692" s="78" t="s">
        <v>48</v>
      </c>
      <c r="O692" s="78" t="s">
        <v>48</v>
      </c>
    </row>
    <row r="693" spans="1:15">
      <c r="A693" s="63" t="s">
        <v>203</v>
      </c>
      <c r="B693" s="63" t="s">
        <v>144</v>
      </c>
      <c r="C693" s="77">
        <f t="shared" si="20"/>
        <v>44707</v>
      </c>
      <c r="D693" s="77">
        <f t="shared" si="21"/>
        <v>44707</v>
      </c>
      <c r="E693" s="64" t="s">
        <v>38</v>
      </c>
      <c r="F693" s="65" t="s">
        <v>39</v>
      </c>
      <c r="G693" s="63" t="s">
        <v>40</v>
      </c>
      <c r="H693" s="66">
        <v>1</v>
      </c>
      <c r="I693" s="69" t="s">
        <v>41</v>
      </c>
      <c r="J693" s="69" t="s">
        <v>41</v>
      </c>
      <c r="K693" s="63" t="s">
        <v>41</v>
      </c>
      <c r="N693" s="78" t="s">
        <v>49</v>
      </c>
      <c r="O693" s="78" t="s">
        <v>49</v>
      </c>
    </row>
    <row r="694" spans="1:15">
      <c r="A694" s="63" t="s">
        <v>203</v>
      </c>
      <c r="B694" s="63" t="s">
        <v>144</v>
      </c>
      <c r="C694" s="77">
        <f t="shared" si="20"/>
        <v>44708</v>
      </c>
      <c r="D694" s="77">
        <f t="shared" si="21"/>
        <v>44708</v>
      </c>
      <c r="E694" s="64" t="s">
        <v>63</v>
      </c>
      <c r="F694" s="65" t="s">
        <v>64</v>
      </c>
      <c r="G694" s="63" t="s">
        <v>40</v>
      </c>
      <c r="H694" s="66">
        <v>1</v>
      </c>
      <c r="I694" s="69" t="s">
        <v>41</v>
      </c>
      <c r="J694" s="69" t="s">
        <v>41</v>
      </c>
      <c r="K694" s="63" t="s">
        <v>41</v>
      </c>
      <c r="N694" s="78" t="s">
        <v>89</v>
      </c>
      <c r="O694" s="78" t="s">
        <v>89</v>
      </c>
    </row>
    <row r="695" spans="1:15">
      <c r="A695" s="63" t="s">
        <v>203</v>
      </c>
      <c r="B695" s="63" t="s">
        <v>144</v>
      </c>
      <c r="C695" s="77">
        <f t="shared" si="20"/>
        <v>44718</v>
      </c>
      <c r="D695" s="77">
        <f t="shared" si="21"/>
        <v>44718</v>
      </c>
      <c r="E695" s="64" t="s">
        <v>38</v>
      </c>
      <c r="F695" s="65" t="s">
        <v>39</v>
      </c>
      <c r="G695" s="63" t="s">
        <v>40</v>
      </c>
      <c r="H695" s="66">
        <v>1</v>
      </c>
      <c r="I695" s="69" t="s">
        <v>41</v>
      </c>
      <c r="J695" s="69" t="s">
        <v>41</v>
      </c>
      <c r="K695" s="63" t="s">
        <v>41</v>
      </c>
      <c r="N695" s="78" t="s">
        <v>50</v>
      </c>
      <c r="O695" s="78" t="s">
        <v>50</v>
      </c>
    </row>
    <row r="696" spans="1:15">
      <c r="A696" s="63" t="s">
        <v>203</v>
      </c>
      <c r="B696" s="63" t="s">
        <v>144</v>
      </c>
      <c r="C696" s="77">
        <f t="shared" si="20"/>
        <v>44756</v>
      </c>
      <c r="D696" s="77">
        <f t="shared" si="21"/>
        <v>44756</v>
      </c>
      <c r="E696" s="64" t="s">
        <v>38</v>
      </c>
      <c r="F696" s="65" t="s">
        <v>39</v>
      </c>
      <c r="G696" s="63" t="s">
        <v>40</v>
      </c>
      <c r="H696" s="66">
        <v>1</v>
      </c>
      <c r="I696" s="69" t="s">
        <v>41</v>
      </c>
      <c r="J696" s="69" t="s">
        <v>41</v>
      </c>
      <c r="K696" s="63" t="s">
        <v>41</v>
      </c>
      <c r="N696" s="78" t="s">
        <v>51</v>
      </c>
      <c r="O696" s="78" t="s">
        <v>51</v>
      </c>
    </row>
    <row r="697" spans="1:15">
      <c r="A697" s="63" t="s">
        <v>203</v>
      </c>
      <c r="B697" s="63" t="s">
        <v>144</v>
      </c>
      <c r="C697" s="77">
        <f t="shared" si="20"/>
        <v>44757</v>
      </c>
      <c r="D697" s="77">
        <f t="shared" si="21"/>
        <v>44757</v>
      </c>
      <c r="E697" s="64" t="s">
        <v>63</v>
      </c>
      <c r="F697" s="65" t="s">
        <v>64</v>
      </c>
      <c r="G697" s="63" t="s">
        <v>40</v>
      </c>
      <c r="H697" s="66">
        <v>1</v>
      </c>
      <c r="I697" s="69" t="s">
        <v>41</v>
      </c>
      <c r="J697" s="69" t="s">
        <v>41</v>
      </c>
      <c r="K697" s="63" t="s">
        <v>41</v>
      </c>
      <c r="N697" s="78" t="s">
        <v>92</v>
      </c>
      <c r="O697" s="78" t="s">
        <v>92</v>
      </c>
    </row>
    <row r="698" spans="1:15">
      <c r="A698" s="63" t="s">
        <v>203</v>
      </c>
      <c r="B698" s="63" t="s">
        <v>144</v>
      </c>
      <c r="C698" s="77">
        <f t="shared" si="20"/>
        <v>44767</v>
      </c>
      <c r="D698" s="77">
        <f t="shared" si="21"/>
        <v>44771</v>
      </c>
      <c r="E698" s="64" t="s">
        <v>54</v>
      </c>
      <c r="F698" s="65" t="s">
        <v>55</v>
      </c>
      <c r="G698" s="63" t="s">
        <v>40</v>
      </c>
      <c r="H698" s="66">
        <v>5</v>
      </c>
      <c r="I698" s="69" t="s">
        <v>41</v>
      </c>
      <c r="J698" s="69" t="s">
        <v>41</v>
      </c>
      <c r="K698" s="63" t="s">
        <v>41</v>
      </c>
      <c r="N698" s="78" t="s">
        <v>52</v>
      </c>
      <c r="O698" s="78" t="s">
        <v>53</v>
      </c>
    </row>
    <row r="699" spans="1:15">
      <c r="A699" s="63" t="s">
        <v>203</v>
      </c>
      <c r="B699" s="63" t="s">
        <v>144</v>
      </c>
      <c r="C699" s="77">
        <f t="shared" si="20"/>
        <v>44774</v>
      </c>
      <c r="D699" s="77">
        <f t="shared" si="21"/>
        <v>44778</v>
      </c>
      <c r="E699" s="64" t="s">
        <v>54</v>
      </c>
      <c r="F699" s="65" t="s">
        <v>55</v>
      </c>
      <c r="G699" s="63" t="s">
        <v>40</v>
      </c>
      <c r="H699" s="66">
        <v>5</v>
      </c>
      <c r="I699" s="69" t="s">
        <v>41</v>
      </c>
      <c r="J699" s="69" t="s">
        <v>41</v>
      </c>
      <c r="K699" s="63" t="s">
        <v>41</v>
      </c>
      <c r="N699" s="78" t="s">
        <v>56</v>
      </c>
      <c r="O699" s="78" t="s">
        <v>57</v>
      </c>
    </row>
    <row r="700" spans="1:15">
      <c r="A700" s="63" t="s">
        <v>203</v>
      </c>
      <c r="B700" s="63" t="s">
        <v>144</v>
      </c>
      <c r="C700" s="77">
        <f t="shared" si="20"/>
        <v>44781</v>
      </c>
      <c r="D700" s="77">
        <f t="shared" si="21"/>
        <v>44785</v>
      </c>
      <c r="E700" s="64" t="s">
        <v>54</v>
      </c>
      <c r="F700" s="65" t="s">
        <v>55</v>
      </c>
      <c r="G700" s="63" t="s">
        <v>40</v>
      </c>
      <c r="H700" s="66">
        <v>5</v>
      </c>
      <c r="I700" s="69" t="s">
        <v>41</v>
      </c>
      <c r="J700" s="69" t="s">
        <v>41</v>
      </c>
      <c r="K700" s="63" t="s">
        <v>41</v>
      </c>
      <c r="N700" s="78" t="s">
        <v>58</v>
      </c>
      <c r="O700" s="78" t="s">
        <v>59</v>
      </c>
    </row>
    <row r="701" spans="1:15">
      <c r="A701" s="63" t="s">
        <v>203</v>
      </c>
      <c r="B701" s="63" t="s">
        <v>144</v>
      </c>
      <c r="C701" s="77">
        <f t="shared" si="20"/>
        <v>44788</v>
      </c>
      <c r="D701" s="77">
        <f t="shared" si="21"/>
        <v>44788</v>
      </c>
      <c r="E701" s="64" t="s">
        <v>38</v>
      </c>
      <c r="F701" s="65" t="s">
        <v>39</v>
      </c>
      <c r="G701" s="63" t="s">
        <v>40</v>
      </c>
      <c r="H701" s="66">
        <v>1</v>
      </c>
      <c r="I701" s="69" t="s">
        <v>41</v>
      </c>
      <c r="J701" s="69" t="s">
        <v>41</v>
      </c>
      <c r="K701" s="63" t="s">
        <v>41</v>
      </c>
      <c r="N701" s="78" t="s">
        <v>60</v>
      </c>
      <c r="O701" s="78" t="s">
        <v>60</v>
      </c>
    </row>
    <row r="702" spans="1:15">
      <c r="A702" s="63" t="s">
        <v>203</v>
      </c>
      <c r="B702" s="63" t="s">
        <v>144</v>
      </c>
      <c r="C702" s="77">
        <f t="shared" si="20"/>
        <v>44789</v>
      </c>
      <c r="D702" s="77">
        <f t="shared" si="21"/>
        <v>44792</v>
      </c>
      <c r="E702" s="64" t="s">
        <v>63</v>
      </c>
      <c r="F702" s="65" t="s">
        <v>64</v>
      </c>
      <c r="G702" s="63" t="s">
        <v>40</v>
      </c>
      <c r="H702" s="66">
        <v>4</v>
      </c>
      <c r="I702" s="69" t="s">
        <v>41</v>
      </c>
      <c r="J702" s="69" t="s">
        <v>41</v>
      </c>
      <c r="K702" s="63" t="s">
        <v>41</v>
      </c>
      <c r="N702" s="78" t="s">
        <v>61</v>
      </c>
      <c r="O702" s="78" t="s">
        <v>62</v>
      </c>
    </row>
    <row r="703" spans="1:15">
      <c r="A703" s="63" t="s">
        <v>203</v>
      </c>
      <c r="B703" s="63" t="s">
        <v>144</v>
      </c>
      <c r="C703" s="77">
        <f t="shared" si="20"/>
        <v>44848</v>
      </c>
      <c r="D703" s="77">
        <f t="shared" si="21"/>
        <v>44848</v>
      </c>
      <c r="E703" s="64" t="s">
        <v>43</v>
      </c>
      <c r="F703" s="65" t="s">
        <v>44</v>
      </c>
      <c r="G703" s="63" t="s">
        <v>40</v>
      </c>
      <c r="H703" s="66">
        <v>1</v>
      </c>
      <c r="I703" s="69" t="s">
        <v>41</v>
      </c>
      <c r="J703" s="69" t="s">
        <v>41</v>
      </c>
      <c r="K703" s="63" t="s">
        <v>45</v>
      </c>
      <c r="N703" s="78" t="s">
        <v>65</v>
      </c>
      <c r="O703" s="78" t="s">
        <v>65</v>
      </c>
    </row>
    <row r="704" spans="1:15">
      <c r="A704" s="63" t="s">
        <v>203</v>
      </c>
      <c r="B704" s="63" t="s">
        <v>144</v>
      </c>
      <c r="C704" s="77">
        <f t="shared" si="20"/>
        <v>44865</v>
      </c>
      <c r="D704" s="77">
        <f t="shared" si="21"/>
        <v>44865</v>
      </c>
      <c r="E704" s="64" t="s">
        <v>63</v>
      </c>
      <c r="F704" s="65" t="s">
        <v>64</v>
      </c>
      <c r="G704" s="63" t="s">
        <v>40</v>
      </c>
      <c r="H704" s="66">
        <v>1</v>
      </c>
      <c r="I704" s="69" t="s">
        <v>41</v>
      </c>
      <c r="J704" s="69" t="s">
        <v>41</v>
      </c>
      <c r="K704" s="63" t="s">
        <v>41</v>
      </c>
      <c r="N704" s="78" t="s">
        <v>66</v>
      </c>
      <c r="O704" s="78" t="s">
        <v>66</v>
      </c>
    </row>
    <row r="705" spans="1:15">
      <c r="A705" s="63" t="s">
        <v>203</v>
      </c>
      <c r="B705" s="63" t="s">
        <v>144</v>
      </c>
      <c r="C705" s="77">
        <f t="shared" si="20"/>
        <v>44866</v>
      </c>
      <c r="D705" s="77">
        <f t="shared" si="21"/>
        <v>44866</v>
      </c>
      <c r="E705" s="64" t="s">
        <v>38</v>
      </c>
      <c r="F705" s="65" t="s">
        <v>39</v>
      </c>
      <c r="G705" s="63" t="s">
        <v>40</v>
      </c>
      <c r="H705" s="66">
        <v>1</v>
      </c>
      <c r="I705" s="69" t="s">
        <v>41</v>
      </c>
      <c r="J705" s="69" t="s">
        <v>41</v>
      </c>
      <c r="K705" s="63" t="s">
        <v>41</v>
      </c>
      <c r="N705" s="78" t="s">
        <v>67</v>
      </c>
      <c r="O705" s="78" t="s">
        <v>67</v>
      </c>
    </row>
    <row r="706" spans="1:15">
      <c r="A706" s="63" t="s">
        <v>203</v>
      </c>
      <c r="B706" s="63" t="s">
        <v>144</v>
      </c>
      <c r="C706" s="77">
        <f t="shared" ref="C706:C769" si="22">N706*1</f>
        <v>44876</v>
      </c>
      <c r="D706" s="77">
        <f t="shared" ref="D706:D769" si="23">O706*1</f>
        <v>44876</v>
      </c>
      <c r="E706" s="64" t="s">
        <v>38</v>
      </c>
      <c r="F706" s="65" t="s">
        <v>39</v>
      </c>
      <c r="G706" s="63" t="s">
        <v>40</v>
      </c>
      <c r="H706" s="66">
        <v>1</v>
      </c>
      <c r="I706" s="69" t="s">
        <v>41</v>
      </c>
      <c r="J706" s="69" t="s">
        <v>41</v>
      </c>
      <c r="K706" s="63" t="s">
        <v>41</v>
      </c>
      <c r="N706" s="78" t="s">
        <v>68</v>
      </c>
      <c r="O706" s="78" t="s">
        <v>68</v>
      </c>
    </row>
    <row r="707" spans="1:15">
      <c r="A707" s="63" t="s">
        <v>203</v>
      </c>
      <c r="B707" s="63" t="s">
        <v>144</v>
      </c>
      <c r="C707" s="77">
        <f t="shared" si="22"/>
        <v>44918</v>
      </c>
      <c r="D707" s="77">
        <f t="shared" si="23"/>
        <v>44918</v>
      </c>
      <c r="E707" s="64" t="s">
        <v>74</v>
      </c>
      <c r="F707" s="65" t="s">
        <v>75</v>
      </c>
      <c r="G707" s="63" t="s">
        <v>40</v>
      </c>
      <c r="H707" s="66">
        <v>1</v>
      </c>
      <c r="I707" s="69" t="s">
        <v>41</v>
      </c>
      <c r="J707" s="69" t="s">
        <v>41</v>
      </c>
      <c r="K707" s="63" t="s">
        <v>41</v>
      </c>
      <c r="N707" s="78" t="s">
        <v>97</v>
      </c>
      <c r="O707" s="78" t="s">
        <v>97</v>
      </c>
    </row>
    <row r="708" spans="1:15">
      <c r="A708" s="63" t="s">
        <v>203</v>
      </c>
      <c r="B708" s="63" t="s">
        <v>144</v>
      </c>
      <c r="C708" s="77">
        <f t="shared" si="22"/>
        <v>44920</v>
      </c>
      <c r="D708" s="77">
        <f t="shared" si="23"/>
        <v>44920</v>
      </c>
      <c r="E708" s="64" t="s">
        <v>38</v>
      </c>
      <c r="F708" s="65" t="s">
        <v>39</v>
      </c>
      <c r="G708" s="63" t="s">
        <v>40</v>
      </c>
      <c r="H708" s="66">
        <v>1</v>
      </c>
      <c r="I708" s="69" t="s">
        <v>41</v>
      </c>
      <c r="J708" s="69" t="s">
        <v>41</v>
      </c>
      <c r="K708" s="63" t="s">
        <v>41</v>
      </c>
      <c r="N708" s="78" t="s">
        <v>69</v>
      </c>
      <c r="O708" s="78" t="s">
        <v>69</v>
      </c>
    </row>
    <row r="709" spans="1:15">
      <c r="A709" s="63" t="s">
        <v>203</v>
      </c>
      <c r="B709" s="63" t="s">
        <v>144</v>
      </c>
      <c r="C709" s="77">
        <f t="shared" si="22"/>
        <v>44921</v>
      </c>
      <c r="D709" s="77">
        <f t="shared" si="23"/>
        <v>44925</v>
      </c>
      <c r="E709" s="64" t="s">
        <v>54</v>
      </c>
      <c r="F709" s="65" t="s">
        <v>55</v>
      </c>
      <c r="G709" s="63" t="s">
        <v>40</v>
      </c>
      <c r="H709" s="66">
        <v>5</v>
      </c>
      <c r="I709" s="69" t="s">
        <v>41</v>
      </c>
      <c r="J709" s="69" t="s">
        <v>41</v>
      </c>
      <c r="K709" s="63" t="s">
        <v>41</v>
      </c>
      <c r="N709" s="78" t="s">
        <v>70</v>
      </c>
      <c r="O709" s="78" t="s">
        <v>71</v>
      </c>
    </row>
    <row r="710" spans="1:15">
      <c r="A710" s="63" t="s">
        <v>204</v>
      </c>
      <c r="B710" s="63" t="s">
        <v>145</v>
      </c>
      <c r="C710" s="77">
        <f t="shared" si="22"/>
        <v>44562</v>
      </c>
      <c r="D710" s="77">
        <f t="shared" si="23"/>
        <v>44562</v>
      </c>
      <c r="E710" s="64" t="s">
        <v>38</v>
      </c>
      <c r="F710" s="65" t="s">
        <v>39</v>
      </c>
      <c r="G710" s="63" t="s">
        <v>40</v>
      </c>
      <c r="H710" s="66">
        <v>1</v>
      </c>
      <c r="I710" s="69" t="s">
        <v>41</v>
      </c>
      <c r="J710" s="69" t="s">
        <v>41</v>
      </c>
      <c r="K710" s="63" t="s">
        <v>41</v>
      </c>
      <c r="N710" s="78" t="s">
        <v>37</v>
      </c>
      <c r="O710" s="78" t="s">
        <v>37</v>
      </c>
    </row>
    <row r="711" spans="1:15">
      <c r="A711" s="63" t="s">
        <v>204</v>
      </c>
      <c r="B711" s="63" t="s">
        <v>145</v>
      </c>
      <c r="C711" s="77">
        <f t="shared" si="22"/>
        <v>44638</v>
      </c>
      <c r="D711" s="77">
        <f t="shared" si="23"/>
        <v>44638</v>
      </c>
      <c r="E711" s="64" t="s">
        <v>43</v>
      </c>
      <c r="F711" s="65" t="s">
        <v>44</v>
      </c>
      <c r="G711" s="63" t="s">
        <v>40</v>
      </c>
      <c r="H711" s="66">
        <v>1</v>
      </c>
      <c r="I711" s="69" t="s">
        <v>41</v>
      </c>
      <c r="J711" s="69" t="s">
        <v>41</v>
      </c>
      <c r="K711" s="63" t="s">
        <v>45</v>
      </c>
      <c r="N711" s="78" t="s">
        <v>42</v>
      </c>
      <c r="O711" s="78" t="s">
        <v>42</v>
      </c>
    </row>
    <row r="712" spans="1:15">
      <c r="A712" s="63" t="s">
        <v>204</v>
      </c>
      <c r="B712" s="63" t="s">
        <v>145</v>
      </c>
      <c r="C712" s="77">
        <f t="shared" si="22"/>
        <v>44669</v>
      </c>
      <c r="D712" s="77">
        <f t="shared" si="23"/>
        <v>44669</v>
      </c>
      <c r="E712" s="64" t="s">
        <v>38</v>
      </c>
      <c r="F712" s="65" t="s">
        <v>39</v>
      </c>
      <c r="G712" s="63" t="s">
        <v>40</v>
      </c>
      <c r="H712" s="66">
        <v>1</v>
      </c>
      <c r="I712" s="69" t="s">
        <v>41</v>
      </c>
      <c r="J712" s="69" t="s">
        <v>41</v>
      </c>
      <c r="K712" s="63" t="s">
        <v>41</v>
      </c>
      <c r="N712" s="78" t="s">
        <v>46</v>
      </c>
      <c r="O712" s="78" t="s">
        <v>46</v>
      </c>
    </row>
    <row r="713" spans="1:15">
      <c r="A713" s="63" t="s">
        <v>204</v>
      </c>
      <c r="B713" s="63" t="s">
        <v>145</v>
      </c>
      <c r="C713" s="77">
        <f t="shared" si="22"/>
        <v>44682</v>
      </c>
      <c r="D713" s="77">
        <f t="shared" si="23"/>
        <v>44682</v>
      </c>
      <c r="E713" s="64" t="s">
        <v>38</v>
      </c>
      <c r="F713" s="65" t="s">
        <v>39</v>
      </c>
      <c r="G713" s="63" t="s">
        <v>40</v>
      </c>
      <c r="H713" s="66">
        <v>1</v>
      </c>
      <c r="I713" s="69" t="s">
        <v>41</v>
      </c>
      <c r="J713" s="69" t="s">
        <v>41</v>
      </c>
      <c r="K713" s="63" t="s">
        <v>41</v>
      </c>
      <c r="N713" s="78" t="s">
        <v>47</v>
      </c>
      <c r="O713" s="78" t="s">
        <v>47</v>
      </c>
    </row>
    <row r="714" spans="1:15">
      <c r="A714" s="63" t="s">
        <v>204</v>
      </c>
      <c r="B714" s="63" t="s">
        <v>145</v>
      </c>
      <c r="C714" s="77">
        <f t="shared" si="22"/>
        <v>44689</v>
      </c>
      <c r="D714" s="77">
        <f t="shared" si="23"/>
        <v>44689</v>
      </c>
      <c r="E714" s="64" t="s">
        <v>38</v>
      </c>
      <c r="F714" s="65" t="s">
        <v>39</v>
      </c>
      <c r="G714" s="63" t="s">
        <v>40</v>
      </c>
      <c r="H714" s="66">
        <v>1</v>
      </c>
      <c r="I714" s="69" t="s">
        <v>41</v>
      </c>
      <c r="J714" s="69" t="s">
        <v>41</v>
      </c>
      <c r="K714" s="63" t="s">
        <v>41</v>
      </c>
      <c r="N714" s="78" t="s">
        <v>48</v>
      </c>
      <c r="O714" s="78" t="s">
        <v>48</v>
      </c>
    </row>
    <row r="715" spans="1:15">
      <c r="A715" s="63" t="s">
        <v>204</v>
      </c>
      <c r="B715" s="63" t="s">
        <v>145</v>
      </c>
      <c r="C715" s="77">
        <f t="shared" si="22"/>
        <v>44707</v>
      </c>
      <c r="D715" s="77">
        <f t="shared" si="23"/>
        <v>44707</v>
      </c>
      <c r="E715" s="64" t="s">
        <v>38</v>
      </c>
      <c r="F715" s="65" t="s">
        <v>39</v>
      </c>
      <c r="G715" s="63" t="s">
        <v>40</v>
      </c>
      <c r="H715" s="66">
        <v>1</v>
      </c>
      <c r="I715" s="69" t="s">
        <v>41</v>
      </c>
      <c r="J715" s="69" t="s">
        <v>41</v>
      </c>
      <c r="K715" s="63" t="s">
        <v>41</v>
      </c>
      <c r="N715" s="78" t="s">
        <v>49</v>
      </c>
      <c r="O715" s="78" t="s">
        <v>49</v>
      </c>
    </row>
    <row r="716" spans="1:15">
      <c r="A716" s="63" t="s">
        <v>204</v>
      </c>
      <c r="B716" s="63" t="s">
        <v>145</v>
      </c>
      <c r="C716" s="77">
        <f t="shared" si="22"/>
        <v>44718</v>
      </c>
      <c r="D716" s="77">
        <f t="shared" si="23"/>
        <v>44718</v>
      </c>
      <c r="E716" s="64" t="s">
        <v>38</v>
      </c>
      <c r="F716" s="65" t="s">
        <v>39</v>
      </c>
      <c r="G716" s="63" t="s">
        <v>40</v>
      </c>
      <c r="H716" s="66">
        <v>1</v>
      </c>
      <c r="I716" s="69" t="s">
        <v>41</v>
      </c>
      <c r="J716" s="69" t="s">
        <v>41</v>
      </c>
      <c r="K716" s="63" t="s">
        <v>41</v>
      </c>
      <c r="N716" s="78" t="s">
        <v>50</v>
      </c>
      <c r="O716" s="78" t="s">
        <v>50</v>
      </c>
    </row>
    <row r="717" spans="1:15">
      <c r="A717" s="63" t="s">
        <v>204</v>
      </c>
      <c r="B717" s="63" t="s">
        <v>145</v>
      </c>
      <c r="C717" s="77">
        <f t="shared" si="22"/>
        <v>44756</v>
      </c>
      <c r="D717" s="77">
        <f t="shared" si="23"/>
        <v>44756</v>
      </c>
      <c r="E717" s="64" t="s">
        <v>38</v>
      </c>
      <c r="F717" s="65" t="s">
        <v>39</v>
      </c>
      <c r="G717" s="63" t="s">
        <v>40</v>
      </c>
      <c r="H717" s="66">
        <v>1</v>
      </c>
      <c r="I717" s="69" t="s">
        <v>41</v>
      </c>
      <c r="J717" s="69" t="s">
        <v>41</v>
      </c>
      <c r="K717" s="63" t="s">
        <v>41</v>
      </c>
      <c r="N717" s="78" t="s">
        <v>51</v>
      </c>
      <c r="O717" s="78" t="s">
        <v>51</v>
      </c>
    </row>
    <row r="718" spans="1:15">
      <c r="A718" s="63" t="s">
        <v>204</v>
      </c>
      <c r="B718" s="63" t="s">
        <v>145</v>
      </c>
      <c r="C718" s="77">
        <f t="shared" si="22"/>
        <v>44788</v>
      </c>
      <c r="D718" s="77">
        <f t="shared" si="23"/>
        <v>44788</v>
      </c>
      <c r="E718" s="64" t="s">
        <v>38</v>
      </c>
      <c r="F718" s="65" t="s">
        <v>39</v>
      </c>
      <c r="G718" s="63" t="s">
        <v>40</v>
      </c>
      <c r="H718" s="66">
        <v>1</v>
      </c>
      <c r="I718" s="69" t="s">
        <v>41</v>
      </c>
      <c r="J718" s="69" t="s">
        <v>41</v>
      </c>
      <c r="K718" s="63" t="s">
        <v>41</v>
      </c>
      <c r="N718" s="78" t="s">
        <v>60</v>
      </c>
      <c r="O718" s="78" t="s">
        <v>60</v>
      </c>
    </row>
    <row r="719" spans="1:15">
      <c r="A719" s="63" t="s">
        <v>204</v>
      </c>
      <c r="B719" s="63" t="s">
        <v>145</v>
      </c>
      <c r="C719" s="77">
        <f t="shared" si="22"/>
        <v>44848</v>
      </c>
      <c r="D719" s="77">
        <f t="shared" si="23"/>
        <v>44848</v>
      </c>
      <c r="E719" s="64" t="s">
        <v>43</v>
      </c>
      <c r="F719" s="65" t="s">
        <v>44</v>
      </c>
      <c r="G719" s="63" t="s">
        <v>40</v>
      </c>
      <c r="H719" s="66">
        <v>1</v>
      </c>
      <c r="I719" s="69" t="s">
        <v>41</v>
      </c>
      <c r="J719" s="69" t="s">
        <v>41</v>
      </c>
      <c r="K719" s="63" t="s">
        <v>45</v>
      </c>
      <c r="N719" s="78" t="s">
        <v>65</v>
      </c>
      <c r="O719" s="78" t="s">
        <v>65</v>
      </c>
    </row>
    <row r="720" spans="1:15">
      <c r="A720" s="63" t="s">
        <v>204</v>
      </c>
      <c r="B720" s="63" t="s">
        <v>145</v>
      </c>
      <c r="C720" s="77">
        <f t="shared" si="22"/>
        <v>44866</v>
      </c>
      <c r="D720" s="77">
        <f t="shared" si="23"/>
        <v>44866</v>
      </c>
      <c r="E720" s="64" t="s">
        <v>38</v>
      </c>
      <c r="F720" s="65" t="s">
        <v>39</v>
      </c>
      <c r="G720" s="63" t="s">
        <v>40</v>
      </c>
      <c r="H720" s="66">
        <v>1</v>
      </c>
      <c r="I720" s="69" t="s">
        <v>41</v>
      </c>
      <c r="J720" s="69" t="s">
        <v>41</v>
      </c>
      <c r="K720" s="63" t="s">
        <v>41</v>
      </c>
      <c r="N720" s="78" t="s">
        <v>67</v>
      </c>
      <c r="O720" s="78" t="s">
        <v>67</v>
      </c>
    </row>
    <row r="721" spans="1:15">
      <c r="A721" s="63" t="s">
        <v>204</v>
      </c>
      <c r="B721" s="63" t="s">
        <v>145</v>
      </c>
      <c r="C721" s="77">
        <f t="shared" si="22"/>
        <v>44876</v>
      </c>
      <c r="D721" s="77">
        <f t="shared" si="23"/>
        <v>44876</v>
      </c>
      <c r="E721" s="64" t="s">
        <v>38</v>
      </c>
      <c r="F721" s="65" t="s">
        <v>39</v>
      </c>
      <c r="G721" s="63" t="s">
        <v>40</v>
      </c>
      <c r="H721" s="66">
        <v>1</v>
      </c>
      <c r="I721" s="69" t="s">
        <v>41</v>
      </c>
      <c r="J721" s="69" t="s">
        <v>41</v>
      </c>
      <c r="K721" s="63" t="s">
        <v>41</v>
      </c>
      <c r="N721" s="78" t="s">
        <v>68</v>
      </c>
      <c r="O721" s="78" t="s">
        <v>68</v>
      </c>
    </row>
    <row r="722" spans="1:15">
      <c r="A722" s="63" t="s">
        <v>204</v>
      </c>
      <c r="B722" s="63" t="s">
        <v>145</v>
      </c>
      <c r="C722" s="77">
        <f t="shared" si="22"/>
        <v>44920</v>
      </c>
      <c r="D722" s="77">
        <f t="shared" si="23"/>
        <v>44920</v>
      </c>
      <c r="E722" s="64" t="s">
        <v>38</v>
      </c>
      <c r="F722" s="65" t="s">
        <v>39</v>
      </c>
      <c r="G722" s="63" t="s">
        <v>40</v>
      </c>
      <c r="H722" s="66">
        <v>1</v>
      </c>
      <c r="I722" s="69" t="s">
        <v>41</v>
      </c>
      <c r="J722" s="69" t="s">
        <v>41</v>
      </c>
      <c r="K722" s="63" t="s">
        <v>41</v>
      </c>
      <c r="N722" s="78" t="s">
        <v>69</v>
      </c>
      <c r="O722" s="78" t="s">
        <v>69</v>
      </c>
    </row>
    <row r="723" spans="1:15">
      <c r="A723" s="63" t="s">
        <v>205</v>
      </c>
      <c r="B723" s="63" t="s">
        <v>146</v>
      </c>
      <c r="C723" s="77">
        <f t="shared" si="22"/>
        <v>44562</v>
      </c>
      <c r="D723" s="77">
        <f t="shared" si="23"/>
        <v>44562</v>
      </c>
      <c r="E723" s="64" t="s">
        <v>38</v>
      </c>
      <c r="F723" s="65" t="s">
        <v>39</v>
      </c>
      <c r="G723" s="63" t="s">
        <v>40</v>
      </c>
      <c r="H723" s="66">
        <v>1</v>
      </c>
      <c r="I723" s="69" t="s">
        <v>41</v>
      </c>
      <c r="J723" s="69" t="s">
        <v>41</v>
      </c>
      <c r="K723" s="63" t="s">
        <v>41</v>
      </c>
      <c r="N723" s="78" t="s">
        <v>37</v>
      </c>
      <c r="O723" s="78" t="s">
        <v>37</v>
      </c>
    </row>
    <row r="724" spans="1:15">
      <c r="A724" s="63" t="s">
        <v>205</v>
      </c>
      <c r="B724" s="63" t="s">
        <v>146</v>
      </c>
      <c r="C724" s="77">
        <f t="shared" si="22"/>
        <v>44578</v>
      </c>
      <c r="D724" s="77">
        <f t="shared" si="23"/>
        <v>44578</v>
      </c>
      <c r="E724" s="64" t="s">
        <v>74</v>
      </c>
      <c r="F724" s="65" t="s">
        <v>75</v>
      </c>
      <c r="G724" s="63" t="s">
        <v>76</v>
      </c>
      <c r="H724" s="68">
        <v>4.1666666666670002E-2</v>
      </c>
      <c r="I724" s="69" t="s">
        <v>77</v>
      </c>
      <c r="J724" s="69" t="s">
        <v>78</v>
      </c>
      <c r="K724" s="63" t="s">
        <v>82</v>
      </c>
      <c r="N724" s="78" t="s">
        <v>111</v>
      </c>
      <c r="O724" s="78" t="s">
        <v>111</v>
      </c>
    </row>
    <row r="725" spans="1:15">
      <c r="A725" s="63" t="s">
        <v>205</v>
      </c>
      <c r="B725" s="63" t="s">
        <v>146</v>
      </c>
      <c r="C725" s="77">
        <f t="shared" si="22"/>
        <v>44592</v>
      </c>
      <c r="D725" s="77">
        <f t="shared" si="23"/>
        <v>44592</v>
      </c>
      <c r="E725" s="64" t="s">
        <v>74</v>
      </c>
      <c r="F725" s="65" t="s">
        <v>75</v>
      </c>
      <c r="G725" s="63" t="s">
        <v>76</v>
      </c>
      <c r="H725" s="68">
        <v>4.1666666666670002E-2</v>
      </c>
      <c r="I725" s="69" t="s">
        <v>77</v>
      </c>
      <c r="J725" s="69" t="s">
        <v>78</v>
      </c>
      <c r="K725" s="63" t="s">
        <v>82</v>
      </c>
      <c r="N725" s="78" t="s">
        <v>112</v>
      </c>
      <c r="O725" s="78" t="s">
        <v>112</v>
      </c>
    </row>
    <row r="726" spans="1:15">
      <c r="A726" s="63" t="s">
        <v>205</v>
      </c>
      <c r="B726" s="63" t="s">
        <v>146</v>
      </c>
      <c r="C726" s="77">
        <f t="shared" si="22"/>
        <v>44613</v>
      </c>
      <c r="D726" s="77">
        <f t="shared" si="23"/>
        <v>44613</v>
      </c>
      <c r="E726" s="64" t="s">
        <v>74</v>
      </c>
      <c r="F726" s="65" t="s">
        <v>75</v>
      </c>
      <c r="G726" s="63" t="s">
        <v>76</v>
      </c>
      <c r="H726" s="68">
        <v>4.1666666666670002E-2</v>
      </c>
      <c r="I726" s="69" t="s">
        <v>77</v>
      </c>
      <c r="J726" s="69" t="s">
        <v>78</v>
      </c>
      <c r="K726" s="63" t="s">
        <v>82</v>
      </c>
      <c r="N726" s="78" t="s">
        <v>113</v>
      </c>
      <c r="O726" s="78" t="s">
        <v>113</v>
      </c>
    </row>
    <row r="727" spans="1:15">
      <c r="A727" s="63" t="s">
        <v>205</v>
      </c>
      <c r="B727" s="63" t="s">
        <v>146</v>
      </c>
      <c r="C727" s="77">
        <f t="shared" si="22"/>
        <v>44627</v>
      </c>
      <c r="D727" s="77">
        <f t="shared" si="23"/>
        <v>44627</v>
      </c>
      <c r="E727" s="64" t="s">
        <v>74</v>
      </c>
      <c r="F727" s="65" t="s">
        <v>75</v>
      </c>
      <c r="G727" s="63" t="s">
        <v>76</v>
      </c>
      <c r="H727" s="68">
        <v>4.1666666666670002E-2</v>
      </c>
      <c r="I727" s="69" t="s">
        <v>77</v>
      </c>
      <c r="J727" s="69" t="s">
        <v>78</v>
      </c>
      <c r="K727" s="63" t="s">
        <v>82</v>
      </c>
      <c r="N727" s="78" t="s">
        <v>114</v>
      </c>
      <c r="O727" s="78" t="s">
        <v>114</v>
      </c>
    </row>
    <row r="728" spans="1:15">
      <c r="A728" s="63" t="s">
        <v>205</v>
      </c>
      <c r="B728" s="63" t="s">
        <v>146</v>
      </c>
      <c r="C728" s="77">
        <f t="shared" si="22"/>
        <v>44638</v>
      </c>
      <c r="D728" s="77">
        <f t="shared" si="23"/>
        <v>44638</v>
      </c>
      <c r="E728" s="64" t="s">
        <v>43</v>
      </c>
      <c r="F728" s="65" t="s">
        <v>44</v>
      </c>
      <c r="G728" s="63" t="s">
        <v>40</v>
      </c>
      <c r="H728" s="66">
        <v>1</v>
      </c>
      <c r="I728" s="69" t="s">
        <v>41</v>
      </c>
      <c r="J728" s="69" t="s">
        <v>41</v>
      </c>
      <c r="K728" s="63" t="s">
        <v>45</v>
      </c>
      <c r="N728" s="78" t="s">
        <v>42</v>
      </c>
      <c r="O728" s="78" t="s">
        <v>42</v>
      </c>
    </row>
    <row r="729" spans="1:15">
      <c r="A729" s="63" t="s">
        <v>205</v>
      </c>
      <c r="B729" s="63" t="s">
        <v>146</v>
      </c>
      <c r="C729" s="77">
        <f t="shared" si="22"/>
        <v>44641</v>
      </c>
      <c r="D729" s="77">
        <f t="shared" si="23"/>
        <v>44641</v>
      </c>
      <c r="E729" s="64" t="s">
        <v>74</v>
      </c>
      <c r="F729" s="65" t="s">
        <v>75</v>
      </c>
      <c r="G729" s="63" t="s">
        <v>76</v>
      </c>
      <c r="H729" s="68">
        <v>4.1666666666670002E-2</v>
      </c>
      <c r="I729" s="69" t="s">
        <v>77</v>
      </c>
      <c r="J729" s="69" t="s">
        <v>78</v>
      </c>
      <c r="K729" s="63" t="s">
        <v>82</v>
      </c>
      <c r="N729" s="78" t="s">
        <v>115</v>
      </c>
      <c r="O729" s="78" t="s">
        <v>115</v>
      </c>
    </row>
    <row r="730" spans="1:15">
      <c r="A730" s="63" t="s">
        <v>205</v>
      </c>
      <c r="B730" s="63" t="s">
        <v>146</v>
      </c>
      <c r="C730" s="77">
        <f t="shared" si="22"/>
        <v>44655</v>
      </c>
      <c r="D730" s="77">
        <f t="shared" si="23"/>
        <v>44655</v>
      </c>
      <c r="E730" s="64" t="s">
        <v>74</v>
      </c>
      <c r="F730" s="65" t="s">
        <v>75</v>
      </c>
      <c r="G730" s="63" t="s">
        <v>76</v>
      </c>
      <c r="H730" s="68">
        <v>4.1666666666670002E-2</v>
      </c>
      <c r="I730" s="69" t="s">
        <v>77</v>
      </c>
      <c r="J730" s="69" t="s">
        <v>78</v>
      </c>
      <c r="K730" s="63" t="s">
        <v>82</v>
      </c>
      <c r="N730" s="78" t="s">
        <v>116</v>
      </c>
      <c r="O730" s="78" t="s">
        <v>116</v>
      </c>
    </row>
    <row r="731" spans="1:15">
      <c r="A731" s="63" t="s">
        <v>205</v>
      </c>
      <c r="B731" s="63" t="s">
        <v>146</v>
      </c>
      <c r="C731" s="77">
        <f t="shared" si="22"/>
        <v>44669</v>
      </c>
      <c r="D731" s="77">
        <f t="shared" si="23"/>
        <v>44669</v>
      </c>
      <c r="E731" s="64" t="s">
        <v>38</v>
      </c>
      <c r="F731" s="65" t="s">
        <v>39</v>
      </c>
      <c r="G731" s="63" t="s">
        <v>40</v>
      </c>
      <c r="H731" s="66">
        <v>1</v>
      </c>
      <c r="I731" s="69" t="s">
        <v>41</v>
      </c>
      <c r="J731" s="69" t="s">
        <v>41</v>
      </c>
      <c r="K731" s="63" t="s">
        <v>41</v>
      </c>
      <c r="N731" s="78" t="s">
        <v>46</v>
      </c>
      <c r="O731" s="78" t="s">
        <v>46</v>
      </c>
    </row>
    <row r="732" spans="1:15">
      <c r="A732" s="63" t="s">
        <v>205</v>
      </c>
      <c r="B732" s="63" t="s">
        <v>146</v>
      </c>
      <c r="C732" s="77">
        <f t="shared" si="22"/>
        <v>44676</v>
      </c>
      <c r="D732" s="77">
        <f t="shared" si="23"/>
        <v>44676</v>
      </c>
      <c r="E732" s="64" t="s">
        <v>74</v>
      </c>
      <c r="F732" s="65" t="s">
        <v>75</v>
      </c>
      <c r="G732" s="63" t="s">
        <v>76</v>
      </c>
      <c r="H732" s="68">
        <v>4.1666666666670002E-2</v>
      </c>
      <c r="I732" s="69" t="s">
        <v>77</v>
      </c>
      <c r="J732" s="69" t="s">
        <v>78</v>
      </c>
      <c r="K732" s="63" t="s">
        <v>82</v>
      </c>
      <c r="N732" s="78" t="s">
        <v>117</v>
      </c>
      <c r="O732" s="78" t="s">
        <v>117</v>
      </c>
    </row>
    <row r="733" spans="1:15">
      <c r="A733" s="63" t="s">
        <v>205</v>
      </c>
      <c r="B733" s="63" t="s">
        <v>146</v>
      </c>
      <c r="C733" s="77">
        <f t="shared" si="22"/>
        <v>44682</v>
      </c>
      <c r="D733" s="77">
        <f t="shared" si="23"/>
        <v>44682</v>
      </c>
      <c r="E733" s="64" t="s">
        <v>38</v>
      </c>
      <c r="F733" s="65" t="s">
        <v>39</v>
      </c>
      <c r="G733" s="63" t="s">
        <v>40</v>
      </c>
      <c r="H733" s="66">
        <v>1</v>
      </c>
      <c r="I733" s="69" t="s">
        <v>41</v>
      </c>
      <c r="J733" s="69" t="s">
        <v>41</v>
      </c>
      <c r="K733" s="63" t="s">
        <v>41</v>
      </c>
      <c r="N733" s="78" t="s">
        <v>47</v>
      </c>
      <c r="O733" s="78" t="s">
        <v>47</v>
      </c>
    </row>
    <row r="734" spans="1:15">
      <c r="A734" s="63" t="s">
        <v>205</v>
      </c>
      <c r="B734" s="63" t="s">
        <v>146</v>
      </c>
      <c r="C734" s="77">
        <f t="shared" si="22"/>
        <v>44689</v>
      </c>
      <c r="D734" s="77">
        <f t="shared" si="23"/>
        <v>44689</v>
      </c>
      <c r="E734" s="64" t="s">
        <v>38</v>
      </c>
      <c r="F734" s="65" t="s">
        <v>39</v>
      </c>
      <c r="G734" s="63" t="s">
        <v>40</v>
      </c>
      <c r="H734" s="66">
        <v>1</v>
      </c>
      <c r="I734" s="69" t="s">
        <v>41</v>
      </c>
      <c r="J734" s="69" t="s">
        <v>41</v>
      </c>
      <c r="K734" s="63" t="s">
        <v>41</v>
      </c>
      <c r="N734" s="78" t="s">
        <v>48</v>
      </c>
      <c r="O734" s="78" t="s">
        <v>48</v>
      </c>
    </row>
    <row r="735" spans="1:15">
      <c r="A735" s="63" t="s">
        <v>205</v>
      </c>
      <c r="B735" s="63" t="s">
        <v>146</v>
      </c>
      <c r="C735" s="77">
        <f t="shared" si="22"/>
        <v>44690</v>
      </c>
      <c r="D735" s="77">
        <f t="shared" si="23"/>
        <v>44690</v>
      </c>
      <c r="E735" s="64" t="s">
        <v>74</v>
      </c>
      <c r="F735" s="65" t="s">
        <v>75</v>
      </c>
      <c r="G735" s="63" t="s">
        <v>76</v>
      </c>
      <c r="H735" s="68">
        <v>4.1666666666670002E-2</v>
      </c>
      <c r="I735" s="69" t="s">
        <v>77</v>
      </c>
      <c r="J735" s="69" t="s">
        <v>78</v>
      </c>
      <c r="K735" s="63" t="s">
        <v>82</v>
      </c>
      <c r="N735" s="78" t="s">
        <v>118</v>
      </c>
      <c r="O735" s="78" t="s">
        <v>118</v>
      </c>
    </row>
    <row r="736" spans="1:15">
      <c r="A736" s="63" t="s">
        <v>205</v>
      </c>
      <c r="B736" s="63" t="s">
        <v>146</v>
      </c>
      <c r="C736" s="77">
        <f t="shared" si="22"/>
        <v>44704</v>
      </c>
      <c r="D736" s="77">
        <f t="shared" si="23"/>
        <v>44704</v>
      </c>
      <c r="E736" s="64" t="s">
        <v>74</v>
      </c>
      <c r="F736" s="65" t="s">
        <v>75</v>
      </c>
      <c r="G736" s="63" t="s">
        <v>76</v>
      </c>
      <c r="H736" s="68">
        <v>4.1666666666670002E-2</v>
      </c>
      <c r="I736" s="69" t="s">
        <v>77</v>
      </c>
      <c r="J736" s="69" t="s">
        <v>78</v>
      </c>
      <c r="K736" s="63" t="s">
        <v>82</v>
      </c>
      <c r="N736" s="78" t="s">
        <v>119</v>
      </c>
      <c r="O736" s="78" t="s">
        <v>119</v>
      </c>
    </row>
    <row r="737" spans="1:15">
      <c r="A737" s="63" t="s">
        <v>205</v>
      </c>
      <c r="B737" s="63" t="s">
        <v>146</v>
      </c>
      <c r="C737" s="77">
        <f t="shared" si="22"/>
        <v>44707</v>
      </c>
      <c r="D737" s="77">
        <f t="shared" si="23"/>
        <v>44707</v>
      </c>
      <c r="E737" s="64" t="s">
        <v>38</v>
      </c>
      <c r="F737" s="65" t="s">
        <v>39</v>
      </c>
      <c r="G737" s="63" t="s">
        <v>40</v>
      </c>
      <c r="H737" s="66">
        <v>1</v>
      </c>
      <c r="I737" s="69" t="s">
        <v>41</v>
      </c>
      <c r="J737" s="69" t="s">
        <v>41</v>
      </c>
      <c r="K737" s="63" t="s">
        <v>41</v>
      </c>
      <c r="N737" s="78" t="s">
        <v>49</v>
      </c>
      <c r="O737" s="78" t="s">
        <v>49</v>
      </c>
    </row>
    <row r="738" spans="1:15">
      <c r="A738" s="63" t="s">
        <v>205</v>
      </c>
      <c r="B738" s="63" t="s">
        <v>146</v>
      </c>
      <c r="C738" s="77">
        <f t="shared" si="22"/>
        <v>44718</v>
      </c>
      <c r="D738" s="77">
        <f t="shared" si="23"/>
        <v>44718</v>
      </c>
      <c r="E738" s="64" t="s">
        <v>38</v>
      </c>
      <c r="F738" s="65" t="s">
        <v>39</v>
      </c>
      <c r="G738" s="63" t="s">
        <v>40</v>
      </c>
      <c r="H738" s="66">
        <v>1</v>
      </c>
      <c r="I738" s="69" t="s">
        <v>41</v>
      </c>
      <c r="J738" s="69" t="s">
        <v>41</v>
      </c>
      <c r="K738" s="63" t="s">
        <v>41</v>
      </c>
      <c r="N738" s="78" t="s">
        <v>50</v>
      </c>
      <c r="O738" s="78" t="s">
        <v>50</v>
      </c>
    </row>
    <row r="739" spans="1:15">
      <c r="A739" s="63" t="s">
        <v>205</v>
      </c>
      <c r="B739" s="63" t="s">
        <v>146</v>
      </c>
      <c r="C739" s="77">
        <f t="shared" si="22"/>
        <v>44725</v>
      </c>
      <c r="D739" s="77">
        <f t="shared" si="23"/>
        <v>44725</v>
      </c>
      <c r="E739" s="64" t="s">
        <v>74</v>
      </c>
      <c r="F739" s="65" t="s">
        <v>75</v>
      </c>
      <c r="G739" s="63" t="s">
        <v>76</v>
      </c>
      <c r="H739" s="68">
        <v>4.1666666666670002E-2</v>
      </c>
      <c r="I739" s="69" t="s">
        <v>77</v>
      </c>
      <c r="J739" s="69" t="s">
        <v>78</v>
      </c>
      <c r="K739" s="63" t="s">
        <v>82</v>
      </c>
      <c r="N739" s="78" t="s">
        <v>120</v>
      </c>
      <c r="O739" s="78" t="s">
        <v>120</v>
      </c>
    </row>
    <row r="740" spans="1:15">
      <c r="A740" s="63" t="s">
        <v>205</v>
      </c>
      <c r="B740" s="63" t="s">
        <v>146</v>
      </c>
      <c r="C740" s="77">
        <f t="shared" si="22"/>
        <v>44739</v>
      </c>
      <c r="D740" s="77">
        <f t="shared" si="23"/>
        <v>44739</v>
      </c>
      <c r="E740" s="64" t="s">
        <v>74</v>
      </c>
      <c r="F740" s="65" t="s">
        <v>75</v>
      </c>
      <c r="G740" s="63" t="s">
        <v>76</v>
      </c>
      <c r="H740" s="68">
        <v>4.1666666666670002E-2</v>
      </c>
      <c r="I740" s="69" t="s">
        <v>77</v>
      </c>
      <c r="J740" s="69" t="s">
        <v>78</v>
      </c>
      <c r="K740" s="63" t="s">
        <v>82</v>
      </c>
      <c r="N740" s="78" t="s">
        <v>121</v>
      </c>
      <c r="O740" s="78" t="s">
        <v>121</v>
      </c>
    </row>
    <row r="741" spans="1:15">
      <c r="A741" s="63" t="s">
        <v>205</v>
      </c>
      <c r="B741" s="63" t="s">
        <v>146</v>
      </c>
      <c r="C741" s="77">
        <f t="shared" si="22"/>
        <v>44756</v>
      </c>
      <c r="D741" s="77">
        <f t="shared" si="23"/>
        <v>44756</v>
      </c>
      <c r="E741" s="64" t="s">
        <v>38</v>
      </c>
      <c r="F741" s="65" t="s">
        <v>39</v>
      </c>
      <c r="G741" s="63" t="s">
        <v>40</v>
      </c>
      <c r="H741" s="66">
        <v>1</v>
      </c>
      <c r="I741" s="69" t="s">
        <v>41</v>
      </c>
      <c r="J741" s="69" t="s">
        <v>41</v>
      </c>
      <c r="K741" s="63" t="s">
        <v>41</v>
      </c>
      <c r="N741" s="78" t="s">
        <v>51</v>
      </c>
      <c r="O741" s="78" t="s">
        <v>51</v>
      </c>
    </row>
    <row r="742" spans="1:15">
      <c r="A742" s="63" t="s">
        <v>205</v>
      </c>
      <c r="B742" s="63" t="s">
        <v>146</v>
      </c>
      <c r="C742" s="77">
        <f t="shared" si="22"/>
        <v>44788</v>
      </c>
      <c r="D742" s="77">
        <f t="shared" si="23"/>
        <v>44788</v>
      </c>
      <c r="E742" s="64" t="s">
        <v>38</v>
      </c>
      <c r="F742" s="65" t="s">
        <v>39</v>
      </c>
      <c r="G742" s="63" t="s">
        <v>40</v>
      </c>
      <c r="H742" s="66">
        <v>1</v>
      </c>
      <c r="I742" s="69" t="s">
        <v>41</v>
      </c>
      <c r="J742" s="69" t="s">
        <v>41</v>
      </c>
      <c r="K742" s="63" t="s">
        <v>41</v>
      </c>
      <c r="N742" s="78" t="s">
        <v>60</v>
      </c>
      <c r="O742" s="78" t="s">
        <v>60</v>
      </c>
    </row>
    <row r="743" spans="1:15">
      <c r="A743" s="63" t="s">
        <v>205</v>
      </c>
      <c r="B743" s="63" t="s">
        <v>146</v>
      </c>
      <c r="C743" s="77">
        <f t="shared" si="22"/>
        <v>44848</v>
      </c>
      <c r="D743" s="77">
        <f t="shared" si="23"/>
        <v>44848</v>
      </c>
      <c r="E743" s="64" t="s">
        <v>43</v>
      </c>
      <c r="F743" s="65" t="s">
        <v>44</v>
      </c>
      <c r="G743" s="63" t="s">
        <v>40</v>
      </c>
      <c r="H743" s="66">
        <v>1</v>
      </c>
      <c r="I743" s="69" t="s">
        <v>41</v>
      </c>
      <c r="J743" s="69" t="s">
        <v>41</v>
      </c>
      <c r="K743" s="63" t="s">
        <v>45</v>
      </c>
      <c r="N743" s="78" t="s">
        <v>65</v>
      </c>
      <c r="O743" s="78" t="s">
        <v>65</v>
      </c>
    </row>
    <row r="744" spans="1:15">
      <c r="A744" s="63" t="s">
        <v>205</v>
      </c>
      <c r="B744" s="63" t="s">
        <v>146</v>
      </c>
      <c r="C744" s="77">
        <f t="shared" si="22"/>
        <v>44866</v>
      </c>
      <c r="D744" s="77">
        <f t="shared" si="23"/>
        <v>44866</v>
      </c>
      <c r="E744" s="64" t="s">
        <v>38</v>
      </c>
      <c r="F744" s="65" t="s">
        <v>39</v>
      </c>
      <c r="G744" s="63" t="s">
        <v>40</v>
      </c>
      <c r="H744" s="66">
        <v>1</v>
      </c>
      <c r="I744" s="69" t="s">
        <v>41</v>
      </c>
      <c r="J744" s="69" t="s">
        <v>41</v>
      </c>
      <c r="K744" s="63" t="s">
        <v>41</v>
      </c>
      <c r="N744" s="78" t="s">
        <v>67</v>
      </c>
      <c r="O744" s="78" t="s">
        <v>67</v>
      </c>
    </row>
    <row r="745" spans="1:15">
      <c r="A745" s="63" t="s">
        <v>205</v>
      </c>
      <c r="B745" s="63" t="s">
        <v>146</v>
      </c>
      <c r="C745" s="77">
        <f t="shared" si="22"/>
        <v>44876</v>
      </c>
      <c r="D745" s="77">
        <f t="shared" si="23"/>
        <v>44876</v>
      </c>
      <c r="E745" s="64" t="s">
        <v>38</v>
      </c>
      <c r="F745" s="65" t="s">
        <v>39</v>
      </c>
      <c r="G745" s="63" t="s">
        <v>40</v>
      </c>
      <c r="H745" s="66">
        <v>1</v>
      </c>
      <c r="I745" s="69" t="s">
        <v>41</v>
      </c>
      <c r="J745" s="69" t="s">
        <v>41</v>
      </c>
      <c r="K745" s="63" t="s">
        <v>41</v>
      </c>
      <c r="N745" s="78" t="s">
        <v>68</v>
      </c>
      <c r="O745" s="78" t="s">
        <v>68</v>
      </c>
    </row>
    <row r="746" spans="1:15">
      <c r="A746" s="63" t="s">
        <v>205</v>
      </c>
      <c r="B746" s="63" t="s">
        <v>146</v>
      </c>
      <c r="C746" s="77">
        <f t="shared" si="22"/>
        <v>44920</v>
      </c>
      <c r="D746" s="77">
        <f t="shared" si="23"/>
        <v>44920</v>
      </c>
      <c r="E746" s="64" t="s">
        <v>38</v>
      </c>
      <c r="F746" s="65" t="s">
        <v>39</v>
      </c>
      <c r="G746" s="63" t="s">
        <v>40</v>
      </c>
      <c r="H746" s="66">
        <v>1</v>
      </c>
      <c r="I746" s="69" t="s">
        <v>41</v>
      </c>
      <c r="J746" s="69" t="s">
        <v>41</v>
      </c>
      <c r="K746" s="63" t="s">
        <v>41</v>
      </c>
      <c r="N746" s="78" t="s">
        <v>69</v>
      </c>
      <c r="O746" s="78" t="s">
        <v>69</v>
      </c>
    </row>
    <row r="747" spans="1:15">
      <c r="A747" s="63" t="s">
        <v>206</v>
      </c>
      <c r="B747" s="70">
        <v>64045717</v>
      </c>
      <c r="C747" s="77">
        <f t="shared" si="22"/>
        <v>44562</v>
      </c>
      <c r="D747" s="77">
        <f t="shared" si="23"/>
        <v>44562</v>
      </c>
      <c r="E747" s="64" t="s">
        <v>38</v>
      </c>
      <c r="F747" s="65" t="s">
        <v>39</v>
      </c>
      <c r="G747" s="63" t="s">
        <v>40</v>
      </c>
      <c r="H747" s="66">
        <v>1</v>
      </c>
      <c r="I747" s="69" t="s">
        <v>41</v>
      </c>
      <c r="J747" s="69" t="s">
        <v>41</v>
      </c>
      <c r="K747" s="63" t="s">
        <v>41</v>
      </c>
      <c r="N747" s="78" t="s">
        <v>37</v>
      </c>
      <c r="O747" s="78" t="s">
        <v>37</v>
      </c>
    </row>
    <row r="748" spans="1:15">
      <c r="A748" s="63" t="s">
        <v>206</v>
      </c>
      <c r="B748" s="70">
        <v>64045717</v>
      </c>
      <c r="C748" s="77">
        <f t="shared" si="22"/>
        <v>44578</v>
      </c>
      <c r="D748" s="77">
        <f t="shared" si="23"/>
        <v>44578</v>
      </c>
      <c r="E748" s="64" t="s">
        <v>74</v>
      </c>
      <c r="F748" s="65" t="s">
        <v>75</v>
      </c>
      <c r="G748" s="63" t="s">
        <v>76</v>
      </c>
      <c r="H748" s="68">
        <v>4.1666666666670002E-2</v>
      </c>
      <c r="I748" s="69" t="s">
        <v>77</v>
      </c>
      <c r="J748" s="69" t="s">
        <v>78</v>
      </c>
      <c r="K748" s="63" t="s">
        <v>82</v>
      </c>
      <c r="N748" s="78" t="s">
        <v>111</v>
      </c>
      <c r="O748" s="78" t="s">
        <v>111</v>
      </c>
    </row>
    <row r="749" spans="1:15">
      <c r="A749" s="63" t="s">
        <v>206</v>
      </c>
      <c r="B749" s="70">
        <v>64045717</v>
      </c>
      <c r="C749" s="77">
        <f t="shared" si="22"/>
        <v>44592</v>
      </c>
      <c r="D749" s="77">
        <f t="shared" si="23"/>
        <v>44592</v>
      </c>
      <c r="E749" s="64" t="s">
        <v>74</v>
      </c>
      <c r="F749" s="65" t="s">
        <v>75</v>
      </c>
      <c r="G749" s="63" t="s">
        <v>76</v>
      </c>
      <c r="H749" s="68">
        <v>4.1666666666670002E-2</v>
      </c>
      <c r="I749" s="69" t="s">
        <v>77</v>
      </c>
      <c r="J749" s="69" t="s">
        <v>78</v>
      </c>
      <c r="K749" s="63" t="s">
        <v>82</v>
      </c>
      <c r="N749" s="78" t="s">
        <v>112</v>
      </c>
      <c r="O749" s="78" t="s">
        <v>112</v>
      </c>
    </row>
    <row r="750" spans="1:15">
      <c r="A750" s="63" t="s">
        <v>206</v>
      </c>
      <c r="B750" s="70">
        <v>64045717</v>
      </c>
      <c r="C750" s="77">
        <f t="shared" si="22"/>
        <v>44613</v>
      </c>
      <c r="D750" s="77">
        <f t="shared" si="23"/>
        <v>44613</v>
      </c>
      <c r="E750" s="64" t="s">
        <v>74</v>
      </c>
      <c r="F750" s="65" t="s">
        <v>75</v>
      </c>
      <c r="G750" s="63" t="s">
        <v>76</v>
      </c>
      <c r="H750" s="68">
        <v>4.1666666666670002E-2</v>
      </c>
      <c r="I750" s="69" t="s">
        <v>77</v>
      </c>
      <c r="J750" s="69" t="s">
        <v>78</v>
      </c>
      <c r="K750" s="63" t="s">
        <v>82</v>
      </c>
      <c r="N750" s="78" t="s">
        <v>113</v>
      </c>
      <c r="O750" s="78" t="s">
        <v>113</v>
      </c>
    </row>
    <row r="751" spans="1:15">
      <c r="A751" s="63" t="s">
        <v>206</v>
      </c>
      <c r="B751" s="70">
        <v>64045717</v>
      </c>
      <c r="C751" s="77">
        <f t="shared" si="22"/>
        <v>44627</v>
      </c>
      <c r="D751" s="77">
        <f t="shared" si="23"/>
        <v>44627</v>
      </c>
      <c r="E751" s="64" t="s">
        <v>74</v>
      </c>
      <c r="F751" s="65" t="s">
        <v>75</v>
      </c>
      <c r="G751" s="63" t="s">
        <v>76</v>
      </c>
      <c r="H751" s="68">
        <v>4.1666666666670002E-2</v>
      </c>
      <c r="I751" s="69" t="s">
        <v>77</v>
      </c>
      <c r="J751" s="69" t="s">
        <v>78</v>
      </c>
      <c r="K751" s="63" t="s">
        <v>82</v>
      </c>
      <c r="N751" s="78" t="s">
        <v>114</v>
      </c>
      <c r="O751" s="78" t="s">
        <v>114</v>
      </c>
    </row>
    <row r="752" spans="1:15">
      <c r="A752" s="63" t="s">
        <v>206</v>
      </c>
      <c r="B752" s="70">
        <v>64045717</v>
      </c>
      <c r="C752" s="77">
        <f t="shared" si="22"/>
        <v>44638</v>
      </c>
      <c r="D752" s="77">
        <f t="shared" si="23"/>
        <v>44638</v>
      </c>
      <c r="E752" s="64" t="s">
        <v>43</v>
      </c>
      <c r="F752" s="65" t="s">
        <v>44</v>
      </c>
      <c r="G752" s="63" t="s">
        <v>40</v>
      </c>
      <c r="H752" s="66">
        <v>1</v>
      </c>
      <c r="I752" s="69" t="s">
        <v>41</v>
      </c>
      <c r="J752" s="69" t="s">
        <v>41</v>
      </c>
      <c r="K752" s="63" t="s">
        <v>45</v>
      </c>
      <c r="N752" s="78" t="s">
        <v>42</v>
      </c>
      <c r="O752" s="78" t="s">
        <v>42</v>
      </c>
    </row>
    <row r="753" spans="1:15">
      <c r="A753" s="63" t="s">
        <v>206</v>
      </c>
      <c r="B753" s="70">
        <v>64045717</v>
      </c>
      <c r="C753" s="77">
        <f t="shared" si="22"/>
        <v>44641</v>
      </c>
      <c r="D753" s="77">
        <f t="shared" si="23"/>
        <v>44641</v>
      </c>
      <c r="E753" s="64" t="s">
        <v>74</v>
      </c>
      <c r="F753" s="65" t="s">
        <v>75</v>
      </c>
      <c r="G753" s="63" t="s">
        <v>76</v>
      </c>
      <c r="H753" s="68">
        <v>4.1666666666670002E-2</v>
      </c>
      <c r="I753" s="69" t="s">
        <v>77</v>
      </c>
      <c r="J753" s="69" t="s">
        <v>78</v>
      </c>
      <c r="K753" s="63" t="s">
        <v>82</v>
      </c>
      <c r="N753" s="78" t="s">
        <v>115</v>
      </c>
      <c r="O753" s="78" t="s">
        <v>115</v>
      </c>
    </row>
    <row r="754" spans="1:15">
      <c r="A754" s="63" t="s">
        <v>206</v>
      </c>
      <c r="B754" s="70">
        <v>64045717</v>
      </c>
      <c r="C754" s="77">
        <f t="shared" si="22"/>
        <v>44655</v>
      </c>
      <c r="D754" s="77">
        <f t="shared" si="23"/>
        <v>44655</v>
      </c>
      <c r="E754" s="64" t="s">
        <v>74</v>
      </c>
      <c r="F754" s="65" t="s">
        <v>75</v>
      </c>
      <c r="G754" s="63" t="s">
        <v>76</v>
      </c>
      <c r="H754" s="68">
        <v>4.1666666666670002E-2</v>
      </c>
      <c r="I754" s="69" t="s">
        <v>77</v>
      </c>
      <c r="J754" s="69" t="s">
        <v>78</v>
      </c>
      <c r="K754" s="63" t="s">
        <v>82</v>
      </c>
      <c r="N754" s="78" t="s">
        <v>116</v>
      </c>
      <c r="O754" s="78" t="s">
        <v>116</v>
      </c>
    </row>
    <row r="755" spans="1:15">
      <c r="A755" s="63" t="s">
        <v>206</v>
      </c>
      <c r="B755" s="70">
        <v>64045717</v>
      </c>
      <c r="C755" s="77">
        <f t="shared" si="22"/>
        <v>44669</v>
      </c>
      <c r="D755" s="77">
        <f t="shared" si="23"/>
        <v>44669</v>
      </c>
      <c r="E755" s="64" t="s">
        <v>38</v>
      </c>
      <c r="F755" s="65" t="s">
        <v>39</v>
      </c>
      <c r="G755" s="63" t="s">
        <v>40</v>
      </c>
      <c r="H755" s="66">
        <v>1</v>
      </c>
      <c r="I755" s="69" t="s">
        <v>41</v>
      </c>
      <c r="J755" s="69" t="s">
        <v>41</v>
      </c>
      <c r="K755" s="63" t="s">
        <v>41</v>
      </c>
      <c r="N755" s="78" t="s">
        <v>46</v>
      </c>
      <c r="O755" s="78" t="s">
        <v>46</v>
      </c>
    </row>
    <row r="756" spans="1:15">
      <c r="A756" s="63" t="s">
        <v>206</v>
      </c>
      <c r="B756" s="70">
        <v>64045717</v>
      </c>
      <c r="C756" s="77">
        <f t="shared" si="22"/>
        <v>44676</v>
      </c>
      <c r="D756" s="77">
        <f t="shared" si="23"/>
        <v>44676</v>
      </c>
      <c r="E756" s="64" t="s">
        <v>74</v>
      </c>
      <c r="F756" s="65" t="s">
        <v>75</v>
      </c>
      <c r="G756" s="63" t="s">
        <v>76</v>
      </c>
      <c r="H756" s="68">
        <v>4.1666666666670002E-2</v>
      </c>
      <c r="I756" s="69" t="s">
        <v>77</v>
      </c>
      <c r="J756" s="69" t="s">
        <v>78</v>
      </c>
      <c r="K756" s="63" t="s">
        <v>82</v>
      </c>
      <c r="N756" s="78" t="s">
        <v>117</v>
      </c>
      <c r="O756" s="78" t="s">
        <v>117</v>
      </c>
    </row>
    <row r="757" spans="1:15">
      <c r="A757" s="63" t="s">
        <v>206</v>
      </c>
      <c r="B757" s="70">
        <v>64045717</v>
      </c>
      <c r="C757" s="77">
        <f t="shared" si="22"/>
        <v>44682</v>
      </c>
      <c r="D757" s="77">
        <f t="shared" si="23"/>
        <v>44682</v>
      </c>
      <c r="E757" s="64" t="s">
        <v>38</v>
      </c>
      <c r="F757" s="65" t="s">
        <v>39</v>
      </c>
      <c r="G757" s="63" t="s">
        <v>40</v>
      </c>
      <c r="H757" s="66">
        <v>1</v>
      </c>
      <c r="I757" s="69" t="s">
        <v>41</v>
      </c>
      <c r="J757" s="69" t="s">
        <v>41</v>
      </c>
      <c r="K757" s="63" t="s">
        <v>41</v>
      </c>
      <c r="N757" s="78" t="s">
        <v>47</v>
      </c>
      <c r="O757" s="78" t="s">
        <v>47</v>
      </c>
    </row>
    <row r="758" spans="1:15">
      <c r="A758" s="63" t="s">
        <v>206</v>
      </c>
      <c r="B758" s="70">
        <v>64045717</v>
      </c>
      <c r="C758" s="77">
        <f t="shared" si="22"/>
        <v>44689</v>
      </c>
      <c r="D758" s="77">
        <f t="shared" si="23"/>
        <v>44689</v>
      </c>
      <c r="E758" s="64" t="s">
        <v>38</v>
      </c>
      <c r="F758" s="65" t="s">
        <v>39</v>
      </c>
      <c r="G758" s="63" t="s">
        <v>40</v>
      </c>
      <c r="H758" s="66">
        <v>1</v>
      </c>
      <c r="I758" s="69" t="s">
        <v>41</v>
      </c>
      <c r="J758" s="69" t="s">
        <v>41</v>
      </c>
      <c r="K758" s="63" t="s">
        <v>41</v>
      </c>
      <c r="N758" s="78" t="s">
        <v>48</v>
      </c>
      <c r="O758" s="78" t="s">
        <v>48</v>
      </c>
    </row>
    <row r="759" spans="1:15">
      <c r="A759" s="63" t="s">
        <v>206</v>
      </c>
      <c r="B759" s="70">
        <v>64045717</v>
      </c>
      <c r="C759" s="77">
        <f t="shared" si="22"/>
        <v>44690</v>
      </c>
      <c r="D759" s="77">
        <f t="shared" si="23"/>
        <v>44690</v>
      </c>
      <c r="E759" s="64" t="s">
        <v>74</v>
      </c>
      <c r="F759" s="65" t="s">
        <v>75</v>
      </c>
      <c r="G759" s="63" t="s">
        <v>76</v>
      </c>
      <c r="H759" s="68">
        <v>4.1666666666670002E-2</v>
      </c>
      <c r="I759" s="69" t="s">
        <v>77</v>
      </c>
      <c r="J759" s="69" t="s">
        <v>78</v>
      </c>
      <c r="K759" s="63" t="s">
        <v>82</v>
      </c>
      <c r="N759" s="78" t="s">
        <v>118</v>
      </c>
      <c r="O759" s="78" t="s">
        <v>118</v>
      </c>
    </row>
    <row r="760" spans="1:15">
      <c r="A760" s="63" t="s">
        <v>206</v>
      </c>
      <c r="B760" s="70">
        <v>64045717</v>
      </c>
      <c r="C760" s="77">
        <f t="shared" si="22"/>
        <v>44704</v>
      </c>
      <c r="D760" s="77">
        <f t="shared" si="23"/>
        <v>44704</v>
      </c>
      <c r="E760" s="64" t="s">
        <v>74</v>
      </c>
      <c r="F760" s="65" t="s">
        <v>75</v>
      </c>
      <c r="G760" s="63" t="s">
        <v>76</v>
      </c>
      <c r="H760" s="68">
        <v>4.1666666666670002E-2</v>
      </c>
      <c r="I760" s="69" t="s">
        <v>77</v>
      </c>
      <c r="J760" s="69" t="s">
        <v>78</v>
      </c>
      <c r="K760" s="63" t="s">
        <v>82</v>
      </c>
      <c r="N760" s="78" t="s">
        <v>119</v>
      </c>
      <c r="O760" s="78" t="s">
        <v>119</v>
      </c>
    </row>
    <row r="761" spans="1:15">
      <c r="A761" s="63" t="s">
        <v>206</v>
      </c>
      <c r="B761" s="70">
        <v>64045717</v>
      </c>
      <c r="C761" s="77">
        <f t="shared" si="22"/>
        <v>44707</v>
      </c>
      <c r="D761" s="77">
        <f t="shared" si="23"/>
        <v>44707</v>
      </c>
      <c r="E761" s="64" t="s">
        <v>38</v>
      </c>
      <c r="F761" s="65" t="s">
        <v>39</v>
      </c>
      <c r="G761" s="63" t="s">
        <v>40</v>
      </c>
      <c r="H761" s="66">
        <v>1</v>
      </c>
      <c r="I761" s="69" t="s">
        <v>41</v>
      </c>
      <c r="J761" s="69" t="s">
        <v>41</v>
      </c>
      <c r="K761" s="63" t="s">
        <v>41</v>
      </c>
      <c r="N761" s="78" t="s">
        <v>49</v>
      </c>
      <c r="O761" s="78" t="s">
        <v>49</v>
      </c>
    </row>
    <row r="762" spans="1:15">
      <c r="A762" s="63" t="s">
        <v>206</v>
      </c>
      <c r="B762" s="70">
        <v>64045717</v>
      </c>
      <c r="C762" s="77">
        <f t="shared" si="22"/>
        <v>44708</v>
      </c>
      <c r="D762" s="77">
        <f t="shared" si="23"/>
        <v>44708</v>
      </c>
      <c r="E762" s="64" t="s">
        <v>63</v>
      </c>
      <c r="F762" s="65" t="s">
        <v>64</v>
      </c>
      <c r="G762" s="63" t="s">
        <v>40</v>
      </c>
      <c r="H762" s="66">
        <v>1</v>
      </c>
      <c r="I762" s="69" t="s">
        <v>41</v>
      </c>
      <c r="J762" s="69" t="s">
        <v>41</v>
      </c>
      <c r="K762" s="63" t="s">
        <v>41</v>
      </c>
      <c r="N762" s="78" t="s">
        <v>89</v>
      </c>
      <c r="O762" s="78" t="s">
        <v>89</v>
      </c>
    </row>
    <row r="763" spans="1:15">
      <c r="A763" s="63" t="s">
        <v>206</v>
      </c>
      <c r="B763" s="70">
        <v>64045717</v>
      </c>
      <c r="C763" s="77">
        <f t="shared" si="22"/>
        <v>44718</v>
      </c>
      <c r="D763" s="77">
        <f t="shared" si="23"/>
        <v>44718</v>
      </c>
      <c r="E763" s="64" t="s">
        <v>38</v>
      </c>
      <c r="F763" s="65" t="s">
        <v>39</v>
      </c>
      <c r="G763" s="63" t="s">
        <v>40</v>
      </c>
      <c r="H763" s="66">
        <v>1</v>
      </c>
      <c r="I763" s="69" t="s">
        <v>41</v>
      </c>
      <c r="J763" s="69" t="s">
        <v>41</v>
      </c>
      <c r="K763" s="63" t="s">
        <v>41</v>
      </c>
      <c r="N763" s="78" t="s">
        <v>50</v>
      </c>
      <c r="O763" s="78" t="s">
        <v>50</v>
      </c>
    </row>
    <row r="764" spans="1:15">
      <c r="A764" s="63" t="s">
        <v>206</v>
      </c>
      <c r="B764" s="70">
        <v>64045717</v>
      </c>
      <c r="C764" s="77">
        <f t="shared" si="22"/>
        <v>44725</v>
      </c>
      <c r="D764" s="77">
        <f t="shared" si="23"/>
        <v>44725</v>
      </c>
      <c r="E764" s="64" t="s">
        <v>74</v>
      </c>
      <c r="F764" s="65" t="s">
        <v>75</v>
      </c>
      <c r="G764" s="63" t="s">
        <v>76</v>
      </c>
      <c r="H764" s="68">
        <v>4.1666666666670002E-2</v>
      </c>
      <c r="I764" s="69" t="s">
        <v>77</v>
      </c>
      <c r="J764" s="69" t="s">
        <v>78</v>
      </c>
      <c r="K764" s="63" t="s">
        <v>82</v>
      </c>
      <c r="N764" s="78" t="s">
        <v>120</v>
      </c>
      <c r="O764" s="78" t="s">
        <v>120</v>
      </c>
    </row>
    <row r="765" spans="1:15">
      <c r="A765" s="63" t="s">
        <v>206</v>
      </c>
      <c r="B765" s="70">
        <v>64045717</v>
      </c>
      <c r="C765" s="77">
        <f t="shared" si="22"/>
        <v>44739</v>
      </c>
      <c r="D765" s="77">
        <f t="shared" si="23"/>
        <v>44739</v>
      </c>
      <c r="E765" s="64" t="s">
        <v>74</v>
      </c>
      <c r="F765" s="65" t="s">
        <v>75</v>
      </c>
      <c r="G765" s="63" t="s">
        <v>76</v>
      </c>
      <c r="H765" s="68">
        <v>4.1666666666670002E-2</v>
      </c>
      <c r="I765" s="69" t="s">
        <v>77</v>
      </c>
      <c r="J765" s="69" t="s">
        <v>78</v>
      </c>
      <c r="K765" s="63" t="s">
        <v>82</v>
      </c>
      <c r="N765" s="78" t="s">
        <v>121</v>
      </c>
      <c r="O765" s="78" t="s">
        <v>121</v>
      </c>
    </row>
    <row r="766" spans="1:15">
      <c r="A766" s="63" t="s">
        <v>206</v>
      </c>
      <c r="B766" s="70">
        <v>64045717</v>
      </c>
      <c r="C766" s="77">
        <f t="shared" si="22"/>
        <v>44756</v>
      </c>
      <c r="D766" s="77">
        <f t="shared" si="23"/>
        <v>44756</v>
      </c>
      <c r="E766" s="64" t="s">
        <v>38</v>
      </c>
      <c r="F766" s="65" t="s">
        <v>39</v>
      </c>
      <c r="G766" s="63" t="s">
        <v>40</v>
      </c>
      <c r="H766" s="66">
        <v>1</v>
      </c>
      <c r="I766" s="69" t="s">
        <v>41</v>
      </c>
      <c r="J766" s="69" t="s">
        <v>41</v>
      </c>
      <c r="K766" s="63" t="s">
        <v>41</v>
      </c>
      <c r="N766" s="78" t="s">
        <v>51</v>
      </c>
      <c r="O766" s="78" t="s">
        <v>51</v>
      </c>
    </row>
    <row r="767" spans="1:15">
      <c r="A767" s="63" t="s">
        <v>206</v>
      </c>
      <c r="B767" s="70">
        <v>64045717</v>
      </c>
      <c r="C767" s="77">
        <f t="shared" si="22"/>
        <v>44757</v>
      </c>
      <c r="D767" s="77">
        <f t="shared" si="23"/>
        <v>44757</v>
      </c>
      <c r="E767" s="64" t="s">
        <v>63</v>
      </c>
      <c r="F767" s="65" t="s">
        <v>64</v>
      </c>
      <c r="G767" s="63" t="s">
        <v>40</v>
      </c>
      <c r="H767" s="66">
        <v>1</v>
      </c>
      <c r="I767" s="69" t="s">
        <v>41</v>
      </c>
      <c r="J767" s="69" t="s">
        <v>41</v>
      </c>
      <c r="K767" s="63" t="s">
        <v>41</v>
      </c>
      <c r="N767" s="78" t="s">
        <v>92</v>
      </c>
      <c r="O767" s="78" t="s">
        <v>92</v>
      </c>
    </row>
    <row r="768" spans="1:15">
      <c r="A768" s="63" t="s">
        <v>206</v>
      </c>
      <c r="B768" s="70">
        <v>64045717</v>
      </c>
      <c r="C768" s="77">
        <f t="shared" si="22"/>
        <v>44767</v>
      </c>
      <c r="D768" s="77">
        <f t="shared" si="23"/>
        <v>44771</v>
      </c>
      <c r="E768" s="64" t="s">
        <v>54</v>
      </c>
      <c r="F768" s="65" t="s">
        <v>55</v>
      </c>
      <c r="G768" s="63" t="s">
        <v>40</v>
      </c>
      <c r="H768" s="66">
        <v>5</v>
      </c>
      <c r="I768" s="69" t="s">
        <v>41</v>
      </c>
      <c r="J768" s="69" t="s">
        <v>41</v>
      </c>
      <c r="K768" s="63" t="s">
        <v>41</v>
      </c>
      <c r="N768" s="78" t="s">
        <v>52</v>
      </c>
      <c r="O768" s="78" t="s">
        <v>53</v>
      </c>
    </row>
    <row r="769" spans="1:15">
      <c r="A769" s="63" t="s">
        <v>206</v>
      </c>
      <c r="B769" s="70">
        <v>64045717</v>
      </c>
      <c r="C769" s="77">
        <f t="shared" si="22"/>
        <v>44774</v>
      </c>
      <c r="D769" s="77">
        <f t="shared" si="23"/>
        <v>44778</v>
      </c>
      <c r="E769" s="64" t="s">
        <v>54</v>
      </c>
      <c r="F769" s="65" t="s">
        <v>55</v>
      </c>
      <c r="G769" s="63" t="s">
        <v>40</v>
      </c>
      <c r="H769" s="66">
        <v>5</v>
      </c>
      <c r="I769" s="69" t="s">
        <v>41</v>
      </c>
      <c r="J769" s="69" t="s">
        <v>41</v>
      </c>
      <c r="K769" s="63" t="s">
        <v>41</v>
      </c>
      <c r="N769" s="78" t="s">
        <v>56</v>
      </c>
      <c r="O769" s="78" t="s">
        <v>57</v>
      </c>
    </row>
    <row r="770" spans="1:15">
      <c r="A770" s="63" t="s">
        <v>206</v>
      </c>
      <c r="B770" s="70">
        <v>64045717</v>
      </c>
      <c r="C770" s="77">
        <f t="shared" ref="C770:C833" si="24">N770*1</f>
        <v>44781</v>
      </c>
      <c r="D770" s="77">
        <f t="shared" ref="D770:D833" si="25">O770*1</f>
        <v>44785</v>
      </c>
      <c r="E770" s="64" t="s">
        <v>54</v>
      </c>
      <c r="F770" s="65" t="s">
        <v>55</v>
      </c>
      <c r="G770" s="63" t="s">
        <v>40</v>
      </c>
      <c r="H770" s="66">
        <v>5</v>
      </c>
      <c r="I770" s="69" t="s">
        <v>41</v>
      </c>
      <c r="J770" s="69" t="s">
        <v>41</v>
      </c>
      <c r="K770" s="63" t="s">
        <v>41</v>
      </c>
      <c r="N770" s="78" t="s">
        <v>58</v>
      </c>
      <c r="O770" s="78" t="s">
        <v>59</v>
      </c>
    </row>
    <row r="771" spans="1:15">
      <c r="A771" s="63" t="s">
        <v>206</v>
      </c>
      <c r="B771" s="70">
        <v>64045717</v>
      </c>
      <c r="C771" s="77">
        <f t="shared" si="24"/>
        <v>44788</v>
      </c>
      <c r="D771" s="77">
        <f t="shared" si="25"/>
        <v>44788</v>
      </c>
      <c r="E771" s="64" t="s">
        <v>38</v>
      </c>
      <c r="F771" s="65" t="s">
        <v>39</v>
      </c>
      <c r="G771" s="63" t="s">
        <v>40</v>
      </c>
      <c r="H771" s="66">
        <v>1</v>
      </c>
      <c r="I771" s="69" t="s">
        <v>41</v>
      </c>
      <c r="J771" s="69" t="s">
        <v>41</v>
      </c>
      <c r="K771" s="63" t="s">
        <v>41</v>
      </c>
      <c r="N771" s="78" t="s">
        <v>60</v>
      </c>
      <c r="O771" s="78" t="s">
        <v>60</v>
      </c>
    </row>
    <row r="772" spans="1:15">
      <c r="A772" s="63" t="s">
        <v>206</v>
      </c>
      <c r="B772" s="70">
        <v>64045717</v>
      </c>
      <c r="C772" s="77">
        <f t="shared" si="24"/>
        <v>44789</v>
      </c>
      <c r="D772" s="77">
        <f t="shared" si="25"/>
        <v>44792</v>
      </c>
      <c r="E772" s="64" t="s">
        <v>63</v>
      </c>
      <c r="F772" s="65" t="s">
        <v>64</v>
      </c>
      <c r="G772" s="63" t="s">
        <v>40</v>
      </c>
      <c r="H772" s="66">
        <v>4</v>
      </c>
      <c r="I772" s="69" t="s">
        <v>41</v>
      </c>
      <c r="J772" s="69" t="s">
        <v>41</v>
      </c>
      <c r="K772" s="63" t="s">
        <v>41</v>
      </c>
      <c r="N772" s="78" t="s">
        <v>61</v>
      </c>
      <c r="O772" s="78" t="s">
        <v>62</v>
      </c>
    </row>
    <row r="773" spans="1:15">
      <c r="A773" s="63" t="s">
        <v>206</v>
      </c>
      <c r="B773" s="70">
        <v>64045717</v>
      </c>
      <c r="C773" s="77">
        <f t="shared" si="24"/>
        <v>44848</v>
      </c>
      <c r="D773" s="77">
        <f t="shared" si="25"/>
        <v>44848</v>
      </c>
      <c r="E773" s="64" t="s">
        <v>43</v>
      </c>
      <c r="F773" s="65" t="s">
        <v>44</v>
      </c>
      <c r="G773" s="63" t="s">
        <v>40</v>
      </c>
      <c r="H773" s="66">
        <v>1</v>
      </c>
      <c r="I773" s="69" t="s">
        <v>41</v>
      </c>
      <c r="J773" s="69" t="s">
        <v>41</v>
      </c>
      <c r="K773" s="63" t="s">
        <v>45</v>
      </c>
      <c r="N773" s="78" t="s">
        <v>65</v>
      </c>
      <c r="O773" s="78" t="s">
        <v>65</v>
      </c>
    </row>
    <row r="774" spans="1:15">
      <c r="A774" s="63" t="s">
        <v>206</v>
      </c>
      <c r="B774" s="70">
        <v>64045717</v>
      </c>
      <c r="C774" s="77">
        <f t="shared" si="24"/>
        <v>44865</v>
      </c>
      <c r="D774" s="77">
        <f t="shared" si="25"/>
        <v>44865</v>
      </c>
      <c r="E774" s="64" t="s">
        <v>63</v>
      </c>
      <c r="F774" s="65" t="s">
        <v>64</v>
      </c>
      <c r="G774" s="63" t="s">
        <v>40</v>
      </c>
      <c r="H774" s="66">
        <v>1</v>
      </c>
      <c r="I774" s="69" t="s">
        <v>41</v>
      </c>
      <c r="J774" s="69" t="s">
        <v>41</v>
      </c>
      <c r="K774" s="63" t="s">
        <v>41</v>
      </c>
      <c r="N774" s="78" t="s">
        <v>66</v>
      </c>
      <c r="O774" s="78" t="s">
        <v>66</v>
      </c>
    </row>
    <row r="775" spans="1:15">
      <c r="A775" s="63" t="s">
        <v>206</v>
      </c>
      <c r="B775" s="70">
        <v>64045717</v>
      </c>
      <c r="C775" s="77">
        <f t="shared" si="24"/>
        <v>44866</v>
      </c>
      <c r="D775" s="77">
        <f t="shared" si="25"/>
        <v>44866</v>
      </c>
      <c r="E775" s="64" t="s">
        <v>38</v>
      </c>
      <c r="F775" s="65" t="s">
        <v>39</v>
      </c>
      <c r="G775" s="63" t="s">
        <v>40</v>
      </c>
      <c r="H775" s="66">
        <v>1</v>
      </c>
      <c r="I775" s="69" t="s">
        <v>41</v>
      </c>
      <c r="J775" s="69" t="s">
        <v>41</v>
      </c>
      <c r="K775" s="63" t="s">
        <v>41</v>
      </c>
      <c r="N775" s="78" t="s">
        <v>67</v>
      </c>
      <c r="O775" s="78" t="s">
        <v>67</v>
      </c>
    </row>
    <row r="776" spans="1:15">
      <c r="A776" s="63" t="s">
        <v>206</v>
      </c>
      <c r="B776" s="70">
        <v>64045717</v>
      </c>
      <c r="C776" s="77">
        <f t="shared" si="24"/>
        <v>44876</v>
      </c>
      <c r="D776" s="77">
        <f t="shared" si="25"/>
        <v>44876</v>
      </c>
      <c r="E776" s="64" t="s">
        <v>38</v>
      </c>
      <c r="F776" s="65" t="s">
        <v>39</v>
      </c>
      <c r="G776" s="63" t="s">
        <v>40</v>
      </c>
      <c r="H776" s="66">
        <v>1</v>
      </c>
      <c r="I776" s="69" t="s">
        <v>41</v>
      </c>
      <c r="J776" s="69" t="s">
        <v>41</v>
      </c>
      <c r="K776" s="63" t="s">
        <v>41</v>
      </c>
      <c r="N776" s="78" t="s">
        <v>68</v>
      </c>
      <c r="O776" s="78" t="s">
        <v>68</v>
      </c>
    </row>
    <row r="777" spans="1:15">
      <c r="A777" s="63" t="s">
        <v>206</v>
      </c>
      <c r="B777" s="70">
        <v>64045717</v>
      </c>
      <c r="C777" s="77">
        <f t="shared" si="24"/>
        <v>44918</v>
      </c>
      <c r="D777" s="77">
        <f t="shared" si="25"/>
        <v>44918</v>
      </c>
      <c r="E777" s="64" t="s">
        <v>74</v>
      </c>
      <c r="F777" s="65" t="s">
        <v>75</v>
      </c>
      <c r="G777" s="63" t="s">
        <v>40</v>
      </c>
      <c r="H777" s="66">
        <v>1</v>
      </c>
      <c r="I777" s="69" t="s">
        <v>41</v>
      </c>
      <c r="J777" s="69" t="s">
        <v>41</v>
      </c>
      <c r="K777" s="63" t="s">
        <v>41</v>
      </c>
      <c r="N777" s="78" t="s">
        <v>97</v>
      </c>
      <c r="O777" s="78" t="s">
        <v>97</v>
      </c>
    </row>
    <row r="778" spans="1:15">
      <c r="A778" s="63" t="s">
        <v>206</v>
      </c>
      <c r="B778" s="70">
        <v>64045717</v>
      </c>
      <c r="C778" s="77">
        <f t="shared" si="24"/>
        <v>44920</v>
      </c>
      <c r="D778" s="77">
        <f t="shared" si="25"/>
        <v>44920</v>
      </c>
      <c r="E778" s="64" t="s">
        <v>38</v>
      </c>
      <c r="F778" s="65" t="s">
        <v>39</v>
      </c>
      <c r="G778" s="63" t="s">
        <v>40</v>
      </c>
      <c r="H778" s="66">
        <v>1</v>
      </c>
      <c r="I778" s="69" t="s">
        <v>41</v>
      </c>
      <c r="J778" s="69" t="s">
        <v>41</v>
      </c>
      <c r="K778" s="63" t="s">
        <v>41</v>
      </c>
      <c r="N778" s="78" t="s">
        <v>69</v>
      </c>
      <c r="O778" s="78" t="s">
        <v>69</v>
      </c>
    </row>
    <row r="779" spans="1:15">
      <c r="A779" s="63" t="s">
        <v>206</v>
      </c>
      <c r="B779" s="70">
        <v>64045717</v>
      </c>
      <c r="C779" s="77">
        <f t="shared" si="24"/>
        <v>44921</v>
      </c>
      <c r="D779" s="77">
        <f t="shared" si="25"/>
        <v>44925</v>
      </c>
      <c r="E779" s="64" t="s">
        <v>54</v>
      </c>
      <c r="F779" s="65" t="s">
        <v>55</v>
      </c>
      <c r="G779" s="63" t="s">
        <v>40</v>
      </c>
      <c r="H779" s="66">
        <v>5</v>
      </c>
      <c r="I779" s="69" t="s">
        <v>41</v>
      </c>
      <c r="J779" s="69" t="s">
        <v>41</v>
      </c>
      <c r="K779" s="63" t="s">
        <v>41</v>
      </c>
      <c r="N779" s="78" t="s">
        <v>70</v>
      </c>
      <c r="O779" s="78" t="s">
        <v>71</v>
      </c>
    </row>
    <row r="780" spans="1:15">
      <c r="A780" s="63" t="s">
        <v>207</v>
      </c>
      <c r="B780" s="70">
        <v>64039142</v>
      </c>
      <c r="C780" s="77">
        <f t="shared" si="24"/>
        <v>44562</v>
      </c>
      <c r="D780" s="77">
        <f t="shared" si="25"/>
        <v>44562</v>
      </c>
      <c r="E780" s="64" t="s">
        <v>38</v>
      </c>
      <c r="F780" s="65" t="s">
        <v>39</v>
      </c>
      <c r="G780" s="63" t="s">
        <v>40</v>
      </c>
      <c r="H780" s="66">
        <v>1</v>
      </c>
      <c r="I780" s="69" t="s">
        <v>41</v>
      </c>
      <c r="J780" s="69" t="s">
        <v>41</v>
      </c>
      <c r="K780" s="63" t="s">
        <v>41</v>
      </c>
      <c r="N780" s="78" t="s">
        <v>37</v>
      </c>
      <c r="O780" s="78" t="s">
        <v>37</v>
      </c>
    </row>
    <row r="781" spans="1:15">
      <c r="A781" s="63" t="s">
        <v>207</v>
      </c>
      <c r="B781" s="70">
        <v>64039142</v>
      </c>
      <c r="C781" s="77">
        <f t="shared" si="24"/>
        <v>44638</v>
      </c>
      <c r="D781" s="77">
        <f t="shared" si="25"/>
        <v>44638</v>
      </c>
      <c r="E781" s="64" t="s">
        <v>43</v>
      </c>
      <c r="F781" s="65" t="s">
        <v>44</v>
      </c>
      <c r="G781" s="63" t="s">
        <v>40</v>
      </c>
      <c r="H781" s="66">
        <v>1</v>
      </c>
      <c r="I781" s="69" t="s">
        <v>41</v>
      </c>
      <c r="J781" s="69" t="s">
        <v>41</v>
      </c>
      <c r="K781" s="63" t="s">
        <v>45</v>
      </c>
      <c r="N781" s="78" t="s">
        <v>42</v>
      </c>
      <c r="O781" s="78" t="s">
        <v>42</v>
      </c>
    </row>
    <row r="782" spans="1:15">
      <c r="A782" s="63" t="s">
        <v>207</v>
      </c>
      <c r="B782" s="70">
        <v>64039142</v>
      </c>
      <c r="C782" s="77">
        <f t="shared" si="24"/>
        <v>44669</v>
      </c>
      <c r="D782" s="77">
        <f t="shared" si="25"/>
        <v>44669</v>
      </c>
      <c r="E782" s="64" t="s">
        <v>38</v>
      </c>
      <c r="F782" s="65" t="s">
        <v>39</v>
      </c>
      <c r="G782" s="63" t="s">
        <v>40</v>
      </c>
      <c r="H782" s="66">
        <v>1</v>
      </c>
      <c r="I782" s="69" t="s">
        <v>41</v>
      </c>
      <c r="J782" s="69" t="s">
        <v>41</v>
      </c>
      <c r="K782" s="63" t="s">
        <v>41</v>
      </c>
      <c r="N782" s="78" t="s">
        <v>46</v>
      </c>
      <c r="O782" s="78" t="s">
        <v>46</v>
      </c>
    </row>
    <row r="783" spans="1:15">
      <c r="A783" s="63" t="s">
        <v>207</v>
      </c>
      <c r="B783" s="70">
        <v>64039142</v>
      </c>
      <c r="C783" s="77">
        <f t="shared" si="24"/>
        <v>44682</v>
      </c>
      <c r="D783" s="77">
        <f t="shared" si="25"/>
        <v>44682</v>
      </c>
      <c r="E783" s="64" t="s">
        <v>38</v>
      </c>
      <c r="F783" s="65" t="s">
        <v>39</v>
      </c>
      <c r="G783" s="63" t="s">
        <v>40</v>
      </c>
      <c r="H783" s="66">
        <v>1</v>
      </c>
      <c r="I783" s="69" t="s">
        <v>41</v>
      </c>
      <c r="J783" s="69" t="s">
        <v>41</v>
      </c>
      <c r="K783" s="63" t="s">
        <v>41</v>
      </c>
      <c r="N783" s="78" t="s">
        <v>47</v>
      </c>
      <c r="O783" s="78" t="s">
        <v>47</v>
      </c>
    </row>
    <row r="784" spans="1:15">
      <c r="A784" s="63" t="s">
        <v>207</v>
      </c>
      <c r="B784" s="70">
        <v>64039142</v>
      </c>
      <c r="C784" s="77">
        <f t="shared" si="24"/>
        <v>44689</v>
      </c>
      <c r="D784" s="77">
        <f t="shared" si="25"/>
        <v>44689</v>
      </c>
      <c r="E784" s="64" t="s">
        <v>38</v>
      </c>
      <c r="F784" s="65" t="s">
        <v>39</v>
      </c>
      <c r="G784" s="63" t="s">
        <v>40</v>
      </c>
      <c r="H784" s="66">
        <v>1</v>
      </c>
      <c r="I784" s="69" t="s">
        <v>41</v>
      </c>
      <c r="J784" s="69" t="s">
        <v>41</v>
      </c>
      <c r="K784" s="63" t="s">
        <v>41</v>
      </c>
      <c r="N784" s="78" t="s">
        <v>48</v>
      </c>
      <c r="O784" s="78" t="s">
        <v>48</v>
      </c>
    </row>
    <row r="785" spans="1:15">
      <c r="A785" s="63" t="s">
        <v>207</v>
      </c>
      <c r="B785" s="70">
        <v>64039142</v>
      </c>
      <c r="C785" s="77">
        <f t="shared" si="24"/>
        <v>44707</v>
      </c>
      <c r="D785" s="77">
        <f t="shared" si="25"/>
        <v>44707</v>
      </c>
      <c r="E785" s="64" t="s">
        <v>38</v>
      </c>
      <c r="F785" s="65" t="s">
        <v>39</v>
      </c>
      <c r="G785" s="63" t="s">
        <v>40</v>
      </c>
      <c r="H785" s="66">
        <v>1</v>
      </c>
      <c r="I785" s="69" t="s">
        <v>41</v>
      </c>
      <c r="J785" s="69" t="s">
        <v>41</v>
      </c>
      <c r="K785" s="63" t="s">
        <v>41</v>
      </c>
      <c r="N785" s="78" t="s">
        <v>49</v>
      </c>
      <c r="O785" s="78" t="s">
        <v>49</v>
      </c>
    </row>
    <row r="786" spans="1:15">
      <c r="A786" s="63" t="s">
        <v>207</v>
      </c>
      <c r="B786" s="70">
        <v>64039142</v>
      </c>
      <c r="C786" s="77">
        <f t="shared" si="24"/>
        <v>44708</v>
      </c>
      <c r="D786" s="77">
        <f t="shared" si="25"/>
        <v>44708</v>
      </c>
      <c r="E786" s="64" t="s">
        <v>63</v>
      </c>
      <c r="F786" s="65" t="s">
        <v>64</v>
      </c>
      <c r="G786" s="63" t="s">
        <v>40</v>
      </c>
      <c r="H786" s="66">
        <v>1</v>
      </c>
      <c r="I786" s="69" t="s">
        <v>41</v>
      </c>
      <c r="J786" s="69" t="s">
        <v>41</v>
      </c>
      <c r="K786" s="63" t="s">
        <v>41</v>
      </c>
      <c r="N786" s="78" t="s">
        <v>89</v>
      </c>
      <c r="O786" s="78" t="s">
        <v>89</v>
      </c>
    </row>
    <row r="787" spans="1:15">
      <c r="A787" s="63" t="s">
        <v>207</v>
      </c>
      <c r="B787" s="70">
        <v>64039142</v>
      </c>
      <c r="C787" s="77">
        <f t="shared" si="24"/>
        <v>44718</v>
      </c>
      <c r="D787" s="77">
        <f t="shared" si="25"/>
        <v>44718</v>
      </c>
      <c r="E787" s="64" t="s">
        <v>38</v>
      </c>
      <c r="F787" s="65" t="s">
        <v>39</v>
      </c>
      <c r="G787" s="63" t="s">
        <v>40</v>
      </c>
      <c r="H787" s="66">
        <v>1</v>
      </c>
      <c r="I787" s="69" t="s">
        <v>41</v>
      </c>
      <c r="J787" s="69" t="s">
        <v>41</v>
      </c>
      <c r="K787" s="63" t="s">
        <v>41</v>
      </c>
      <c r="N787" s="78" t="s">
        <v>50</v>
      </c>
      <c r="O787" s="78" t="s">
        <v>50</v>
      </c>
    </row>
    <row r="788" spans="1:15">
      <c r="A788" s="63" t="s">
        <v>207</v>
      </c>
      <c r="B788" s="70">
        <v>64039142</v>
      </c>
      <c r="C788" s="77">
        <f t="shared" si="24"/>
        <v>44756</v>
      </c>
      <c r="D788" s="77">
        <f t="shared" si="25"/>
        <v>44756</v>
      </c>
      <c r="E788" s="64" t="s">
        <v>38</v>
      </c>
      <c r="F788" s="65" t="s">
        <v>39</v>
      </c>
      <c r="G788" s="63" t="s">
        <v>40</v>
      </c>
      <c r="H788" s="66">
        <v>1</v>
      </c>
      <c r="I788" s="69" t="s">
        <v>41</v>
      </c>
      <c r="J788" s="69" t="s">
        <v>41</v>
      </c>
      <c r="K788" s="63" t="s">
        <v>41</v>
      </c>
      <c r="N788" s="78" t="s">
        <v>51</v>
      </c>
      <c r="O788" s="78" t="s">
        <v>51</v>
      </c>
    </row>
    <row r="789" spans="1:15">
      <c r="A789" s="63" t="s">
        <v>207</v>
      </c>
      <c r="B789" s="70">
        <v>64039142</v>
      </c>
      <c r="C789" s="77">
        <f t="shared" si="24"/>
        <v>44757</v>
      </c>
      <c r="D789" s="77">
        <f t="shared" si="25"/>
        <v>44757</v>
      </c>
      <c r="E789" s="64" t="s">
        <v>63</v>
      </c>
      <c r="F789" s="65" t="s">
        <v>64</v>
      </c>
      <c r="G789" s="63" t="s">
        <v>40</v>
      </c>
      <c r="H789" s="66">
        <v>1</v>
      </c>
      <c r="I789" s="69" t="s">
        <v>41</v>
      </c>
      <c r="J789" s="69" t="s">
        <v>41</v>
      </c>
      <c r="K789" s="63" t="s">
        <v>41</v>
      </c>
      <c r="N789" s="78" t="s">
        <v>92</v>
      </c>
      <c r="O789" s="78" t="s">
        <v>92</v>
      </c>
    </row>
    <row r="790" spans="1:15">
      <c r="A790" s="63" t="s">
        <v>207</v>
      </c>
      <c r="B790" s="70">
        <v>64039142</v>
      </c>
      <c r="C790" s="77">
        <f t="shared" si="24"/>
        <v>44767</v>
      </c>
      <c r="D790" s="77">
        <f t="shared" si="25"/>
        <v>44771</v>
      </c>
      <c r="E790" s="64" t="s">
        <v>54</v>
      </c>
      <c r="F790" s="65" t="s">
        <v>55</v>
      </c>
      <c r="G790" s="63" t="s">
        <v>40</v>
      </c>
      <c r="H790" s="66">
        <v>5</v>
      </c>
      <c r="I790" s="69" t="s">
        <v>41</v>
      </c>
      <c r="J790" s="69" t="s">
        <v>41</v>
      </c>
      <c r="K790" s="63" t="s">
        <v>41</v>
      </c>
      <c r="N790" s="78" t="s">
        <v>52</v>
      </c>
      <c r="O790" s="78" t="s">
        <v>53</v>
      </c>
    </row>
    <row r="791" spans="1:15">
      <c r="A791" s="63" t="s">
        <v>207</v>
      </c>
      <c r="B791" s="70">
        <v>64039142</v>
      </c>
      <c r="C791" s="77">
        <f t="shared" si="24"/>
        <v>44774</v>
      </c>
      <c r="D791" s="77">
        <f t="shared" si="25"/>
        <v>44778</v>
      </c>
      <c r="E791" s="64" t="s">
        <v>54</v>
      </c>
      <c r="F791" s="65" t="s">
        <v>55</v>
      </c>
      <c r="G791" s="63" t="s">
        <v>40</v>
      </c>
      <c r="H791" s="66">
        <v>5</v>
      </c>
      <c r="I791" s="69" t="s">
        <v>41</v>
      </c>
      <c r="J791" s="69" t="s">
        <v>41</v>
      </c>
      <c r="K791" s="63" t="s">
        <v>41</v>
      </c>
      <c r="N791" s="78" t="s">
        <v>56</v>
      </c>
      <c r="O791" s="78" t="s">
        <v>57</v>
      </c>
    </row>
    <row r="792" spans="1:15">
      <c r="A792" s="63" t="s">
        <v>207</v>
      </c>
      <c r="B792" s="70">
        <v>64039142</v>
      </c>
      <c r="C792" s="77">
        <f t="shared" si="24"/>
        <v>44781</v>
      </c>
      <c r="D792" s="77">
        <f t="shared" si="25"/>
        <v>44785</v>
      </c>
      <c r="E792" s="64" t="s">
        <v>54</v>
      </c>
      <c r="F792" s="65" t="s">
        <v>55</v>
      </c>
      <c r="G792" s="63" t="s">
        <v>40</v>
      </c>
      <c r="H792" s="66">
        <v>5</v>
      </c>
      <c r="I792" s="69" t="s">
        <v>41</v>
      </c>
      <c r="J792" s="69" t="s">
        <v>41</v>
      </c>
      <c r="K792" s="63" t="s">
        <v>41</v>
      </c>
      <c r="N792" s="78" t="s">
        <v>58</v>
      </c>
      <c r="O792" s="78" t="s">
        <v>59</v>
      </c>
    </row>
    <row r="793" spans="1:15">
      <c r="A793" s="63" t="s">
        <v>207</v>
      </c>
      <c r="B793" s="70">
        <v>64039142</v>
      </c>
      <c r="C793" s="77">
        <f t="shared" si="24"/>
        <v>44788</v>
      </c>
      <c r="D793" s="77">
        <f t="shared" si="25"/>
        <v>44788</v>
      </c>
      <c r="E793" s="64" t="s">
        <v>38</v>
      </c>
      <c r="F793" s="65" t="s">
        <v>39</v>
      </c>
      <c r="G793" s="63" t="s">
        <v>40</v>
      </c>
      <c r="H793" s="66">
        <v>1</v>
      </c>
      <c r="I793" s="69" t="s">
        <v>41</v>
      </c>
      <c r="J793" s="69" t="s">
        <v>41</v>
      </c>
      <c r="K793" s="63" t="s">
        <v>41</v>
      </c>
      <c r="N793" s="78" t="s">
        <v>60</v>
      </c>
      <c r="O793" s="78" t="s">
        <v>60</v>
      </c>
    </row>
    <row r="794" spans="1:15">
      <c r="A794" s="63" t="s">
        <v>207</v>
      </c>
      <c r="B794" s="70">
        <v>64039142</v>
      </c>
      <c r="C794" s="77">
        <f t="shared" si="24"/>
        <v>44789</v>
      </c>
      <c r="D794" s="77">
        <f t="shared" si="25"/>
        <v>44792</v>
      </c>
      <c r="E794" s="64" t="s">
        <v>63</v>
      </c>
      <c r="F794" s="65" t="s">
        <v>64</v>
      </c>
      <c r="G794" s="63" t="s">
        <v>40</v>
      </c>
      <c r="H794" s="66">
        <v>4</v>
      </c>
      <c r="I794" s="69" t="s">
        <v>41</v>
      </c>
      <c r="J794" s="69" t="s">
        <v>41</v>
      </c>
      <c r="K794" s="63" t="s">
        <v>41</v>
      </c>
      <c r="N794" s="78" t="s">
        <v>61</v>
      </c>
      <c r="O794" s="78" t="s">
        <v>62</v>
      </c>
    </row>
    <row r="795" spans="1:15">
      <c r="A795" s="63" t="s">
        <v>207</v>
      </c>
      <c r="B795" s="70">
        <v>64039142</v>
      </c>
      <c r="C795" s="77">
        <f t="shared" si="24"/>
        <v>44848</v>
      </c>
      <c r="D795" s="77">
        <f t="shared" si="25"/>
        <v>44848</v>
      </c>
      <c r="E795" s="64" t="s">
        <v>43</v>
      </c>
      <c r="F795" s="65" t="s">
        <v>44</v>
      </c>
      <c r="G795" s="63" t="s">
        <v>40</v>
      </c>
      <c r="H795" s="66">
        <v>1</v>
      </c>
      <c r="I795" s="69" t="s">
        <v>41</v>
      </c>
      <c r="J795" s="69" t="s">
        <v>41</v>
      </c>
      <c r="K795" s="63" t="s">
        <v>45</v>
      </c>
      <c r="N795" s="78" t="s">
        <v>65</v>
      </c>
      <c r="O795" s="78" t="s">
        <v>65</v>
      </c>
    </row>
    <row r="796" spans="1:15">
      <c r="A796" s="63" t="s">
        <v>207</v>
      </c>
      <c r="B796" s="70">
        <v>64039142</v>
      </c>
      <c r="C796" s="77">
        <f t="shared" si="24"/>
        <v>44865</v>
      </c>
      <c r="D796" s="77">
        <f t="shared" si="25"/>
        <v>44865</v>
      </c>
      <c r="E796" s="64" t="s">
        <v>63</v>
      </c>
      <c r="F796" s="65" t="s">
        <v>64</v>
      </c>
      <c r="G796" s="63" t="s">
        <v>40</v>
      </c>
      <c r="H796" s="66">
        <v>1</v>
      </c>
      <c r="I796" s="69" t="s">
        <v>41</v>
      </c>
      <c r="J796" s="69" t="s">
        <v>41</v>
      </c>
      <c r="K796" s="63" t="s">
        <v>41</v>
      </c>
      <c r="N796" s="78" t="s">
        <v>66</v>
      </c>
      <c r="O796" s="78" t="s">
        <v>66</v>
      </c>
    </row>
    <row r="797" spans="1:15">
      <c r="A797" s="63" t="s">
        <v>207</v>
      </c>
      <c r="B797" s="70">
        <v>64039142</v>
      </c>
      <c r="C797" s="77">
        <f t="shared" si="24"/>
        <v>44866</v>
      </c>
      <c r="D797" s="77">
        <f t="shared" si="25"/>
        <v>44866</v>
      </c>
      <c r="E797" s="64" t="s">
        <v>38</v>
      </c>
      <c r="F797" s="65" t="s">
        <v>39</v>
      </c>
      <c r="G797" s="63" t="s">
        <v>40</v>
      </c>
      <c r="H797" s="66">
        <v>1</v>
      </c>
      <c r="I797" s="69" t="s">
        <v>41</v>
      </c>
      <c r="J797" s="69" t="s">
        <v>41</v>
      </c>
      <c r="K797" s="63" t="s">
        <v>41</v>
      </c>
      <c r="N797" s="78" t="s">
        <v>67</v>
      </c>
      <c r="O797" s="78" t="s">
        <v>67</v>
      </c>
    </row>
    <row r="798" spans="1:15">
      <c r="A798" s="63" t="s">
        <v>207</v>
      </c>
      <c r="B798" s="70">
        <v>64039142</v>
      </c>
      <c r="C798" s="77">
        <f t="shared" si="24"/>
        <v>44876</v>
      </c>
      <c r="D798" s="77">
        <f t="shared" si="25"/>
        <v>44876</v>
      </c>
      <c r="E798" s="64" t="s">
        <v>38</v>
      </c>
      <c r="F798" s="65" t="s">
        <v>39</v>
      </c>
      <c r="G798" s="63" t="s">
        <v>40</v>
      </c>
      <c r="H798" s="66">
        <v>1</v>
      </c>
      <c r="I798" s="69" t="s">
        <v>41</v>
      </c>
      <c r="J798" s="69" t="s">
        <v>41</v>
      </c>
      <c r="K798" s="63" t="s">
        <v>41</v>
      </c>
      <c r="N798" s="78" t="s">
        <v>68</v>
      </c>
      <c r="O798" s="78" t="s">
        <v>68</v>
      </c>
    </row>
    <row r="799" spans="1:15">
      <c r="A799" s="63" t="s">
        <v>207</v>
      </c>
      <c r="B799" s="70">
        <v>64039142</v>
      </c>
      <c r="C799" s="77">
        <f t="shared" si="24"/>
        <v>44918</v>
      </c>
      <c r="D799" s="77">
        <f t="shared" si="25"/>
        <v>44918</v>
      </c>
      <c r="E799" s="64" t="s">
        <v>74</v>
      </c>
      <c r="F799" s="65" t="s">
        <v>75</v>
      </c>
      <c r="G799" s="63" t="s">
        <v>40</v>
      </c>
      <c r="H799" s="66">
        <v>1</v>
      </c>
      <c r="I799" s="69" t="s">
        <v>41</v>
      </c>
      <c r="J799" s="69" t="s">
        <v>41</v>
      </c>
      <c r="K799" s="63" t="s">
        <v>41</v>
      </c>
      <c r="N799" s="78" t="s">
        <v>97</v>
      </c>
      <c r="O799" s="78" t="s">
        <v>97</v>
      </c>
    </row>
    <row r="800" spans="1:15">
      <c r="A800" s="63" t="s">
        <v>207</v>
      </c>
      <c r="B800" s="70">
        <v>64039142</v>
      </c>
      <c r="C800" s="77">
        <f t="shared" si="24"/>
        <v>44920</v>
      </c>
      <c r="D800" s="77">
        <f t="shared" si="25"/>
        <v>44920</v>
      </c>
      <c r="E800" s="64" t="s">
        <v>38</v>
      </c>
      <c r="F800" s="65" t="s">
        <v>39</v>
      </c>
      <c r="G800" s="63" t="s">
        <v>40</v>
      </c>
      <c r="H800" s="66">
        <v>1</v>
      </c>
      <c r="I800" s="69" t="s">
        <v>41</v>
      </c>
      <c r="J800" s="69" t="s">
        <v>41</v>
      </c>
      <c r="K800" s="63" t="s">
        <v>41</v>
      </c>
      <c r="N800" s="78" t="s">
        <v>69</v>
      </c>
      <c r="O800" s="78" t="s">
        <v>69</v>
      </c>
    </row>
    <row r="801" spans="1:15">
      <c r="A801" s="63" t="s">
        <v>207</v>
      </c>
      <c r="B801" s="70">
        <v>64039142</v>
      </c>
      <c r="C801" s="77">
        <f t="shared" si="24"/>
        <v>44921</v>
      </c>
      <c r="D801" s="77">
        <f t="shared" si="25"/>
        <v>44925</v>
      </c>
      <c r="E801" s="64" t="s">
        <v>54</v>
      </c>
      <c r="F801" s="65" t="s">
        <v>55</v>
      </c>
      <c r="G801" s="63" t="s">
        <v>40</v>
      </c>
      <c r="H801" s="66">
        <v>5</v>
      </c>
      <c r="I801" s="69" t="s">
        <v>41</v>
      </c>
      <c r="J801" s="69" t="s">
        <v>41</v>
      </c>
      <c r="K801" s="63" t="s">
        <v>41</v>
      </c>
      <c r="N801" s="78" t="s">
        <v>70</v>
      </c>
      <c r="O801" s="78" t="s">
        <v>71</v>
      </c>
    </row>
    <row r="802" spans="1:15">
      <c r="A802" s="63" t="s">
        <v>208</v>
      </c>
      <c r="B802" s="63" t="s">
        <v>147</v>
      </c>
      <c r="C802" s="77">
        <f t="shared" si="24"/>
        <v>44562</v>
      </c>
      <c r="D802" s="77">
        <f t="shared" si="25"/>
        <v>44562</v>
      </c>
      <c r="E802" s="64" t="s">
        <v>38</v>
      </c>
      <c r="F802" s="65" t="s">
        <v>39</v>
      </c>
      <c r="G802" s="63" t="s">
        <v>40</v>
      </c>
      <c r="H802" s="66">
        <v>1</v>
      </c>
      <c r="I802" s="69" t="s">
        <v>41</v>
      </c>
      <c r="J802" s="69" t="s">
        <v>41</v>
      </c>
      <c r="K802" s="63" t="s">
        <v>41</v>
      </c>
      <c r="N802" s="78" t="s">
        <v>37</v>
      </c>
      <c r="O802" s="78" t="s">
        <v>37</v>
      </c>
    </row>
    <row r="803" spans="1:15">
      <c r="A803" s="63" t="s">
        <v>208</v>
      </c>
      <c r="B803" s="63" t="s">
        <v>147</v>
      </c>
      <c r="C803" s="77">
        <f t="shared" si="24"/>
        <v>44578</v>
      </c>
      <c r="D803" s="77">
        <f t="shared" si="25"/>
        <v>44578</v>
      </c>
      <c r="E803" s="64" t="s">
        <v>74</v>
      </c>
      <c r="F803" s="65" t="s">
        <v>75</v>
      </c>
      <c r="G803" s="63" t="s">
        <v>76</v>
      </c>
      <c r="H803" s="68">
        <v>4.1666666666670002E-2</v>
      </c>
      <c r="I803" s="69" t="s">
        <v>77</v>
      </c>
      <c r="J803" s="69" t="s">
        <v>78</v>
      </c>
      <c r="K803" s="63" t="s">
        <v>82</v>
      </c>
      <c r="N803" s="78" t="s">
        <v>111</v>
      </c>
      <c r="O803" s="78" t="s">
        <v>111</v>
      </c>
    </row>
    <row r="804" spans="1:15">
      <c r="A804" s="63" t="s">
        <v>208</v>
      </c>
      <c r="B804" s="63" t="s">
        <v>147</v>
      </c>
      <c r="C804" s="77">
        <f t="shared" si="24"/>
        <v>44592</v>
      </c>
      <c r="D804" s="77">
        <f t="shared" si="25"/>
        <v>44592</v>
      </c>
      <c r="E804" s="64" t="s">
        <v>74</v>
      </c>
      <c r="F804" s="65" t="s">
        <v>75</v>
      </c>
      <c r="G804" s="63" t="s">
        <v>76</v>
      </c>
      <c r="H804" s="68">
        <v>4.1666666666670002E-2</v>
      </c>
      <c r="I804" s="69" t="s">
        <v>77</v>
      </c>
      <c r="J804" s="69" t="s">
        <v>78</v>
      </c>
      <c r="K804" s="63" t="s">
        <v>82</v>
      </c>
      <c r="N804" s="78" t="s">
        <v>112</v>
      </c>
      <c r="O804" s="78" t="s">
        <v>112</v>
      </c>
    </row>
    <row r="805" spans="1:15">
      <c r="A805" s="63" t="s">
        <v>208</v>
      </c>
      <c r="B805" s="63" t="s">
        <v>147</v>
      </c>
      <c r="C805" s="77">
        <f t="shared" si="24"/>
        <v>44613</v>
      </c>
      <c r="D805" s="77">
        <f t="shared" si="25"/>
        <v>44613</v>
      </c>
      <c r="E805" s="64" t="s">
        <v>74</v>
      </c>
      <c r="F805" s="65" t="s">
        <v>75</v>
      </c>
      <c r="G805" s="63" t="s">
        <v>76</v>
      </c>
      <c r="H805" s="68">
        <v>4.1666666666670002E-2</v>
      </c>
      <c r="I805" s="69" t="s">
        <v>77</v>
      </c>
      <c r="J805" s="69" t="s">
        <v>78</v>
      </c>
      <c r="K805" s="63" t="s">
        <v>82</v>
      </c>
      <c r="N805" s="78" t="s">
        <v>113</v>
      </c>
      <c r="O805" s="78" t="s">
        <v>113</v>
      </c>
    </row>
    <row r="806" spans="1:15">
      <c r="A806" s="63" t="s">
        <v>208</v>
      </c>
      <c r="B806" s="63" t="s">
        <v>147</v>
      </c>
      <c r="C806" s="77">
        <f t="shared" si="24"/>
        <v>44627</v>
      </c>
      <c r="D806" s="77">
        <f t="shared" si="25"/>
        <v>44627</v>
      </c>
      <c r="E806" s="64" t="s">
        <v>74</v>
      </c>
      <c r="F806" s="65" t="s">
        <v>75</v>
      </c>
      <c r="G806" s="63" t="s">
        <v>76</v>
      </c>
      <c r="H806" s="68">
        <v>4.1666666666670002E-2</v>
      </c>
      <c r="I806" s="69" t="s">
        <v>77</v>
      </c>
      <c r="J806" s="69" t="s">
        <v>78</v>
      </c>
      <c r="K806" s="63" t="s">
        <v>82</v>
      </c>
      <c r="N806" s="78" t="s">
        <v>114</v>
      </c>
      <c r="O806" s="78" t="s">
        <v>114</v>
      </c>
    </row>
    <row r="807" spans="1:15">
      <c r="A807" s="63" t="s">
        <v>208</v>
      </c>
      <c r="B807" s="63" t="s">
        <v>147</v>
      </c>
      <c r="C807" s="77">
        <f t="shared" si="24"/>
        <v>44638</v>
      </c>
      <c r="D807" s="77">
        <f t="shared" si="25"/>
        <v>44638</v>
      </c>
      <c r="E807" s="64" t="s">
        <v>43</v>
      </c>
      <c r="F807" s="65" t="s">
        <v>44</v>
      </c>
      <c r="G807" s="63" t="s">
        <v>40</v>
      </c>
      <c r="H807" s="66">
        <v>1</v>
      </c>
      <c r="I807" s="69" t="s">
        <v>41</v>
      </c>
      <c r="J807" s="69" t="s">
        <v>41</v>
      </c>
      <c r="K807" s="63" t="s">
        <v>45</v>
      </c>
      <c r="N807" s="78" t="s">
        <v>42</v>
      </c>
      <c r="O807" s="78" t="s">
        <v>42</v>
      </c>
    </row>
    <row r="808" spans="1:15">
      <c r="A808" s="63" t="s">
        <v>208</v>
      </c>
      <c r="B808" s="63" t="s">
        <v>147</v>
      </c>
      <c r="C808" s="77">
        <f t="shared" si="24"/>
        <v>44641</v>
      </c>
      <c r="D808" s="77">
        <f t="shared" si="25"/>
        <v>44641</v>
      </c>
      <c r="E808" s="64" t="s">
        <v>74</v>
      </c>
      <c r="F808" s="65" t="s">
        <v>75</v>
      </c>
      <c r="G808" s="63" t="s">
        <v>76</v>
      </c>
      <c r="H808" s="68">
        <v>4.1666666666670002E-2</v>
      </c>
      <c r="I808" s="69" t="s">
        <v>77</v>
      </c>
      <c r="J808" s="69" t="s">
        <v>78</v>
      </c>
      <c r="K808" s="63" t="s">
        <v>82</v>
      </c>
      <c r="N808" s="78" t="s">
        <v>115</v>
      </c>
      <c r="O808" s="78" t="s">
        <v>115</v>
      </c>
    </row>
    <row r="809" spans="1:15">
      <c r="A809" s="63" t="s">
        <v>208</v>
      </c>
      <c r="B809" s="63" t="s">
        <v>147</v>
      </c>
      <c r="C809" s="77">
        <f t="shared" si="24"/>
        <v>44655</v>
      </c>
      <c r="D809" s="77">
        <f t="shared" si="25"/>
        <v>44655</v>
      </c>
      <c r="E809" s="64" t="s">
        <v>74</v>
      </c>
      <c r="F809" s="65" t="s">
        <v>75</v>
      </c>
      <c r="G809" s="63" t="s">
        <v>76</v>
      </c>
      <c r="H809" s="68">
        <v>4.1666666666670002E-2</v>
      </c>
      <c r="I809" s="69" t="s">
        <v>77</v>
      </c>
      <c r="J809" s="69" t="s">
        <v>78</v>
      </c>
      <c r="K809" s="63" t="s">
        <v>82</v>
      </c>
      <c r="N809" s="78" t="s">
        <v>116</v>
      </c>
      <c r="O809" s="78" t="s">
        <v>116</v>
      </c>
    </row>
    <row r="810" spans="1:15">
      <c r="A810" s="63" t="s">
        <v>208</v>
      </c>
      <c r="B810" s="63" t="s">
        <v>147</v>
      </c>
      <c r="C810" s="77">
        <f t="shared" si="24"/>
        <v>44669</v>
      </c>
      <c r="D810" s="77">
        <f t="shared" si="25"/>
        <v>44669</v>
      </c>
      <c r="E810" s="64" t="s">
        <v>38</v>
      </c>
      <c r="F810" s="65" t="s">
        <v>39</v>
      </c>
      <c r="G810" s="63" t="s">
        <v>40</v>
      </c>
      <c r="H810" s="66">
        <v>1</v>
      </c>
      <c r="I810" s="69" t="s">
        <v>41</v>
      </c>
      <c r="J810" s="69" t="s">
        <v>41</v>
      </c>
      <c r="K810" s="63" t="s">
        <v>41</v>
      </c>
      <c r="N810" s="78" t="s">
        <v>46</v>
      </c>
      <c r="O810" s="78" t="s">
        <v>46</v>
      </c>
    </row>
    <row r="811" spans="1:15">
      <c r="A811" s="63" t="s">
        <v>208</v>
      </c>
      <c r="B811" s="63" t="s">
        <v>147</v>
      </c>
      <c r="C811" s="77">
        <f t="shared" si="24"/>
        <v>44676</v>
      </c>
      <c r="D811" s="77">
        <f t="shared" si="25"/>
        <v>44676</v>
      </c>
      <c r="E811" s="64" t="s">
        <v>74</v>
      </c>
      <c r="F811" s="65" t="s">
        <v>75</v>
      </c>
      <c r="G811" s="63" t="s">
        <v>76</v>
      </c>
      <c r="H811" s="68">
        <v>4.1666666666670002E-2</v>
      </c>
      <c r="I811" s="69" t="s">
        <v>77</v>
      </c>
      <c r="J811" s="69" t="s">
        <v>78</v>
      </c>
      <c r="K811" s="63" t="s">
        <v>82</v>
      </c>
      <c r="N811" s="78" t="s">
        <v>117</v>
      </c>
      <c r="O811" s="78" t="s">
        <v>117</v>
      </c>
    </row>
    <row r="812" spans="1:15">
      <c r="A812" s="63" t="s">
        <v>208</v>
      </c>
      <c r="B812" s="63" t="s">
        <v>147</v>
      </c>
      <c r="C812" s="77">
        <f t="shared" si="24"/>
        <v>44682</v>
      </c>
      <c r="D812" s="77">
        <f t="shared" si="25"/>
        <v>44682</v>
      </c>
      <c r="E812" s="64" t="s">
        <v>38</v>
      </c>
      <c r="F812" s="65" t="s">
        <v>39</v>
      </c>
      <c r="G812" s="63" t="s">
        <v>40</v>
      </c>
      <c r="H812" s="66">
        <v>1</v>
      </c>
      <c r="I812" s="69" t="s">
        <v>41</v>
      </c>
      <c r="J812" s="69" t="s">
        <v>41</v>
      </c>
      <c r="K812" s="63" t="s">
        <v>41</v>
      </c>
      <c r="N812" s="78" t="s">
        <v>47</v>
      </c>
      <c r="O812" s="78" t="s">
        <v>47</v>
      </c>
    </row>
    <row r="813" spans="1:15">
      <c r="A813" s="63" t="s">
        <v>208</v>
      </c>
      <c r="B813" s="63" t="s">
        <v>147</v>
      </c>
      <c r="C813" s="77">
        <f t="shared" si="24"/>
        <v>44689</v>
      </c>
      <c r="D813" s="77">
        <f t="shared" si="25"/>
        <v>44689</v>
      </c>
      <c r="E813" s="64" t="s">
        <v>38</v>
      </c>
      <c r="F813" s="65" t="s">
        <v>39</v>
      </c>
      <c r="G813" s="63" t="s">
        <v>40</v>
      </c>
      <c r="H813" s="66">
        <v>1</v>
      </c>
      <c r="I813" s="69" t="s">
        <v>41</v>
      </c>
      <c r="J813" s="69" t="s">
        <v>41</v>
      </c>
      <c r="K813" s="63" t="s">
        <v>41</v>
      </c>
      <c r="N813" s="78" t="s">
        <v>48</v>
      </c>
      <c r="O813" s="78" t="s">
        <v>48</v>
      </c>
    </row>
    <row r="814" spans="1:15">
      <c r="A814" s="63" t="s">
        <v>208</v>
      </c>
      <c r="B814" s="63" t="s">
        <v>147</v>
      </c>
      <c r="C814" s="77">
        <f t="shared" si="24"/>
        <v>44690</v>
      </c>
      <c r="D814" s="77">
        <f t="shared" si="25"/>
        <v>44690</v>
      </c>
      <c r="E814" s="64" t="s">
        <v>74</v>
      </c>
      <c r="F814" s="65" t="s">
        <v>75</v>
      </c>
      <c r="G814" s="63" t="s">
        <v>76</v>
      </c>
      <c r="H814" s="68">
        <v>4.1666666666670002E-2</v>
      </c>
      <c r="I814" s="69" t="s">
        <v>77</v>
      </c>
      <c r="J814" s="69" t="s">
        <v>78</v>
      </c>
      <c r="K814" s="63" t="s">
        <v>82</v>
      </c>
      <c r="N814" s="78" t="s">
        <v>118</v>
      </c>
      <c r="O814" s="78" t="s">
        <v>118</v>
      </c>
    </row>
    <row r="815" spans="1:15">
      <c r="A815" s="63" t="s">
        <v>208</v>
      </c>
      <c r="B815" s="63" t="s">
        <v>147</v>
      </c>
      <c r="C815" s="77">
        <f t="shared" si="24"/>
        <v>44704</v>
      </c>
      <c r="D815" s="77">
        <f t="shared" si="25"/>
        <v>44704</v>
      </c>
      <c r="E815" s="64" t="s">
        <v>74</v>
      </c>
      <c r="F815" s="65" t="s">
        <v>75</v>
      </c>
      <c r="G815" s="63" t="s">
        <v>76</v>
      </c>
      <c r="H815" s="68">
        <v>4.1666666666670002E-2</v>
      </c>
      <c r="I815" s="69" t="s">
        <v>77</v>
      </c>
      <c r="J815" s="69" t="s">
        <v>78</v>
      </c>
      <c r="K815" s="63" t="s">
        <v>82</v>
      </c>
      <c r="N815" s="78" t="s">
        <v>119</v>
      </c>
      <c r="O815" s="78" t="s">
        <v>119</v>
      </c>
    </row>
    <row r="816" spans="1:15">
      <c r="A816" s="63" t="s">
        <v>208</v>
      </c>
      <c r="B816" s="63" t="s">
        <v>147</v>
      </c>
      <c r="C816" s="77">
        <f t="shared" si="24"/>
        <v>44707</v>
      </c>
      <c r="D816" s="77">
        <f t="shared" si="25"/>
        <v>44707</v>
      </c>
      <c r="E816" s="64" t="s">
        <v>38</v>
      </c>
      <c r="F816" s="65" t="s">
        <v>39</v>
      </c>
      <c r="G816" s="63" t="s">
        <v>40</v>
      </c>
      <c r="H816" s="66">
        <v>1</v>
      </c>
      <c r="I816" s="69" t="s">
        <v>41</v>
      </c>
      <c r="J816" s="69" t="s">
        <v>41</v>
      </c>
      <c r="K816" s="63" t="s">
        <v>41</v>
      </c>
      <c r="N816" s="78" t="s">
        <v>49</v>
      </c>
      <c r="O816" s="78" t="s">
        <v>49</v>
      </c>
    </row>
    <row r="817" spans="1:15">
      <c r="A817" s="63" t="s">
        <v>208</v>
      </c>
      <c r="B817" s="63" t="s">
        <v>147</v>
      </c>
      <c r="C817" s="77">
        <f t="shared" si="24"/>
        <v>44708</v>
      </c>
      <c r="D817" s="77">
        <f t="shared" si="25"/>
        <v>44708</v>
      </c>
      <c r="E817" s="64" t="s">
        <v>63</v>
      </c>
      <c r="F817" s="65" t="s">
        <v>64</v>
      </c>
      <c r="G817" s="63" t="s">
        <v>40</v>
      </c>
      <c r="H817" s="66">
        <v>1</v>
      </c>
      <c r="I817" s="69" t="s">
        <v>41</v>
      </c>
      <c r="J817" s="69" t="s">
        <v>41</v>
      </c>
      <c r="K817" s="63" t="s">
        <v>41</v>
      </c>
      <c r="N817" s="78" t="s">
        <v>89</v>
      </c>
      <c r="O817" s="78" t="s">
        <v>89</v>
      </c>
    </row>
    <row r="818" spans="1:15">
      <c r="A818" s="63" t="s">
        <v>208</v>
      </c>
      <c r="B818" s="63" t="s">
        <v>147</v>
      </c>
      <c r="C818" s="77">
        <f t="shared" si="24"/>
        <v>44718</v>
      </c>
      <c r="D818" s="77">
        <f t="shared" si="25"/>
        <v>44718</v>
      </c>
      <c r="E818" s="64" t="s">
        <v>38</v>
      </c>
      <c r="F818" s="65" t="s">
        <v>39</v>
      </c>
      <c r="G818" s="63" t="s">
        <v>40</v>
      </c>
      <c r="H818" s="66">
        <v>1</v>
      </c>
      <c r="I818" s="69" t="s">
        <v>41</v>
      </c>
      <c r="J818" s="69" t="s">
        <v>41</v>
      </c>
      <c r="K818" s="63" t="s">
        <v>41</v>
      </c>
      <c r="N818" s="78" t="s">
        <v>50</v>
      </c>
      <c r="O818" s="78" t="s">
        <v>50</v>
      </c>
    </row>
    <row r="819" spans="1:15">
      <c r="A819" s="63" t="s">
        <v>208</v>
      </c>
      <c r="B819" s="63" t="s">
        <v>147</v>
      </c>
      <c r="C819" s="77">
        <f t="shared" si="24"/>
        <v>44725</v>
      </c>
      <c r="D819" s="77">
        <f t="shared" si="25"/>
        <v>44725</v>
      </c>
      <c r="E819" s="64" t="s">
        <v>74</v>
      </c>
      <c r="F819" s="65" t="s">
        <v>75</v>
      </c>
      <c r="G819" s="63" t="s">
        <v>76</v>
      </c>
      <c r="H819" s="68">
        <v>4.1666666666670002E-2</v>
      </c>
      <c r="I819" s="69" t="s">
        <v>77</v>
      </c>
      <c r="J819" s="69" t="s">
        <v>78</v>
      </c>
      <c r="K819" s="63" t="s">
        <v>82</v>
      </c>
      <c r="N819" s="78" t="s">
        <v>120</v>
      </c>
      <c r="O819" s="78" t="s">
        <v>120</v>
      </c>
    </row>
    <row r="820" spans="1:15">
      <c r="A820" s="63" t="s">
        <v>208</v>
      </c>
      <c r="B820" s="63" t="s">
        <v>147</v>
      </c>
      <c r="C820" s="77">
        <f t="shared" si="24"/>
        <v>44739</v>
      </c>
      <c r="D820" s="77">
        <f t="shared" si="25"/>
        <v>44739</v>
      </c>
      <c r="E820" s="64" t="s">
        <v>74</v>
      </c>
      <c r="F820" s="65" t="s">
        <v>75</v>
      </c>
      <c r="G820" s="63" t="s">
        <v>76</v>
      </c>
      <c r="H820" s="68">
        <v>4.1666666666670002E-2</v>
      </c>
      <c r="I820" s="69" t="s">
        <v>77</v>
      </c>
      <c r="J820" s="69" t="s">
        <v>78</v>
      </c>
      <c r="K820" s="63" t="s">
        <v>82</v>
      </c>
      <c r="N820" s="78" t="s">
        <v>121</v>
      </c>
      <c r="O820" s="78" t="s">
        <v>121</v>
      </c>
    </row>
    <row r="821" spans="1:15">
      <c r="A821" s="63" t="s">
        <v>208</v>
      </c>
      <c r="B821" s="63" t="s">
        <v>147</v>
      </c>
      <c r="C821" s="77">
        <f t="shared" si="24"/>
        <v>44756</v>
      </c>
      <c r="D821" s="77">
        <f t="shared" si="25"/>
        <v>44756</v>
      </c>
      <c r="E821" s="64" t="s">
        <v>38</v>
      </c>
      <c r="F821" s="65" t="s">
        <v>39</v>
      </c>
      <c r="G821" s="63" t="s">
        <v>40</v>
      </c>
      <c r="H821" s="66">
        <v>1</v>
      </c>
      <c r="I821" s="69" t="s">
        <v>41</v>
      </c>
      <c r="J821" s="69" t="s">
        <v>41</v>
      </c>
      <c r="K821" s="63" t="s">
        <v>41</v>
      </c>
      <c r="N821" s="78" t="s">
        <v>51</v>
      </c>
      <c r="O821" s="78" t="s">
        <v>51</v>
      </c>
    </row>
    <row r="822" spans="1:15">
      <c r="A822" s="63" t="s">
        <v>208</v>
      </c>
      <c r="B822" s="63" t="s">
        <v>147</v>
      </c>
      <c r="C822" s="77">
        <f t="shared" si="24"/>
        <v>44757</v>
      </c>
      <c r="D822" s="77">
        <f t="shared" si="25"/>
        <v>44757</v>
      </c>
      <c r="E822" s="64" t="s">
        <v>63</v>
      </c>
      <c r="F822" s="65" t="s">
        <v>64</v>
      </c>
      <c r="G822" s="63" t="s">
        <v>40</v>
      </c>
      <c r="H822" s="66">
        <v>1</v>
      </c>
      <c r="I822" s="69" t="s">
        <v>41</v>
      </c>
      <c r="J822" s="69" t="s">
        <v>41</v>
      </c>
      <c r="K822" s="63" t="s">
        <v>41</v>
      </c>
      <c r="N822" s="78" t="s">
        <v>92</v>
      </c>
      <c r="O822" s="78" t="s">
        <v>92</v>
      </c>
    </row>
    <row r="823" spans="1:15">
      <c r="A823" s="63" t="s">
        <v>208</v>
      </c>
      <c r="B823" s="63" t="s">
        <v>147</v>
      </c>
      <c r="C823" s="77">
        <f t="shared" si="24"/>
        <v>44767</v>
      </c>
      <c r="D823" s="77">
        <f t="shared" si="25"/>
        <v>44771</v>
      </c>
      <c r="E823" s="64" t="s">
        <v>54</v>
      </c>
      <c r="F823" s="65" t="s">
        <v>55</v>
      </c>
      <c r="G823" s="63" t="s">
        <v>40</v>
      </c>
      <c r="H823" s="66">
        <v>5</v>
      </c>
      <c r="I823" s="69" t="s">
        <v>41</v>
      </c>
      <c r="J823" s="69" t="s">
        <v>41</v>
      </c>
      <c r="K823" s="63" t="s">
        <v>41</v>
      </c>
      <c r="N823" s="78" t="s">
        <v>52</v>
      </c>
      <c r="O823" s="78" t="s">
        <v>53</v>
      </c>
    </row>
    <row r="824" spans="1:15">
      <c r="A824" s="63" t="s">
        <v>208</v>
      </c>
      <c r="B824" s="63" t="s">
        <v>147</v>
      </c>
      <c r="C824" s="77">
        <f t="shared" si="24"/>
        <v>44774</v>
      </c>
      <c r="D824" s="77">
        <f t="shared" si="25"/>
        <v>44778</v>
      </c>
      <c r="E824" s="64" t="s">
        <v>54</v>
      </c>
      <c r="F824" s="65" t="s">
        <v>55</v>
      </c>
      <c r="G824" s="63" t="s">
        <v>40</v>
      </c>
      <c r="H824" s="66">
        <v>5</v>
      </c>
      <c r="I824" s="69" t="s">
        <v>41</v>
      </c>
      <c r="J824" s="69" t="s">
        <v>41</v>
      </c>
      <c r="K824" s="63" t="s">
        <v>41</v>
      </c>
      <c r="N824" s="78" t="s">
        <v>56</v>
      </c>
      <c r="O824" s="78" t="s">
        <v>57</v>
      </c>
    </row>
    <row r="825" spans="1:15">
      <c r="A825" s="63" t="s">
        <v>208</v>
      </c>
      <c r="B825" s="63" t="s">
        <v>147</v>
      </c>
      <c r="C825" s="77">
        <f t="shared" si="24"/>
        <v>44781</v>
      </c>
      <c r="D825" s="77">
        <f t="shared" si="25"/>
        <v>44785</v>
      </c>
      <c r="E825" s="64" t="s">
        <v>54</v>
      </c>
      <c r="F825" s="65" t="s">
        <v>55</v>
      </c>
      <c r="G825" s="63" t="s">
        <v>40</v>
      </c>
      <c r="H825" s="66">
        <v>5</v>
      </c>
      <c r="I825" s="69" t="s">
        <v>41</v>
      </c>
      <c r="J825" s="69" t="s">
        <v>41</v>
      </c>
      <c r="K825" s="63" t="s">
        <v>41</v>
      </c>
      <c r="N825" s="78" t="s">
        <v>58</v>
      </c>
      <c r="O825" s="78" t="s">
        <v>59</v>
      </c>
    </row>
    <row r="826" spans="1:15">
      <c r="A826" s="63" t="s">
        <v>208</v>
      </c>
      <c r="B826" s="63" t="s">
        <v>147</v>
      </c>
      <c r="C826" s="77">
        <f t="shared" si="24"/>
        <v>44788</v>
      </c>
      <c r="D826" s="77">
        <f t="shared" si="25"/>
        <v>44788</v>
      </c>
      <c r="E826" s="64" t="s">
        <v>38</v>
      </c>
      <c r="F826" s="65" t="s">
        <v>39</v>
      </c>
      <c r="G826" s="63" t="s">
        <v>40</v>
      </c>
      <c r="H826" s="66">
        <v>1</v>
      </c>
      <c r="I826" s="69" t="s">
        <v>41</v>
      </c>
      <c r="J826" s="69" t="s">
        <v>41</v>
      </c>
      <c r="K826" s="63" t="s">
        <v>41</v>
      </c>
      <c r="N826" s="78" t="s">
        <v>60</v>
      </c>
      <c r="O826" s="78" t="s">
        <v>60</v>
      </c>
    </row>
    <row r="827" spans="1:15">
      <c r="A827" s="63" t="s">
        <v>208</v>
      </c>
      <c r="B827" s="63" t="s">
        <v>147</v>
      </c>
      <c r="C827" s="77">
        <f t="shared" si="24"/>
        <v>44789</v>
      </c>
      <c r="D827" s="77">
        <f t="shared" si="25"/>
        <v>44792</v>
      </c>
      <c r="E827" s="64" t="s">
        <v>63</v>
      </c>
      <c r="F827" s="65" t="s">
        <v>64</v>
      </c>
      <c r="G827" s="63" t="s">
        <v>40</v>
      </c>
      <c r="H827" s="66">
        <v>4</v>
      </c>
      <c r="I827" s="69" t="s">
        <v>41</v>
      </c>
      <c r="J827" s="69" t="s">
        <v>41</v>
      </c>
      <c r="K827" s="63" t="s">
        <v>41</v>
      </c>
      <c r="N827" s="78" t="s">
        <v>61</v>
      </c>
      <c r="O827" s="78" t="s">
        <v>62</v>
      </c>
    </row>
    <row r="828" spans="1:15">
      <c r="A828" s="63" t="s">
        <v>208</v>
      </c>
      <c r="B828" s="63" t="s">
        <v>147</v>
      </c>
      <c r="C828" s="77">
        <f t="shared" si="24"/>
        <v>44848</v>
      </c>
      <c r="D828" s="77">
        <f t="shared" si="25"/>
        <v>44848</v>
      </c>
      <c r="E828" s="64" t="s">
        <v>43</v>
      </c>
      <c r="F828" s="65" t="s">
        <v>44</v>
      </c>
      <c r="G828" s="63" t="s">
        <v>40</v>
      </c>
      <c r="H828" s="66">
        <v>1</v>
      </c>
      <c r="I828" s="69" t="s">
        <v>41</v>
      </c>
      <c r="J828" s="69" t="s">
        <v>41</v>
      </c>
      <c r="K828" s="63" t="s">
        <v>45</v>
      </c>
      <c r="N828" s="78" t="s">
        <v>65</v>
      </c>
      <c r="O828" s="78" t="s">
        <v>65</v>
      </c>
    </row>
    <row r="829" spans="1:15">
      <c r="A829" s="63" t="s">
        <v>208</v>
      </c>
      <c r="B829" s="63" t="s">
        <v>147</v>
      </c>
      <c r="C829" s="77">
        <f t="shared" si="24"/>
        <v>44865</v>
      </c>
      <c r="D829" s="77">
        <f t="shared" si="25"/>
        <v>44865</v>
      </c>
      <c r="E829" s="64" t="s">
        <v>63</v>
      </c>
      <c r="F829" s="65" t="s">
        <v>64</v>
      </c>
      <c r="G829" s="63" t="s">
        <v>40</v>
      </c>
      <c r="H829" s="66">
        <v>1</v>
      </c>
      <c r="I829" s="69" t="s">
        <v>41</v>
      </c>
      <c r="J829" s="69" t="s">
        <v>41</v>
      </c>
      <c r="K829" s="63" t="s">
        <v>41</v>
      </c>
      <c r="N829" s="78" t="s">
        <v>66</v>
      </c>
      <c r="O829" s="78" t="s">
        <v>66</v>
      </c>
    </row>
    <row r="830" spans="1:15">
      <c r="A830" s="63" t="s">
        <v>208</v>
      </c>
      <c r="B830" s="63" t="s">
        <v>147</v>
      </c>
      <c r="C830" s="77">
        <f t="shared" si="24"/>
        <v>44866</v>
      </c>
      <c r="D830" s="77">
        <f t="shared" si="25"/>
        <v>44866</v>
      </c>
      <c r="E830" s="64" t="s">
        <v>38</v>
      </c>
      <c r="F830" s="65" t="s">
        <v>39</v>
      </c>
      <c r="G830" s="63" t="s">
        <v>40</v>
      </c>
      <c r="H830" s="66">
        <v>1</v>
      </c>
      <c r="I830" s="69" t="s">
        <v>41</v>
      </c>
      <c r="J830" s="69" t="s">
        <v>41</v>
      </c>
      <c r="K830" s="63" t="s">
        <v>41</v>
      </c>
      <c r="N830" s="78" t="s">
        <v>67</v>
      </c>
      <c r="O830" s="78" t="s">
        <v>67</v>
      </c>
    </row>
    <row r="831" spans="1:15">
      <c r="A831" s="63" t="s">
        <v>208</v>
      </c>
      <c r="B831" s="63" t="s">
        <v>147</v>
      </c>
      <c r="C831" s="77">
        <f t="shared" si="24"/>
        <v>44876</v>
      </c>
      <c r="D831" s="77">
        <f t="shared" si="25"/>
        <v>44876</v>
      </c>
      <c r="E831" s="64" t="s">
        <v>38</v>
      </c>
      <c r="F831" s="65" t="s">
        <v>39</v>
      </c>
      <c r="G831" s="63" t="s">
        <v>40</v>
      </c>
      <c r="H831" s="66">
        <v>1</v>
      </c>
      <c r="I831" s="69" t="s">
        <v>41</v>
      </c>
      <c r="J831" s="69" t="s">
        <v>41</v>
      </c>
      <c r="K831" s="63" t="s">
        <v>41</v>
      </c>
      <c r="N831" s="78" t="s">
        <v>68</v>
      </c>
      <c r="O831" s="78" t="s">
        <v>68</v>
      </c>
    </row>
    <row r="832" spans="1:15">
      <c r="A832" s="63" t="s">
        <v>208</v>
      </c>
      <c r="B832" s="63" t="s">
        <v>147</v>
      </c>
      <c r="C832" s="77">
        <f t="shared" si="24"/>
        <v>44918</v>
      </c>
      <c r="D832" s="77">
        <f t="shared" si="25"/>
        <v>44918</v>
      </c>
      <c r="E832" s="64" t="s">
        <v>74</v>
      </c>
      <c r="F832" s="65" t="s">
        <v>75</v>
      </c>
      <c r="G832" s="63" t="s">
        <v>40</v>
      </c>
      <c r="H832" s="66">
        <v>1</v>
      </c>
      <c r="I832" s="69" t="s">
        <v>41</v>
      </c>
      <c r="J832" s="69" t="s">
        <v>41</v>
      </c>
      <c r="K832" s="63" t="s">
        <v>41</v>
      </c>
      <c r="N832" s="78" t="s">
        <v>97</v>
      </c>
      <c r="O832" s="78" t="s">
        <v>97</v>
      </c>
    </row>
    <row r="833" spans="1:15">
      <c r="A833" s="63" t="s">
        <v>208</v>
      </c>
      <c r="B833" s="63" t="s">
        <v>147</v>
      </c>
      <c r="C833" s="77">
        <f t="shared" si="24"/>
        <v>44920</v>
      </c>
      <c r="D833" s="77">
        <f t="shared" si="25"/>
        <v>44920</v>
      </c>
      <c r="E833" s="64" t="s">
        <v>38</v>
      </c>
      <c r="F833" s="65" t="s">
        <v>39</v>
      </c>
      <c r="G833" s="63" t="s">
        <v>40</v>
      </c>
      <c r="H833" s="66">
        <v>1</v>
      </c>
      <c r="I833" s="69" t="s">
        <v>41</v>
      </c>
      <c r="J833" s="69" t="s">
        <v>41</v>
      </c>
      <c r="K833" s="63" t="s">
        <v>41</v>
      </c>
      <c r="N833" s="78" t="s">
        <v>69</v>
      </c>
      <c r="O833" s="78" t="s">
        <v>69</v>
      </c>
    </row>
    <row r="834" spans="1:15">
      <c r="A834" s="63" t="s">
        <v>208</v>
      </c>
      <c r="B834" s="63" t="s">
        <v>147</v>
      </c>
      <c r="C834" s="77">
        <f t="shared" ref="C834:C897" si="26">N834*1</f>
        <v>44921</v>
      </c>
      <c r="D834" s="77">
        <f t="shared" ref="D834:D897" si="27">O834*1</f>
        <v>44925</v>
      </c>
      <c r="E834" s="64" t="s">
        <v>54</v>
      </c>
      <c r="F834" s="65" t="s">
        <v>55</v>
      </c>
      <c r="G834" s="63" t="s">
        <v>40</v>
      </c>
      <c r="H834" s="66">
        <v>5</v>
      </c>
      <c r="I834" s="69" t="s">
        <v>41</v>
      </c>
      <c r="J834" s="69" t="s">
        <v>41</v>
      </c>
      <c r="K834" s="63" t="s">
        <v>41</v>
      </c>
      <c r="N834" s="78" t="s">
        <v>70</v>
      </c>
      <c r="O834" s="78" t="s">
        <v>71</v>
      </c>
    </row>
    <row r="835" spans="1:15">
      <c r="A835" s="63" t="s">
        <v>209</v>
      </c>
      <c r="B835" s="63" t="s">
        <v>148</v>
      </c>
      <c r="C835" s="77">
        <f t="shared" si="26"/>
        <v>44562</v>
      </c>
      <c r="D835" s="77">
        <f t="shared" si="27"/>
        <v>44562</v>
      </c>
      <c r="E835" s="64" t="s">
        <v>38</v>
      </c>
      <c r="F835" s="65" t="s">
        <v>39</v>
      </c>
      <c r="G835" s="63" t="s">
        <v>40</v>
      </c>
      <c r="H835" s="66">
        <v>1</v>
      </c>
      <c r="I835" s="69" t="s">
        <v>41</v>
      </c>
      <c r="J835" s="69" t="s">
        <v>41</v>
      </c>
      <c r="K835" s="63" t="s">
        <v>41</v>
      </c>
      <c r="N835" s="78" t="s">
        <v>37</v>
      </c>
      <c r="O835" s="78" t="s">
        <v>37</v>
      </c>
    </row>
    <row r="836" spans="1:15">
      <c r="A836" s="63" t="s">
        <v>209</v>
      </c>
      <c r="B836" s="63" t="s">
        <v>148</v>
      </c>
      <c r="C836" s="77">
        <f t="shared" si="26"/>
        <v>44638</v>
      </c>
      <c r="D836" s="77">
        <f t="shared" si="27"/>
        <v>44638</v>
      </c>
      <c r="E836" s="64" t="s">
        <v>43</v>
      </c>
      <c r="F836" s="65" t="s">
        <v>44</v>
      </c>
      <c r="G836" s="63" t="s">
        <v>40</v>
      </c>
      <c r="H836" s="66">
        <v>1</v>
      </c>
      <c r="I836" s="69" t="s">
        <v>41</v>
      </c>
      <c r="J836" s="69" t="s">
        <v>41</v>
      </c>
      <c r="K836" s="63" t="s">
        <v>45</v>
      </c>
      <c r="N836" s="78" t="s">
        <v>42</v>
      </c>
      <c r="O836" s="78" t="s">
        <v>42</v>
      </c>
    </row>
    <row r="837" spans="1:15">
      <c r="A837" s="63" t="s">
        <v>209</v>
      </c>
      <c r="B837" s="63" t="s">
        <v>148</v>
      </c>
      <c r="C837" s="77">
        <f t="shared" si="26"/>
        <v>44669</v>
      </c>
      <c r="D837" s="77">
        <f t="shared" si="27"/>
        <v>44669</v>
      </c>
      <c r="E837" s="64" t="s">
        <v>38</v>
      </c>
      <c r="F837" s="65" t="s">
        <v>39</v>
      </c>
      <c r="G837" s="63" t="s">
        <v>40</v>
      </c>
      <c r="H837" s="66">
        <v>1</v>
      </c>
      <c r="I837" s="69" t="s">
        <v>41</v>
      </c>
      <c r="J837" s="69" t="s">
        <v>41</v>
      </c>
      <c r="K837" s="63" t="s">
        <v>41</v>
      </c>
      <c r="N837" s="78" t="s">
        <v>46</v>
      </c>
      <c r="O837" s="78" t="s">
        <v>46</v>
      </c>
    </row>
    <row r="838" spans="1:15">
      <c r="A838" s="63" t="s">
        <v>209</v>
      </c>
      <c r="B838" s="63" t="s">
        <v>148</v>
      </c>
      <c r="C838" s="77">
        <f t="shared" si="26"/>
        <v>44682</v>
      </c>
      <c r="D838" s="77">
        <f t="shared" si="27"/>
        <v>44682</v>
      </c>
      <c r="E838" s="64" t="s">
        <v>38</v>
      </c>
      <c r="F838" s="65" t="s">
        <v>39</v>
      </c>
      <c r="G838" s="63" t="s">
        <v>40</v>
      </c>
      <c r="H838" s="66">
        <v>1</v>
      </c>
      <c r="I838" s="69" t="s">
        <v>41</v>
      </c>
      <c r="J838" s="69" t="s">
        <v>41</v>
      </c>
      <c r="K838" s="63" t="s">
        <v>41</v>
      </c>
      <c r="N838" s="78" t="s">
        <v>47</v>
      </c>
      <c r="O838" s="78" t="s">
        <v>47</v>
      </c>
    </row>
    <row r="839" spans="1:15">
      <c r="A839" s="63" t="s">
        <v>209</v>
      </c>
      <c r="B839" s="63" t="s">
        <v>148</v>
      </c>
      <c r="C839" s="77">
        <f t="shared" si="26"/>
        <v>44689</v>
      </c>
      <c r="D839" s="77">
        <f t="shared" si="27"/>
        <v>44689</v>
      </c>
      <c r="E839" s="64" t="s">
        <v>38</v>
      </c>
      <c r="F839" s="65" t="s">
        <v>39</v>
      </c>
      <c r="G839" s="63" t="s">
        <v>40</v>
      </c>
      <c r="H839" s="66">
        <v>1</v>
      </c>
      <c r="I839" s="69" t="s">
        <v>41</v>
      </c>
      <c r="J839" s="69" t="s">
        <v>41</v>
      </c>
      <c r="K839" s="63" t="s">
        <v>41</v>
      </c>
      <c r="N839" s="78" t="s">
        <v>48</v>
      </c>
      <c r="O839" s="78" t="s">
        <v>48</v>
      </c>
    </row>
    <row r="840" spans="1:15">
      <c r="A840" s="63" t="s">
        <v>209</v>
      </c>
      <c r="B840" s="63" t="s">
        <v>148</v>
      </c>
      <c r="C840" s="77">
        <f t="shared" si="26"/>
        <v>44707</v>
      </c>
      <c r="D840" s="77">
        <f t="shared" si="27"/>
        <v>44707</v>
      </c>
      <c r="E840" s="64" t="s">
        <v>38</v>
      </c>
      <c r="F840" s="65" t="s">
        <v>39</v>
      </c>
      <c r="G840" s="63" t="s">
        <v>40</v>
      </c>
      <c r="H840" s="66">
        <v>1</v>
      </c>
      <c r="I840" s="69" t="s">
        <v>41</v>
      </c>
      <c r="J840" s="69" t="s">
        <v>41</v>
      </c>
      <c r="K840" s="63" t="s">
        <v>41</v>
      </c>
      <c r="N840" s="78" t="s">
        <v>49</v>
      </c>
      <c r="O840" s="78" t="s">
        <v>49</v>
      </c>
    </row>
    <row r="841" spans="1:15">
      <c r="A841" s="63" t="s">
        <v>209</v>
      </c>
      <c r="B841" s="63" t="s">
        <v>148</v>
      </c>
      <c r="C841" s="77">
        <f t="shared" si="26"/>
        <v>44708</v>
      </c>
      <c r="D841" s="77">
        <f t="shared" si="27"/>
        <v>44708</v>
      </c>
      <c r="E841" s="64" t="s">
        <v>63</v>
      </c>
      <c r="F841" s="65" t="s">
        <v>64</v>
      </c>
      <c r="G841" s="63" t="s">
        <v>40</v>
      </c>
      <c r="H841" s="66">
        <v>1</v>
      </c>
      <c r="I841" s="69" t="s">
        <v>41</v>
      </c>
      <c r="J841" s="69" t="s">
        <v>41</v>
      </c>
      <c r="K841" s="63" t="s">
        <v>41</v>
      </c>
      <c r="N841" s="78" t="s">
        <v>89</v>
      </c>
      <c r="O841" s="78" t="s">
        <v>89</v>
      </c>
    </row>
    <row r="842" spans="1:15">
      <c r="A842" s="63" t="s">
        <v>209</v>
      </c>
      <c r="B842" s="63" t="s">
        <v>148</v>
      </c>
      <c r="C842" s="77">
        <f t="shared" si="26"/>
        <v>44718</v>
      </c>
      <c r="D842" s="77">
        <f t="shared" si="27"/>
        <v>44718</v>
      </c>
      <c r="E842" s="64" t="s">
        <v>38</v>
      </c>
      <c r="F842" s="65" t="s">
        <v>39</v>
      </c>
      <c r="G842" s="63" t="s">
        <v>40</v>
      </c>
      <c r="H842" s="66">
        <v>1</v>
      </c>
      <c r="I842" s="69" t="s">
        <v>41</v>
      </c>
      <c r="J842" s="69" t="s">
        <v>41</v>
      </c>
      <c r="K842" s="63" t="s">
        <v>41</v>
      </c>
      <c r="N842" s="78" t="s">
        <v>50</v>
      </c>
      <c r="O842" s="78" t="s">
        <v>50</v>
      </c>
    </row>
    <row r="843" spans="1:15">
      <c r="A843" s="63" t="s">
        <v>209</v>
      </c>
      <c r="B843" s="63" t="s">
        <v>148</v>
      </c>
      <c r="C843" s="77">
        <f t="shared" si="26"/>
        <v>44756</v>
      </c>
      <c r="D843" s="77">
        <f t="shared" si="27"/>
        <v>44756</v>
      </c>
      <c r="E843" s="64" t="s">
        <v>38</v>
      </c>
      <c r="F843" s="65" t="s">
        <v>39</v>
      </c>
      <c r="G843" s="63" t="s">
        <v>40</v>
      </c>
      <c r="H843" s="66">
        <v>1</v>
      </c>
      <c r="I843" s="69" t="s">
        <v>41</v>
      </c>
      <c r="J843" s="69" t="s">
        <v>41</v>
      </c>
      <c r="K843" s="63" t="s">
        <v>41</v>
      </c>
      <c r="N843" s="78" t="s">
        <v>51</v>
      </c>
      <c r="O843" s="78" t="s">
        <v>51</v>
      </c>
    </row>
    <row r="844" spans="1:15">
      <c r="A844" s="63" t="s">
        <v>209</v>
      </c>
      <c r="B844" s="63" t="s">
        <v>148</v>
      </c>
      <c r="C844" s="77">
        <f t="shared" si="26"/>
        <v>44757</v>
      </c>
      <c r="D844" s="77">
        <f t="shared" si="27"/>
        <v>44757</v>
      </c>
      <c r="E844" s="64" t="s">
        <v>63</v>
      </c>
      <c r="F844" s="65" t="s">
        <v>64</v>
      </c>
      <c r="G844" s="63" t="s">
        <v>40</v>
      </c>
      <c r="H844" s="66">
        <v>1</v>
      </c>
      <c r="I844" s="69" t="s">
        <v>41</v>
      </c>
      <c r="J844" s="69" t="s">
        <v>41</v>
      </c>
      <c r="K844" s="63" t="s">
        <v>41</v>
      </c>
      <c r="N844" s="78" t="s">
        <v>92</v>
      </c>
      <c r="O844" s="78" t="s">
        <v>92</v>
      </c>
    </row>
    <row r="845" spans="1:15">
      <c r="A845" s="63" t="s">
        <v>209</v>
      </c>
      <c r="B845" s="63" t="s">
        <v>148</v>
      </c>
      <c r="C845" s="77">
        <f t="shared" si="26"/>
        <v>44767</v>
      </c>
      <c r="D845" s="77">
        <f t="shared" si="27"/>
        <v>44771</v>
      </c>
      <c r="E845" s="64" t="s">
        <v>54</v>
      </c>
      <c r="F845" s="65" t="s">
        <v>55</v>
      </c>
      <c r="G845" s="63" t="s">
        <v>40</v>
      </c>
      <c r="H845" s="66">
        <v>5</v>
      </c>
      <c r="I845" s="69" t="s">
        <v>41</v>
      </c>
      <c r="J845" s="69" t="s">
        <v>41</v>
      </c>
      <c r="K845" s="63" t="s">
        <v>41</v>
      </c>
      <c r="N845" s="78" t="s">
        <v>52</v>
      </c>
      <c r="O845" s="78" t="s">
        <v>53</v>
      </c>
    </row>
    <row r="846" spans="1:15">
      <c r="A846" s="63" t="s">
        <v>209</v>
      </c>
      <c r="B846" s="63" t="s">
        <v>148</v>
      </c>
      <c r="C846" s="77">
        <f t="shared" si="26"/>
        <v>44774</v>
      </c>
      <c r="D846" s="77">
        <f t="shared" si="27"/>
        <v>44778</v>
      </c>
      <c r="E846" s="64" t="s">
        <v>54</v>
      </c>
      <c r="F846" s="65" t="s">
        <v>55</v>
      </c>
      <c r="G846" s="63" t="s">
        <v>40</v>
      </c>
      <c r="H846" s="66">
        <v>5</v>
      </c>
      <c r="I846" s="69" t="s">
        <v>41</v>
      </c>
      <c r="J846" s="69" t="s">
        <v>41</v>
      </c>
      <c r="K846" s="63" t="s">
        <v>41</v>
      </c>
      <c r="N846" s="78" t="s">
        <v>56</v>
      </c>
      <c r="O846" s="78" t="s">
        <v>57</v>
      </c>
    </row>
    <row r="847" spans="1:15">
      <c r="A847" s="63" t="s">
        <v>209</v>
      </c>
      <c r="B847" s="63" t="s">
        <v>148</v>
      </c>
      <c r="C847" s="77">
        <f t="shared" si="26"/>
        <v>44781</v>
      </c>
      <c r="D847" s="77">
        <f t="shared" si="27"/>
        <v>44785</v>
      </c>
      <c r="E847" s="64" t="s">
        <v>54</v>
      </c>
      <c r="F847" s="65" t="s">
        <v>55</v>
      </c>
      <c r="G847" s="63" t="s">
        <v>40</v>
      </c>
      <c r="H847" s="66">
        <v>5</v>
      </c>
      <c r="I847" s="69" t="s">
        <v>41</v>
      </c>
      <c r="J847" s="69" t="s">
        <v>41</v>
      </c>
      <c r="K847" s="63" t="s">
        <v>41</v>
      </c>
      <c r="N847" s="78" t="s">
        <v>58</v>
      </c>
      <c r="O847" s="78" t="s">
        <v>59</v>
      </c>
    </row>
    <row r="848" spans="1:15">
      <c r="A848" s="63" t="s">
        <v>209</v>
      </c>
      <c r="B848" s="63" t="s">
        <v>148</v>
      </c>
      <c r="C848" s="77">
        <f t="shared" si="26"/>
        <v>44788</v>
      </c>
      <c r="D848" s="77">
        <f t="shared" si="27"/>
        <v>44788</v>
      </c>
      <c r="E848" s="64" t="s">
        <v>38</v>
      </c>
      <c r="F848" s="65" t="s">
        <v>39</v>
      </c>
      <c r="G848" s="63" t="s">
        <v>40</v>
      </c>
      <c r="H848" s="66">
        <v>1</v>
      </c>
      <c r="I848" s="69" t="s">
        <v>41</v>
      </c>
      <c r="J848" s="69" t="s">
        <v>41</v>
      </c>
      <c r="K848" s="63" t="s">
        <v>41</v>
      </c>
      <c r="N848" s="78" t="s">
        <v>60</v>
      </c>
      <c r="O848" s="78" t="s">
        <v>60</v>
      </c>
    </row>
    <row r="849" spans="1:15">
      <c r="A849" s="63" t="s">
        <v>209</v>
      </c>
      <c r="B849" s="63" t="s">
        <v>148</v>
      </c>
      <c r="C849" s="77">
        <f t="shared" si="26"/>
        <v>44789</v>
      </c>
      <c r="D849" s="77">
        <f t="shared" si="27"/>
        <v>44792</v>
      </c>
      <c r="E849" s="64" t="s">
        <v>63</v>
      </c>
      <c r="F849" s="65" t="s">
        <v>64</v>
      </c>
      <c r="G849" s="63" t="s">
        <v>40</v>
      </c>
      <c r="H849" s="66">
        <v>4</v>
      </c>
      <c r="I849" s="69" t="s">
        <v>41</v>
      </c>
      <c r="J849" s="69" t="s">
        <v>41</v>
      </c>
      <c r="K849" s="63" t="s">
        <v>41</v>
      </c>
      <c r="N849" s="78" t="s">
        <v>61</v>
      </c>
      <c r="O849" s="78" t="s">
        <v>62</v>
      </c>
    </row>
    <row r="850" spans="1:15">
      <c r="A850" s="63" t="s">
        <v>209</v>
      </c>
      <c r="B850" s="63" t="s">
        <v>148</v>
      </c>
      <c r="C850" s="77">
        <f t="shared" si="26"/>
        <v>44848</v>
      </c>
      <c r="D850" s="77">
        <f t="shared" si="27"/>
        <v>44848</v>
      </c>
      <c r="E850" s="64" t="s">
        <v>43</v>
      </c>
      <c r="F850" s="65" t="s">
        <v>44</v>
      </c>
      <c r="G850" s="63" t="s">
        <v>40</v>
      </c>
      <c r="H850" s="66">
        <v>1</v>
      </c>
      <c r="I850" s="69" t="s">
        <v>41</v>
      </c>
      <c r="J850" s="69" t="s">
        <v>41</v>
      </c>
      <c r="K850" s="63" t="s">
        <v>45</v>
      </c>
      <c r="N850" s="78" t="s">
        <v>65</v>
      </c>
      <c r="O850" s="78" t="s">
        <v>65</v>
      </c>
    </row>
    <row r="851" spans="1:15">
      <c r="A851" s="63" t="s">
        <v>209</v>
      </c>
      <c r="B851" s="63" t="s">
        <v>148</v>
      </c>
      <c r="C851" s="77">
        <f t="shared" si="26"/>
        <v>44865</v>
      </c>
      <c r="D851" s="77">
        <f t="shared" si="27"/>
        <v>44865</v>
      </c>
      <c r="E851" s="64" t="s">
        <v>63</v>
      </c>
      <c r="F851" s="65" t="s">
        <v>64</v>
      </c>
      <c r="G851" s="63" t="s">
        <v>40</v>
      </c>
      <c r="H851" s="66">
        <v>1</v>
      </c>
      <c r="I851" s="69" t="s">
        <v>41</v>
      </c>
      <c r="J851" s="69" t="s">
        <v>41</v>
      </c>
      <c r="K851" s="63" t="s">
        <v>41</v>
      </c>
      <c r="N851" s="78" t="s">
        <v>66</v>
      </c>
      <c r="O851" s="78" t="s">
        <v>66</v>
      </c>
    </row>
    <row r="852" spans="1:15">
      <c r="A852" s="63" t="s">
        <v>209</v>
      </c>
      <c r="B852" s="63" t="s">
        <v>148</v>
      </c>
      <c r="C852" s="77">
        <f t="shared" si="26"/>
        <v>44866</v>
      </c>
      <c r="D852" s="77">
        <f t="shared" si="27"/>
        <v>44866</v>
      </c>
      <c r="E852" s="64" t="s">
        <v>38</v>
      </c>
      <c r="F852" s="65" t="s">
        <v>39</v>
      </c>
      <c r="G852" s="63" t="s">
        <v>40</v>
      </c>
      <c r="H852" s="66">
        <v>1</v>
      </c>
      <c r="I852" s="69" t="s">
        <v>41</v>
      </c>
      <c r="J852" s="69" t="s">
        <v>41</v>
      </c>
      <c r="K852" s="63" t="s">
        <v>41</v>
      </c>
      <c r="N852" s="78" t="s">
        <v>67</v>
      </c>
      <c r="O852" s="78" t="s">
        <v>67</v>
      </c>
    </row>
    <row r="853" spans="1:15">
      <c r="A853" s="63" t="s">
        <v>209</v>
      </c>
      <c r="B853" s="63" t="s">
        <v>148</v>
      </c>
      <c r="C853" s="77">
        <f t="shared" si="26"/>
        <v>44876</v>
      </c>
      <c r="D853" s="77">
        <f t="shared" si="27"/>
        <v>44876</v>
      </c>
      <c r="E853" s="64" t="s">
        <v>38</v>
      </c>
      <c r="F853" s="65" t="s">
        <v>39</v>
      </c>
      <c r="G853" s="63" t="s">
        <v>40</v>
      </c>
      <c r="H853" s="66">
        <v>1</v>
      </c>
      <c r="I853" s="69" t="s">
        <v>41</v>
      </c>
      <c r="J853" s="69" t="s">
        <v>41</v>
      </c>
      <c r="K853" s="63" t="s">
        <v>41</v>
      </c>
      <c r="N853" s="78" t="s">
        <v>68</v>
      </c>
      <c r="O853" s="78" t="s">
        <v>68</v>
      </c>
    </row>
    <row r="854" spans="1:15">
      <c r="A854" s="63" t="s">
        <v>209</v>
      </c>
      <c r="B854" s="63" t="s">
        <v>148</v>
      </c>
      <c r="C854" s="77">
        <f t="shared" si="26"/>
        <v>44918</v>
      </c>
      <c r="D854" s="77">
        <f t="shared" si="27"/>
        <v>44918</v>
      </c>
      <c r="E854" s="64" t="s">
        <v>74</v>
      </c>
      <c r="F854" s="65" t="s">
        <v>75</v>
      </c>
      <c r="G854" s="63" t="s">
        <v>40</v>
      </c>
      <c r="H854" s="66">
        <v>1</v>
      </c>
      <c r="I854" s="69" t="s">
        <v>41</v>
      </c>
      <c r="J854" s="69" t="s">
        <v>41</v>
      </c>
      <c r="K854" s="63" t="s">
        <v>41</v>
      </c>
      <c r="N854" s="78" t="s">
        <v>97</v>
      </c>
      <c r="O854" s="78" t="s">
        <v>97</v>
      </c>
    </row>
    <row r="855" spans="1:15">
      <c r="A855" s="63" t="s">
        <v>209</v>
      </c>
      <c r="B855" s="63" t="s">
        <v>148</v>
      </c>
      <c r="C855" s="77">
        <f t="shared" si="26"/>
        <v>44920</v>
      </c>
      <c r="D855" s="77">
        <f t="shared" si="27"/>
        <v>44920</v>
      </c>
      <c r="E855" s="64" t="s">
        <v>38</v>
      </c>
      <c r="F855" s="65" t="s">
        <v>39</v>
      </c>
      <c r="G855" s="63" t="s">
        <v>40</v>
      </c>
      <c r="H855" s="66">
        <v>1</v>
      </c>
      <c r="I855" s="69" t="s">
        <v>41</v>
      </c>
      <c r="J855" s="69" t="s">
        <v>41</v>
      </c>
      <c r="K855" s="63" t="s">
        <v>41</v>
      </c>
      <c r="N855" s="78" t="s">
        <v>69</v>
      </c>
      <c r="O855" s="78" t="s">
        <v>69</v>
      </c>
    </row>
    <row r="856" spans="1:15">
      <c r="A856" s="63" t="s">
        <v>209</v>
      </c>
      <c r="B856" s="63" t="s">
        <v>148</v>
      </c>
      <c r="C856" s="77">
        <f t="shared" si="26"/>
        <v>44921</v>
      </c>
      <c r="D856" s="77">
        <f t="shared" si="27"/>
        <v>44925</v>
      </c>
      <c r="E856" s="64" t="s">
        <v>54</v>
      </c>
      <c r="F856" s="65" t="s">
        <v>55</v>
      </c>
      <c r="G856" s="63" t="s">
        <v>40</v>
      </c>
      <c r="H856" s="66">
        <v>5</v>
      </c>
      <c r="I856" s="69" t="s">
        <v>41</v>
      </c>
      <c r="J856" s="69" t="s">
        <v>41</v>
      </c>
      <c r="K856" s="63" t="s">
        <v>41</v>
      </c>
      <c r="N856" s="78" t="s">
        <v>70</v>
      </c>
      <c r="O856" s="78" t="s">
        <v>71</v>
      </c>
    </row>
    <row r="857" spans="1:15">
      <c r="A857" s="63" t="s">
        <v>210</v>
      </c>
      <c r="B857" s="63" t="s">
        <v>149</v>
      </c>
      <c r="C857" s="77">
        <f t="shared" si="26"/>
        <v>44562</v>
      </c>
      <c r="D857" s="77">
        <f t="shared" si="27"/>
        <v>44562</v>
      </c>
      <c r="E857" s="64" t="s">
        <v>38</v>
      </c>
      <c r="F857" s="65" t="s">
        <v>39</v>
      </c>
      <c r="G857" s="63" t="s">
        <v>40</v>
      </c>
      <c r="H857" s="66">
        <v>1</v>
      </c>
      <c r="I857" s="69" t="s">
        <v>41</v>
      </c>
      <c r="J857" s="69" t="s">
        <v>41</v>
      </c>
      <c r="K857" s="63" t="s">
        <v>41</v>
      </c>
      <c r="N857" s="78" t="s">
        <v>37</v>
      </c>
      <c r="O857" s="78" t="s">
        <v>37</v>
      </c>
    </row>
    <row r="858" spans="1:15">
      <c r="A858" s="63" t="s">
        <v>210</v>
      </c>
      <c r="B858" s="63" t="s">
        <v>149</v>
      </c>
      <c r="C858" s="77">
        <f t="shared" si="26"/>
        <v>44638</v>
      </c>
      <c r="D858" s="77">
        <f t="shared" si="27"/>
        <v>44638</v>
      </c>
      <c r="E858" s="64" t="s">
        <v>43</v>
      </c>
      <c r="F858" s="65" t="s">
        <v>44</v>
      </c>
      <c r="G858" s="63" t="s">
        <v>40</v>
      </c>
      <c r="H858" s="66">
        <v>1</v>
      </c>
      <c r="I858" s="69" t="s">
        <v>41</v>
      </c>
      <c r="J858" s="69" t="s">
        <v>41</v>
      </c>
      <c r="K858" s="63" t="s">
        <v>45</v>
      </c>
      <c r="N858" s="78" t="s">
        <v>42</v>
      </c>
      <c r="O858" s="78" t="s">
        <v>42</v>
      </c>
    </row>
    <row r="859" spans="1:15">
      <c r="A859" s="63" t="s">
        <v>210</v>
      </c>
      <c r="B859" s="63" t="s">
        <v>149</v>
      </c>
      <c r="C859" s="77">
        <f t="shared" si="26"/>
        <v>44669</v>
      </c>
      <c r="D859" s="77">
        <f t="shared" si="27"/>
        <v>44669</v>
      </c>
      <c r="E859" s="64" t="s">
        <v>38</v>
      </c>
      <c r="F859" s="65" t="s">
        <v>39</v>
      </c>
      <c r="G859" s="63" t="s">
        <v>40</v>
      </c>
      <c r="H859" s="66">
        <v>1</v>
      </c>
      <c r="I859" s="69" t="s">
        <v>41</v>
      </c>
      <c r="J859" s="69" t="s">
        <v>41</v>
      </c>
      <c r="K859" s="63" t="s">
        <v>41</v>
      </c>
      <c r="N859" s="78" t="s">
        <v>46</v>
      </c>
      <c r="O859" s="78" t="s">
        <v>46</v>
      </c>
    </row>
    <row r="860" spans="1:15">
      <c r="A860" s="63" t="s">
        <v>210</v>
      </c>
      <c r="B860" s="63" t="s">
        <v>149</v>
      </c>
      <c r="C860" s="77">
        <f t="shared" si="26"/>
        <v>44682</v>
      </c>
      <c r="D860" s="77">
        <f t="shared" si="27"/>
        <v>44682</v>
      </c>
      <c r="E860" s="64" t="s">
        <v>38</v>
      </c>
      <c r="F860" s="65" t="s">
        <v>39</v>
      </c>
      <c r="G860" s="63" t="s">
        <v>40</v>
      </c>
      <c r="H860" s="66">
        <v>1</v>
      </c>
      <c r="I860" s="69" t="s">
        <v>41</v>
      </c>
      <c r="J860" s="69" t="s">
        <v>41</v>
      </c>
      <c r="K860" s="63" t="s">
        <v>41</v>
      </c>
      <c r="N860" s="78" t="s">
        <v>47</v>
      </c>
      <c r="O860" s="78" t="s">
        <v>47</v>
      </c>
    </row>
    <row r="861" spans="1:15">
      <c r="A861" s="63" t="s">
        <v>210</v>
      </c>
      <c r="B861" s="63" t="s">
        <v>149</v>
      </c>
      <c r="C861" s="77">
        <f t="shared" si="26"/>
        <v>44689</v>
      </c>
      <c r="D861" s="77">
        <f t="shared" si="27"/>
        <v>44689</v>
      </c>
      <c r="E861" s="64" t="s">
        <v>38</v>
      </c>
      <c r="F861" s="65" t="s">
        <v>39</v>
      </c>
      <c r="G861" s="63" t="s">
        <v>40</v>
      </c>
      <c r="H861" s="66">
        <v>1</v>
      </c>
      <c r="I861" s="69" t="s">
        <v>41</v>
      </c>
      <c r="J861" s="69" t="s">
        <v>41</v>
      </c>
      <c r="K861" s="63" t="s">
        <v>41</v>
      </c>
      <c r="N861" s="78" t="s">
        <v>48</v>
      </c>
      <c r="O861" s="78" t="s">
        <v>48</v>
      </c>
    </row>
    <row r="862" spans="1:15">
      <c r="A862" s="63" t="s">
        <v>210</v>
      </c>
      <c r="B862" s="63" t="s">
        <v>149</v>
      </c>
      <c r="C862" s="77">
        <f t="shared" si="26"/>
        <v>44707</v>
      </c>
      <c r="D862" s="77">
        <f t="shared" si="27"/>
        <v>44707</v>
      </c>
      <c r="E862" s="64" t="s">
        <v>38</v>
      </c>
      <c r="F862" s="65" t="s">
        <v>39</v>
      </c>
      <c r="G862" s="63" t="s">
        <v>40</v>
      </c>
      <c r="H862" s="66">
        <v>1</v>
      </c>
      <c r="I862" s="69" t="s">
        <v>41</v>
      </c>
      <c r="J862" s="69" t="s">
        <v>41</v>
      </c>
      <c r="K862" s="63" t="s">
        <v>41</v>
      </c>
      <c r="N862" s="78" t="s">
        <v>49</v>
      </c>
      <c r="O862" s="78" t="s">
        <v>49</v>
      </c>
    </row>
    <row r="863" spans="1:15">
      <c r="A863" s="63" t="s">
        <v>210</v>
      </c>
      <c r="B863" s="63" t="s">
        <v>149</v>
      </c>
      <c r="C863" s="77">
        <f t="shared" si="26"/>
        <v>44718</v>
      </c>
      <c r="D863" s="77">
        <f t="shared" si="27"/>
        <v>44718</v>
      </c>
      <c r="E863" s="64" t="s">
        <v>38</v>
      </c>
      <c r="F863" s="65" t="s">
        <v>39</v>
      </c>
      <c r="G863" s="63" t="s">
        <v>40</v>
      </c>
      <c r="H863" s="66">
        <v>1</v>
      </c>
      <c r="I863" s="69" t="s">
        <v>41</v>
      </c>
      <c r="J863" s="69" t="s">
        <v>41</v>
      </c>
      <c r="K863" s="63" t="s">
        <v>41</v>
      </c>
      <c r="N863" s="78" t="s">
        <v>50</v>
      </c>
      <c r="O863" s="78" t="s">
        <v>50</v>
      </c>
    </row>
    <row r="864" spans="1:15">
      <c r="A864" s="63" t="s">
        <v>210</v>
      </c>
      <c r="B864" s="63" t="s">
        <v>149</v>
      </c>
      <c r="C864" s="77">
        <f t="shared" si="26"/>
        <v>44756</v>
      </c>
      <c r="D864" s="77">
        <f t="shared" si="27"/>
        <v>44756</v>
      </c>
      <c r="E864" s="64" t="s">
        <v>38</v>
      </c>
      <c r="F864" s="65" t="s">
        <v>39</v>
      </c>
      <c r="G864" s="63" t="s">
        <v>40</v>
      </c>
      <c r="H864" s="66">
        <v>1</v>
      </c>
      <c r="I864" s="69" t="s">
        <v>41</v>
      </c>
      <c r="J864" s="69" t="s">
        <v>41</v>
      </c>
      <c r="K864" s="63" t="s">
        <v>41</v>
      </c>
      <c r="N864" s="78" t="s">
        <v>51</v>
      </c>
      <c r="O864" s="78" t="s">
        <v>51</v>
      </c>
    </row>
    <row r="865" spans="1:15">
      <c r="A865" s="63" t="s">
        <v>210</v>
      </c>
      <c r="B865" s="63" t="s">
        <v>149</v>
      </c>
      <c r="C865" s="77">
        <f t="shared" si="26"/>
        <v>44767</v>
      </c>
      <c r="D865" s="77">
        <f t="shared" si="27"/>
        <v>44771</v>
      </c>
      <c r="E865" s="64" t="s">
        <v>54</v>
      </c>
      <c r="F865" s="65" t="s">
        <v>55</v>
      </c>
      <c r="G865" s="63" t="s">
        <v>40</v>
      </c>
      <c r="H865" s="66">
        <v>5</v>
      </c>
      <c r="I865" s="69" t="s">
        <v>41</v>
      </c>
      <c r="J865" s="69" t="s">
        <v>41</v>
      </c>
      <c r="K865" s="63" t="s">
        <v>41</v>
      </c>
      <c r="N865" s="78" t="s">
        <v>52</v>
      </c>
      <c r="O865" s="78" t="s">
        <v>53</v>
      </c>
    </row>
    <row r="866" spans="1:15">
      <c r="A866" s="63" t="s">
        <v>210</v>
      </c>
      <c r="B866" s="63" t="s">
        <v>149</v>
      </c>
      <c r="C866" s="77">
        <f t="shared" si="26"/>
        <v>44774</v>
      </c>
      <c r="D866" s="77">
        <f t="shared" si="27"/>
        <v>44778</v>
      </c>
      <c r="E866" s="64" t="s">
        <v>54</v>
      </c>
      <c r="F866" s="65" t="s">
        <v>55</v>
      </c>
      <c r="G866" s="63" t="s">
        <v>40</v>
      </c>
      <c r="H866" s="66">
        <v>5</v>
      </c>
      <c r="I866" s="69" t="s">
        <v>41</v>
      </c>
      <c r="J866" s="69" t="s">
        <v>41</v>
      </c>
      <c r="K866" s="63" t="s">
        <v>41</v>
      </c>
      <c r="N866" s="78" t="s">
        <v>56</v>
      </c>
      <c r="O866" s="78" t="s">
        <v>57</v>
      </c>
    </row>
    <row r="867" spans="1:15">
      <c r="A867" s="63" t="s">
        <v>210</v>
      </c>
      <c r="B867" s="63" t="s">
        <v>149</v>
      </c>
      <c r="C867" s="77">
        <f t="shared" si="26"/>
        <v>44781</v>
      </c>
      <c r="D867" s="77">
        <f t="shared" si="27"/>
        <v>44785</v>
      </c>
      <c r="E867" s="64" t="s">
        <v>54</v>
      </c>
      <c r="F867" s="65" t="s">
        <v>55</v>
      </c>
      <c r="G867" s="63" t="s">
        <v>40</v>
      </c>
      <c r="H867" s="66">
        <v>5</v>
      </c>
      <c r="I867" s="69" t="s">
        <v>41</v>
      </c>
      <c r="J867" s="69" t="s">
        <v>41</v>
      </c>
      <c r="K867" s="63" t="s">
        <v>41</v>
      </c>
      <c r="N867" s="78" t="s">
        <v>58</v>
      </c>
      <c r="O867" s="78" t="s">
        <v>59</v>
      </c>
    </row>
    <row r="868" spans="1:15">
      <c r="A868" s="63" t="s">
        <v>210</v>
      </c>
      <c r="B868" s="63" t="s">
        <v>149</v>
      </c>
      <c r="C868" s="77">
        <f t="shared" si="26"/>
        <v>44788</v>
      </c>
      <c r="D868" s="77">
        <f t="shared" si="27"/>
        <v>44788</v>
      </c>
      <c r="E868" s="64" t="s">
        <v>38</v>
      </c>
      <c r="F868" s="65" t="s">
        <v>39</v>
      </c>
      <c r="G868" s="63" t="s">
        <v>40</v>
      </c>
      <c r="H868" s="66">
        <v>1</v>
      </c>
      <c r="I868" s="69" t="s">
        <v>41</v>
      </c>
      <c r="J868" s="69" t="s">
        <v>41</v>
      </c>
      <c r="K868" s="63" t="s">
        <v>41</v>
      </c>
      <c r="N868" s="78" t="s">
        <v>60</v>
      </c>
      <c r="O868" s="78" t="s">
        <v>60</v>
      </c>
    </row>
    <row r="869" spans="1:15">
      <c r="A869" s="63" t="s">
        <v>210</v>
      </c>
      <c r="B869" s="63" t="s">
        <v>149</v>
      </c>
      <c r="C869" s="77">
        <f t="shared" si="26"/>
        <v>44789</v>
      </c>
      <c r="D869" s="77">
        <f t="shared" si="27"/>
        <v>44792</v>
      </c>
      <c r="E869" s="64" t="s">
        <v>63</v>
      </c>
      <c r="F869" s="65" t="s">
        <v>64</v>
      </c>
      <c r="G869" s="63" t="s">
        <v>40</v>
      </c>
      <c r="H869" s="66">
        <v>4</v>
      </c>
      <c r="I869" s="69" t="s">
        <v>41</v>
      </c>
      <c r="J869" s="69" t="s">
        <v>41</v>
      </c>
      <c r="K869" s="63" t="s">
        <v>41</v>
      </c>
      <c r="N869" s="78" t="s">
        <v>61</v>
      </c>
      <c r="O869" s="78" t="s">
        <v>62</v>
      </c>
    </row>
    <row r="870" spans="1:15">
      <c r="A870" s="63" t="s">
        <v>210</v>
      </c>
      <c r="B870" s="63" t="s">
        <v>149</v>
      </c>
      <c r="C870" s="77">
        <f t="shared" si="26"/>
        <v>44848</v>
      </c>
      <c r="D870" s="77">
        <f t="shared" si="27"/>
        <v>44848</v>
      </c>
      <c r="E870" s="64" t="s">
        <v>43</v>
      </c>
      <c r="F870" s="65" t="s">
        <v>44</v>
      </c>
      <c r="G870" s="63" t="s">
        <v>40</v>
      </c>
      <c r="H870" s="66">
        <v>1</v>
      </c>
      <c r="I870" s="69" t="s">
        <v>41</v>
      </c>
      <c r="J870" s="69" t="s">
        <v>41</v>
      </c>
      <c r="K870" s="63" t="s">
        <v>45</v>
      </c>
      <c r="N870" s="78" t="s">
        <v>65</v>
      </c>
      <c r="O870" s="78" t="s">
        <v>65</v>
      </c>
    </row>
    <row r="871" spans="1:15">
      <c r="A871" s="63" t="s">
        <v>210</v>
      </c>
      <c r="B871" s="63" t="s">
        <v>149</v>
      </c>
      <c r="C871" s="77">
        <f t="shared" si="26"/>
        <v>44865</v>
      </c>
      <c r="D871" s="77">
        <f t="shared" si="27"/>
        <v>44865</v>
      </c>
      <c r="E871" s="64" t="s">
        <v>63</v>
      </c>
      <c r="F871" s="65" t="s">
        <v>64</v>
      </c>
      <c r="G871" s="63" t="s">
        <v>40</v>
      </c>
      <c r="H871" s="66">
        <v>1</v>
      </c>
      <c r="I871" s="69" t="s">
        <v>41</v>
      </c>
      <c r="J871" s="69" t="s">
        <v>41</v>
      </c>
      <c r="K871" s="63" t="s">
        <v>41</v>
      </c>
      <c r="N871" s="78" t="s">
        <v>66</v>
      </c>
      <c r="O871" s="78" t="s">
        <v>66</v>
      </c>
    </row>
    <row r="872" spans="1:15">
      <c r="A872" s="63" t="s">
        <v>210</v>
      </c>
      <c r="B872" s="63" t="s">
        <v>149</v>
      </c>
      <c r="C872" s="77">
        <f t="shared" si="26"/>
        <v>44866</v>
      </c>
      <c r="D872" s="77">
        <f t="shared" si="27"/>
        <v>44866</v>
      </c>
      <c r="E872" s="64" t="s">
        <v>38</v>
      </c>
      <c r="F872" s="65" t="s">
        <v>39</v>
      </c>
      <c r="G872" s="63" t="s">
        <v>40</v>
      </c>
      <c r="H872" s="66">
        <v>1</v>
      </c>
      <c r="I872" s="69" t="s">
        <v>41</v>
      </c>
      <c r="J872" s="69" t="s">
        <v>41</v>
      </c>
      <c r="K872" s="63" t="s">
        <v>41</v>
      </c>
      <c r="N872" s="78" t="s">
        <v>67</v>
      </c>
      <c r="O872" s="78" t="s">
        <v>67</v>
      </c>
    </row>
    <row r="873" spans="1:15">
      <c r="A873" s="63" t="s">
        <v>210</v>
      </c>
      <c r="B873" s="63" t="s">
        <v>149</v>
      </c>
      <c r="C873" s="77">
        <f t="shared" si="26"/>
        <v>44876</v>
      </c>
      <c r="D873" s="77">
        <f t="shared" si="27"/>
        <v>44876</v>
      </c>
      <c r="E873" s="64" t="s">
        <v>38</v>
      </c>
      <c r="F873" s="65" t="s">
        <v>39</v>
      </c>
      <c r="G873" s="63" t="s">
        <v>40</v>
      </c>
      <c r="H873" s="66">
        <v>1</v>
      </c>
      <c r="I873" s="69" t="s">
        <v>41</v>
      </c>
      <c r="J873" s="69" t="s">
        <v>41</v>
      </c>
      <c r="K873" s="63" t="s">
        <v>41</v>
      </c>
      <c r="N873" s="78" t="s">
        <v>68</v>
      </c>
      <c r="O873" s="78" t="s">
        <v>68</v>
      </c>
    </row>
    <row r="874" spans="1:15">
      <c r="A874" s="63" t="s">
        <v>210</v>
      </c>
      <c r="B874" s="63" t="s">
        <v>149</v>
      </c>
      <c r="C874" s="77">
        <f t="shared" si="26"/>
        <v>44920</v>
      </c>
      <c r="D874" s="77">
        <f t="shared" si="27"/>
        <v>44920</v>
      </c>
      <c r="E874" s="64" t="s">
        <v>38</v>
      </c>
      <c r="F874" s="65" t="s">
        <v>39</v>
      </c>
      <c r="G874" s="63" t="s">
        <v>40</v>
      </c>
      <c r="H874" s="66">
        <v>1</v>
      </c>
      <c r="I874" s="69" t="s">
        <v>41</v>
      </c>
      <c r="J874" s="69" t="s">
        <v>41</v>
      </c>
      <c r="K874" s="63" t="s">
        <v>41</v>
      </c>
      <c r="N874" s="78" t="s">
        <v>69</v>
      </c>
      <c r="O874" s="78" t="s">
        <v>69</v>
      </c>
    </row>
    <row r="875" spans="1:15">
      <c r="A875" s="63" t="s">
        <v>210</v>
      </c>
      <c r="B875" s="63" t="s">
        <v>149</v>
      </c>
      <c r="C875" s="77">
        <f t="shared" si="26"/>
        <v>44921</v>
      </c>
      <c r="D875" s="77">
        <f t="shared" si="27"/>
        <v>44925</v>
      </c>
      <c r="E875" s="64" t="s">
        <v>54</v>
      </c>
      <c r="F875" s="65" t="s">
        <v>55</v>
      </c>
      <c r="G875" s="63" t="s">
        <v>40</v>
      </c>
      <c r="H875" s="66">
        <v>5</v>
      </c>
      <c r="I875" s="69" t="s">
        <v>41</v>
      </c>
      <c r="J875" s="69" t="s">
        <v>41</v>
      </c>
      <c r="K875" s="63" t="s">
        <v>41</v>
      </c>
      <c r="N875" s="78" t="s">
        <v>70</v>
      </c>
      <c r="O875" s="78" t="s">
        <v>71</v>
      </c>
    </row>
    <row r="876" spans="1:15">
      <c r="A876" s="63" t="s">
        <v>211</v>
      </c>
      <c r="B876" s="63" t="s">
        <v>150</v>
      </c>
      <c r="C876" s="77">
        <f t="shared" si="26"/>
        <v>44562</v>
      </c>
      <c r="D876" s="77">
        <f t="shared" si="27"/>
        <v>44562</v>
      </c>
      <c r="E876" s="64" t="s">
        <v>38</v>
      </c>
      <c r="F876" s="65" t="s">
        <v>39</v>
      </c>
      <c r="G876" s="63" t="s">
        <v>40</v>
      </c>
      <c r="H876" s="66">
        <v>1</v>
      </c>
      <c r="I876" s="69" t="s">
        <v>41</v>
      </c>
      <c r="J876" s="69" t="s">
        <v>41</v>
      </c>
      <c r="K876" s="63" t="s">
        <v>41</v>
      </c>
      <c r="N876" s="78" t="s">
        <v>37</v>
      </c>
      <c r="O876" s="78" t="s">
        <v>37</v>
      </c>
    </row>
    <row r="877" spans="1:15">
      <c r="A877" s="63" t="s">
        <v>211</v>
      </c>
      <c r="B877" s="63" t="s">
        <v>150</v>
      </c>
      <c r="C877" s="77">
        <f t="shared" si="26"/>
        <v>44638</v>
      </c>
      <c r="D877" s="77">
        <f t="shared" si="27"/>
        <v>44638</v>
      </c>
      <c r="E877" s="64" t="s">
        <v>43</v>
      </c>
      <c r="F877" s="65" t="s">
        <v>44</v>
      </c>
      <c r="G877" s="63" t="s">
        <v>40</v>
      </c>
      <c r="H877" s="66">
        <v>1</v>
      </c>
      <c r="I877" s="69" t="s">
        <v>41</v>
      </c>
      <c r="J877" s="69" t="s">
        <v>41</v>
      </c>
      <c r="K877" s="63" t="s">
        <v>45</v>
      </c>
      <c r="N877" s="78" t="s">
        <v>42</v>
      </c>
      <c r="O877" s="78" t="s">
        <v>42</v>
      </c>
    </row>
    <row r="878" spans="1:15">
      <c r="A878" s="63" t="s">
        <v>211</v>
      </c>
      <c r="B878" s="63" t="s">
        <v>150</v>
      </c>
      <c r="C878" s="77">
        <f t="shared" si="26"/>
        <v>44669</v>
      </c>
      <c r="D878" s="77">
        <f t="shared" si="27"/>
        <v>44669</v>
      </c>
      <c r="E878" s="64" t="s">
        <v>38</v>
      </c>
      <c r="F878" s="65" t="s">
        <v>39</v>
      </c>
      <c r="G878" s="63" t="s">
        <v>40</v>
      </c>
      <c r="H878" s="66">
        <v>1</v>
      </c>
      <c r="I878" s="69" t="s">
        <v>41</v>
      </c>
      <c r="J878" s="69" t="s">
        <v>41</v>
      </c>
      <c r="K878" s="63" t="s">
        <v>41</v>
      </c>
      <c r="N878" s="78" t="s">
        <v>46</v>
      </c>
      <c r="O878" s="78" t="s">
        <v>46</v>
      </c>
    </row>
    <row r="879" spans="1:15">
      <c r="A879" s="63" t="s">
        <v>211</v>
      </c>
      <c r="B879" s="63" t="s">
        <v>150</v>
      </c>
      <c r="C879" s="77">
        <f t="shared" si="26"/>
        <v>44682</v>
      </c>
      <c r="D879" s="77">
        <f t="shared" si="27"/>
        <v>44682</v>
      </c>
      <c r="E879" s="64" t="s">
        <v>38</v>
      </c>
      <c r="F879" s="65" t="s">
        <v>39</v>
      </c>
      <c r="G879" s="63" t="s">
        <v>40</v>
      </c>
      <c r="H879" s="66">
        <v>1</v>
      </c>
      <c r="I879" s="69" t="s">
        <v>41</v>
      </c>
      <c r="J879" s="69" t="s">
        <v>41</v>
      </c>
      <c r="K879" s="63" t="s">
        <v>41</v>
      </c>
      <c r="N879" s="78" t="s">
        <v>47</v>
      </c>
      <c r="O879" s="78" t="s">
        <v>47</v>
      </c>
    </row>
    <row r="880" spans="1:15">
      <c r="A880" s="63" t="s">
        <v>211</v>
      </c>
      <c r="B880" s="63" t="s">
        <v>150</v>
      </c>
      <c r="C880" s="77">
        <f t="shared" si="26"/>
        <v>44689</v>
      </c>
      <c r="D880" s="77">
        <f t="shared" si="27"/>
        <v>44689</v>
      </c>
      <c r="E880" s="64" t="s">
        <v>38</v>
      </c>
      <c r="F880" s="65" t="s">
        <v>39</v>
      </c>
      <c r="G880" s="63" t="s">
        <v>40</v>
      </c>
      <c r="H880" s="66">
        <v>1</v>
      </c>
      <c r="I880" s="69" t="s">
        <v>41</v>
      </c>
      <c r="J880" s="69" t="s">
        <v>41</v>
      </c>
      <c r="K880" s="63" t="s">
        <v>41</v>
      </c>
      <c r="N880" s="78" t="s">
        <v>48</v>
      </c>
      <c r="O880" s="78" t="s">
        <v>48</v>
      </c>
    </row>
    <row r="881" spans="1:15">
      <c r="A881" s="63" t="s">
        <v>211</v>
      </c>
      <c r="B881" s="63" t="s">
        <v>150</v>
      </c>
      <c r="C881" s="77">
        <f t="shared" si="26"/>
        <v>44707</v>
      </c>
      <c r="D881" s="77">
        <f t="shared" si="27"/>
        <v>44707</v>
      </c>
      <c r="E881" s="64" t="s">
        <v>38</v>
      </c>
      <c r="F881" s="65" t="s">
        <v>39</v>
      </c>
      <c r="G881" s="63" t="s">
        <v>40</v>
      </c>
      <c r="H881" s="66">
        <v>1</v>
      </c>
      <c r="I881" s="69" t="s">
        <v>41</v>
      </c>
      <c r="J881" s="69" t="s">
        <v>41</v>
      </c>
      <c r="K881" s="63" t="s">
        <v>41</v>
      </c>
      <c r="N881" s="78" t="s">
        <v>49</v>
      </c>
      <c r="O881" s="78" t="s">
        <v>49</v>
      </c>
    </row>
    <row r="882" spans="1:15">
      <c r="A882" s="63" t="s">
        <v>211</v>
      </c>
      <c r="B882" s="63" t="s">
        <v>150</v>
      </c>
      <c r="C882" s="77">
        <f t="shared" si="26"/>
        <v>44718</v>
      </c>
      <c r="D882" s="77">
        <f t="shared" si="27"/>
        <v>44718</v>
      </c>
      <c r="E882" s="64" t="s">
        <v>38</v>
      </c>
      <c r="F882" s="65" t="s">
        <v>39</v>
      </c>
      <c r="G882" s="63" t="s">
        <v>40</v>
      </c>
      <c r="H882" s="66">
        <v>1</v>
      </c>
      <c r="I882" s="69" t="s">
        <v>41</v>
      </c>
      <c r="J882" s="69" t="s">
        <v>41</v>
      </c>
      <c r="K882" s="63" t="s">
        <v>41</v>
      </c>
      <c r="N882" s="78" t="s">
        <v>50</v>
      </c>
      <c r="O882" s="78" t="s">
        <v>50</v>
      </c>
    </row>
    <row r="883" spans="1:15">
      <c r="A883" s="63" t="s">
        <v>211</v>
      </c>
      <c r="B883" s="63" t="s">
        <v>150</v>
      </c>
      <c r="C883" s="77">
        <f t="shared" si="26"/>
        <v>44756</v>
      </c>
      <c r="D883" s="77">
        <f t="shared" si="27"/>
        <v>44756</v>
      </c>
      <c r="E883" s="64" t="s">
        <v>38</v>
      </c>
      <c r="F883" s="65" t="s">
        <v>39</v>
      </c>
      <c r="G883" s="63" t="s">
        <v>40</v>
      </c>
      <c r="H883" s="66">
        <v>1</v>
      </c>
      <c r="I883" s="69" t="s">
        <v>41</v>
      </c>
      <c r="J883" s="69" t="s">
        <v>41</v>
      </c>
      <c r="K883" s="63" t="s">
        <v>41</v>
      </c>
      <c r="N883" s="78" t="s">
        <v>51</v>
      </c>
      <c r="O883" s="78" t="s">
        <v>51</v>
      </c>
    </row>
    <row r="884" spans="1:15">
      <c r="A884" s="63" t="s">
        <v>211</v>
      </c>
      <c r="B884" s="63" t="s">
        <v>150</v>
      </c>
      <c r="C884" s="77">
        <f t="shared" si="26"/>
        <v>44788</v>
      </c>
      <c r="D884" s="77">
        <f t="shared" si="27"/>
        <v>44788</v>
      </c>
      <c r="E884" s="64" t="s">
        <v>38</v>
      </c>
      <c r="F884" s="65" t="s">
        <v>39</v>
      </c>
      <c r="G884" s="63" t="s">
        <v>40</v>
      </c>
      <c r="H884" s="66">
        <v>1</v>
      </c>
      <c r="I884" s="69" t="s">
        <v>41</v>
      </c>
      <c r="J884" s="69" t="s">
        <v>41</v>
      </c>
      <c r="K884" s="63" t="s">
        <v>41</v>
      </c>
      <c r="N884" s="78" t="s">
        <v>60</v>
      </c>
      <c r="O884" s="78" t="s">
        <v>60</v>
      </c>
    </row>
    <row r="885" spans="1:15">
      <c r="A885" s="63" t="s">
        <v>211</v>
      </c>
      <c r="B885" s="63" t="s">
        <v>150</v>
      </c>
      <c r="C885" s="77">
        <f t="shared" si="26"/>
        <v>44848</v>
      </c>
      <c r="D885" s="77">
        <f t="shared" si="27"/>
        <v>44848</v>
      </c>
      <c r="E885" s="64" t="s">
        <v>43</v>
      </c>
      <c r="F885" s="65" t="s">
        <v>44</v>
      </c>
      <c r="G885" s="63" t="s">
        <v>40</v>
      </c>
      <c r="H885" s="66">
        <v>1</v>
      </c>
      <c r="I885" s="69" t="s">
        <v>41</v>
      </c>
      <c r="J885" s="69" t="s">
        <v>41</v>
      </c>
      <c r="K885" s="63" t="s">
        <v>45</v>
      </c>
      <c r="N885" s="78" t="s">
        <v>65</v>
      </c>
      <c r="O885" s="78" t="s">
        <v>65</v>
      </c>
    </row>
    <row r="886" spans="1:15">
      <c r="A886" s="63" t="s">
        <v>211</v>
      </c>
      <c r="B886" s="63" t="s">
        <v>150</v>
      </c>
      <c r="C886" s="77">
        <f t="shared" si="26"/>
        <v>44866</v>
      </c>
      <c r="D886" s="77">
        <f t="shared" si="27"/>
        <v>44866</v>
      </c>
      <c r="E886" s="64" t="s">
        <v>38</v>
      </c>
      <c r="F886" s="65" t="s">
        <v>39</v>
      </c>
      <c r="G886" s="63" t="s">
        <v>40</v>
      </c>
      <c r="H886" s="66">
        <v>1</v>
      </c>
      <c r="I886" s="69" t="s">
        <v>41</v>
      </c>
      <c r="J886" s="69" t="s">
        <v>41</v>
      </c>
      <c r="K886" s="63" t="s">
        <v>41</v>
      </c>
      <c r="N886" s="78" t="s">
        <v>67</v>
      </c>
      <c r="O886" s="78" t="s">
        <v>67</v>
      </c>
    </row>
    <row r="887" spans="1:15">
      <c r="A887" s="63" t="s">
        <v>211</v>
      </c>
      <c r="B887" s="63" t="s">
        <v>150</v>
      </c>
      <c r="C887" s="77">
        <f t="shared" si="26"/>
        <v>44876</v>
      </c>
      <c r="D887" s="77">
        <f t="shared" si="27"/>
        <v>44876</v>
      </c>
      <c r="E887" s="64" t="s">
        <v>38</v>
      </c>
      <c r="F887" s="65" t="s">
        <v>39</v>
      </c>
      <c r="G887" s="63" t="s">
        <v>40</v>
      </c>
      <c r="H887" s="66">
        <v>1</v>
      </c>
      <c r="I887" s="69" t="s">
        <v>41</v>
      </c>
      <c r="J887" s="69" t="s">
        <v>41</v>
      </c>
      <c r="K887" s="63" t="s">
        <v>41</v>
      </c>
      <c r="N887" s="78" t="s">
        <v>68</v>
      </c>
      <c r="O887" s="78" t="s">
        <v>68</v>
      </c>
    </row>
    <row r="888" spans="1:15">
      <c r="A888" s="63" t="s">
        <v>211</v>
      </c>
      <c r="B888" s="63" t="s">
        <v>150</v>
      </c>
      <c r="C888" s="77">
        <f t="shared" si="26"/>
        <v>44920</v>
      </c>
      <c r="D888" s="77">
        <f t="shared" si="27"/>
        <v>44920</v>
      </c>
      <c r="E888" s="64" t="s">
        <v>38</v>
      </c>
      <c r="F888" s="65" t="s">
        <v>39</v>
      </c>
      <c r="G888" s="63" t="s">
        <v>40</v>
      </c>
      <c r="H888" s="66">
        <v>1</v>
      </c>
      <c r="I888" s="69" t="s">
        <v>41</v>
      </c>
      <c r="J888" s="69" t="s">
        <v>41</v>
      </c>
      <c r="K888" s="63" t="s">
        <v>41</v>
      </c>
      <c r="N888" s="78" t="s">
        <v>69</v>
      </c>
      <c r="O888" s="78" t="s">
        <v>69</v>
      </c>
    </row>
    <row r="889" spans="1:15">
      <c r="A889" s="63" t="s">
        <v>212</v>
      </c>
      <c r="B889" s="63" t="s">
        <v>151</v>
      </c>
      <c r="C889" s="77">
        <f t="shared" si="26"/>
        <v>44562</v>
      </c>
      <c r="D889" s="77">
        <f t="shared" si="27"/>
        <v>44562</v>
      </c>
      <c r="E889" s="64" t="s">
        <v>38</v>
      </c>
      <c r="F889" s="65" t="s">
        <v>39</v>
      </c>
      <c r="G889" s="63" t="s">
        <v>40</v>
      </c>
      <c r="H889" s="66">
        <v>1</v>
      </c>
      <c r="I889" s="69" t="s">
        <v>41</v>
      </c>
      <c r="J889" s="69" t="s">
        <v>41</v>
      </c>
      <c r="K889" s="63" t="s">
        <v>41</v>
      </c>
      <c r="N889" s="78" t="s">
        <v>37</v>
      </c>
      <c r="O889" s="78" t="s">
        <v>37</v>
      </c>
    </row>
    <row r="890" spans="1:15">
      <c r="A890" s="63" t="s">
        <v>212</v>
      </c>
      <c r="B890" s="63" t="s">
        <v>151</v>
      </c>
      <c r="C890" s="77">
        <f t="shared" si="26"/>
        <v>44638</v>
      </c>
      <c r="D890" s="77">
        <f t="shared" si="27"/>
        <v>44638</v>
      </c>
      <c r="E890" s="64" t="s">
        <v>43</v>
      </c>
      <c r="F890" s="65" t="s">
        <v>44</v>
      </c>
      <c r="G890" s="63" t="s">
        <v>40</v>
      </c>
      <c r="H890" s="66">
        <v>1</v>
      </c>
      <c r="I890" s="69" t="s">
        <v>41</v>
      </c>
      <c r="J890" s="69" t="s">
        <v>41</v>
      </c>
      <c r="K890" s="63" t="s">
        <v>45</v>
      </c>
      <c r="N890" s="78" t="s">
        <v>42</v>
      </c>
      <c r="O890" s="78" t="s">
        <v>42</v>
      </c>
    </row>
    <row r="891" spans="1:15">
      <c r="A891" s="63" t="s">
        <v>212</v>
      </c>
      <c r="B891" s="63" t="s">
        <v>151</v>
      </c>
      <c r="C891" s="77">
        <f t="shared" si="26"/>
        <v>44669</v>
      </c>
      <c r="D891" s="77">
        <f t="shared" si="27"/>
        <v>44669</v>
      </c>
      <c r="E891" s="64" t="s">
        <v>38</v>
      </c>
      <c r="F891" s="65" t="s">
        <v>39</v>
      </c>
      <c r="G891" s="63" t="s">
        <v>40</v>
      </c>
      <c r="H891" s="66">
        <v>1</v>
      </c>
      <c r="I891" s="69" t="s">
        <v>41</v>
      </c>
      <c r="J891" s="69" t="s">
        <v>41</v>
      </c>
      <c r="K891" s="63" t="s">
        <v>41</v>
      </c>
      <c r="N891" s="78" t="s">
        <v>46</v>
      </c>
      <c r="O891" s="78" t="s">
        <v>46</v>
      </c>
    </row>
    <row r="892" spans="1:15">
      <c r="A892" s="63" t="s">
        <v>212</v>
      </c>
      <c r="B892" s="63" t="s">
        <v>151</v>
      </c>
      <c r="C892" s="77">
        <f t="shared" si="26"/>
        <v>44682</v>
      </c>
      <c r="D892" s="77">
        <f t="shared" si="27"/>
        <v>44682</v>
      </c>
      <c r="E892" s="64" t="s">
        <v>38</v>
      </c>
      <c r="F892" s="65" t="s">
        <v>39</v>
      </c>
      <c r="G892" s="63" t="s">
        <v>40</v>
      </c>
      <c r="H892" s="66">
        <v>1</v>
      </c>
      <c r="I892" s="69" t="s">
        <v>41</v>
      </c>
      <c r="J892" s="69" t="s">
        <v>41</v>
      </c>
      <c r="K892" s="63" t="s">
        <v>41</v>
      </c>
      <c r="N892" s="78" t="s">
        <v>47</v>
      </c>
      <c r="O892" s="78" t="s">
        <v>47</v>
      </c>
    </row>
    <row r="893" spans="1:15">
      <c r="A893" s="63" t="s">
        <v>212</v>
      </c>
      <c r="B893" s="63" t="s">
        <v>151</v>
      </c>
      <c r="C893" s="77">
        <f t="shared" si="26"/>
        <v>44689</v>
      </c>
      <c r="D893" s="77">
        <f t="shared" si="27"/>
        <v>44689</v>
      </c>
      <c r="E893" s="64" t="s">
        <v>38</v>
      </c>
      <c r="F893" s="65" t="s">
        <v>39</v>
      </c>
      <c r="G893" s="63" t="s">
        <v>40</v>
      </c>
      <c r="H893" s="66">
        <v>1</v>
      </c>
      <c r="I893" s="69" t="s">
        <v>41</v>
      </c>
      <c r="J893" s="69" t="s">
        <v>41</v>
      </c>
      <c r="K893" s="63" t="s">
        <v>41</v>
      </c>
      <c r="N893" s="78" t="s">
        <v>48</v>
      </c>
      <c r="O893" s="78" t="s">
        <v>48</v>
      </c>
    </row>
    <row r="894" spans="1:15">
      <c r="A894" s="63" t="s">
        <v>212</v>
      </c>
      <c r="B894" s="63" t="s">
        <v>151</v>
      </c>
      <c r="C894" s="77">
        <f t="shared" si="26"/>
        <v>44707</v>
      </c>
      <c r="D894" s="77">
        <f t="shared" si="27"/>
        <v>44707</v>
      </c>
      <c r="E894" s="64" t="s">
        <v>38</v>
      </c>
      <c r="F894" s="65" t="s">
        <v>39</v>
      </c>
      <c r="G894" s="63" t="s">
        <v>40</v>
      </c>
      <c r="H894" s="66">
        <v>1</v>
      </c>
      <c r="I894" s="69" t="s">
        <v>41</v>
      </c>
      <c r="J894" s="69" t="s">
        <v>41</v>
      </c>
      <c r="K894" s="63" t="s">
        <v>41</v>
      </c>
      <c r="N894" s="78" t="s">
        <v>49</v>
      </c>
      <c r="O894" s="78" t="s">
        <v>49</v>
      </c>
    </row>
    <row r="895" spans="1:15">
      <c r="A895" s="63" t="s">
        <v>212</v>
      </c>
      <c r="B895" s="63" t="s">
        <v>151</v>
      </c>
      <c r="C895" s="77">
        <f t="shared" si="26"/>
        <v>44718</v>
      </c>
      <c r="D895" s="77">
        <f t="shared" si="27"/>
        <v>44718</v>
      </c>
      <c r="E895" s="64" t="s">
        <v>38</v>
      </c>
      <c r="F895" s="65" t="s">
        <v>39</v>
      </c>
      <c r="G895" s="63" t="s">
        <v>40</v>
      </c>
      <c r="H895" s="66">
        <v>1</v>
      </c>
      <c r="I895" s="69" t="s">
        <v>41</v>
      </c>
      <c r="J895" s="69" t="s">
        <v>41</v>
      </c>
      <c r="K895" s="63" t="s">
        <v>41</v>
      </c>
      <c r="N895" s="78" t="s">
        <v>50</v>
      </c>
      <c r="O895" s="78" t="s">
        <v>50</v>
      </c>
    </row>
    <row r="896" spans="1:15">
      <c r="A896" s="63" t="s">
        <v>212</v>
      </c>
      <c r="B896" s="63" t="s">
        <v>151</v>
      </c>
      <c r="C896" s="77">
        <f t="shared" si="26"/>
        <v>44756</v>
      </c>
      <c r="D896" s="77">
        <f t="shared" si="27"/>
        <v>44756</v>
      </c>
      <c r="E896" s="64" t="s">
        <v>38</v>
      </c>
      <c r="F896" s="65" t="s">
        <v>39</v>
      </c>
      <c r="G896" s="63" t="s">
        <v>40</v>
      </c>
      <c r="H896" s="66">
        <v>1</v>
      </c>
      <c r="I896" s="69" t="s">
        <v>41</v>
      </c>
      <c r="J896" s="69" t="s">
        <v>41</v>
      </c>
      <c r="K896" s="63" t="s">
        <v>41</v>
      </c>
      <c r="N896" s="78" t="s">
        <v>51</v>
      </c>
      <c r="O896" s="78" t="s">
        <v>51</v>
      </c>
    </row>
    <row r="897" spans="1:15">
      <c r="A897" s="63" t="s">
        <v>212</v>
      </c>
      <c r="B897" s="63" t="s">
        <v>151</v>
      </c>
      <c r="C897" s="77">
        <f t="shared" si="26"/>
        <v>44788</v>
      </c>
      <c r="D897" s="77">
        <f t="shared" si="27"/>
        <v>44788</v>
      </c>
      <c r="E897" s="64" t="s">
        <v>38</v>
      </c>
      <c r="F897" s="65" t="s">
        <v>39</v>
      </c>
      <c r="G897" s="63" t="s">
        <v>40</v>
      </c>
      <c r="H897" s="66">
        <v>1</v>
      </c>
      <c r="I897" s="69" t="s">
        <v>41</v>
      </c>
      <c r="J897" s="69" t="s">
        <v>41</v>
      </c>
      <c r="K897" s="63" t="s">
        <v>41</v>
      </c>
      <c r="N897" s="78" t="s">
        <v>60</v>
      </c>
      <c r="O897" s="78" t="s">
        <v>60</v>
      </c>
    </row>
    <row r="898" spans="1:15">
      <c r="A898" s="63" t="s">
        <v>212</v>
      </c>
      <c r="B898" s="63" t="s">
        <v>151</v>
      </c>
      <c r="C898" s="77">
        <f t="shared" ref="C898:C961" si="28">N898*1</f>
        <v>44848</v>
      </c>
      <c r="D898" s="77">
        <f t="shared" ref="D898:D961" si="29">O898*1</f>
        <v>44848</v>
      </c>
      <c r="E898" s="64" t="s">
        <v>43</v>
      </c>
      <c r="F898" s="65" t="s">
        <v>44</v>
      </c>
      <c r="G898" s="63" t="s">
        <v>40</v>
      </c>
      <c r="H898" s="66">
        <v>1</v>
      </c>
      <c r="I898" s="69" t="s">
        <v>41</v>
      </c>
      <c r="J898" s="69" t="s">
        <v>41</v>
      </c>
      <c r="K898" s="63" t="s">
        <v>45</v>
      </c>
      <c r="N898" s="78" t="s">
        <v>65</v>
      </c>
      <c r="O898" s="78" t="s">
        <v>65</v>
      </c>
    </row>
    <row r="899" spans="1:15">
      <c r="A899" s="63" t="s">
        <v>212</v>
      </c>
      <c r="B899" s="63" t="s">
        <v>151</v>
      </c>
      <c r="C899" s="77">
        <f t="shared" si="28"/>
        <v>44866</v>
      </c>
      <c r="D899" s="77">
        <f t="shared" si="29"/>
        <v>44866</v>
      </c>
      <c r="E899" s="64" t="s">
        <v>38</v>
      </c>
      <c r="F899" s="65" t="s">
        <v>39</v>
      </c>
      <c r="G899" s="63" t="s">
        <v>40</v>
      </c>
      <c r="H899" s="66">
        <v>1</v>
      </c>
      <c r="I899" s="69" t="s">
        <v>41</v>
      </c>
      <c r="J899" s="69" t="s">
        <v>41</v>
      </c>
      <c r="K899" s="63" t="s">
        <v>41</v>
      </c>
      <c r="N899" s="78" t="s">
        <v>67</v>
      </c>
      <c r="O899" s="78" t="s">
        <v>67</v>
      </c>
    </row>
    <row r="900" spans="1:15">
      <c r="A900" s="63" t="s">
        <v>212</v>
      </c>
      <c r="B900" s="63" t="s">
        <v>151</v>
      </c>
      <c r="C900" s="77">
        <f t="shared" si="28"/>
        <v>44876</v>
      </c>
      <c r="D900" s="77">
        <f t="shared" si="29"/>
        <v>44876</v>
      </c>
      <c r="E900" s="64" t="s">
        <v>38</v>
      </c>
      <c r="F900" s="65" t="s">
        <v>39</v>
      </c>
      <c r="G900" s="63" t="s">
        <v>40</v>
      </c>
      <c r="H900" s="66">
        <v>1</v>
      </c>
      <c r="I900" s="69" t="s">
        <v>41</v>
      </c>
      <c r="J900" s="69" t="s">
        <v>41</v>
      </c>
      <c r="K900" s="63" t="s">
        <v>41</v>
      </c>
      <c r="N900" s="78" t="s">
        <v>68</v>
      </c>
      <c r="O900" s="78" t="s">
        <v>68</v>
      </c>
    </row>
    <row r="901" spans="1:15">
      <c r="A901" s="63" t="s">
        <v>212</v>
      </c>
      <c r="B901" s="63" t="s">
        <v>151</v>
      </c>
      <c r="C901" s="77">
        <f t="shared" si="28"/>
        <v>44920</v>
      </c>
      <c r="D901" s="77">
        <f t="shared" si="29"/>
        <v>44920</v>
      </c>
      <c r="E901" s="64" t="s">
        <v>38</v>
      </c>
      <c r="F901" s="65" t="s">
        <v>39</v>
      </c>
      <c r="G901" s="63" t="s">
        <v>40</v>
      </c>
      <c r="H901" s="66">
        <v>1</v>
      </c>
      <c r="I901" s="69" t="s">
        <v>41</v>
      </c>
      <c r="J901" s="69" t="s">
        <v>41</v>
      </c>
      <c r="K901" s="63" t="s">
        <v>41</v>
      </c>
      <c r="N901" s="78" t="s">
        <v>69</v>
      </c>
      <c r="O901" s="78" t="s">
        <v>69</v>
      </c>
    </row>
    <row r="902" spans="1:15">
      <c r="A902" s="63" t="s">
        <v>213</v>
      </c>
      <c r="B902" s="63" t="s">
        <v>152</v>
      </c>
      <c r="C902" s="77">
        <f t="shared" si="28"/>
        <v>44562</v>
      </c>
      <c r="D902" s="77">
        <f t="shared" si="29"/>
        <v>44562</v>
      </c>
      <c r="E902" s="64" t="s">
        <v>38</v>
      </c>
      <c r="F902" s="65" t="s">
        <v>39</v>
      </c>
      <c r="G902" s="63" t="s">
        <v>40</v>
      </c>
      <c r="H902" s="66">
        <v>1</v>
      </c>
      <c r="I902" s="69" t="s">
        <v>41</v>
      </c>
      <c r="J902" s="69" t="s">
        <v>41</v>
      </c>
      <c r="K902" s="63" t="s">
        <v>41</v>
      </c>
      <c r="N902" s="78" t="s">
        <v>37</v>
      </c>
      <c r="O902" s="78" t="s">
        <v>37</v>
      </c>
    </row>
    <row r="903" spans="1:15">
      <c r="A903" s="63" t="s">
        <v>213</v>
      </c>
      <c r="B903" s="63" t="s">
        <v>152</v>
      </c>
      <c r="C903" s="77">
        <f t="shared" si="28"/>
        <v>44638</v>
      </c>
      <c r="D903" s="77">
        <f t="shared" si="29"/>
        <v>44638</v>
      </c>
      <c r="E903" s="64" t="s">
        <v>43</v>
      </c>
      <c r="F903" s="65" t="s">
        <v>44</v>
      </c>
      <c r="G903" s="63" t="s">
        <v>40</v>
      </c>
      <c r="H903" s="66">
        <v>1</v>
      </c>
      <c r="I903" s="69" t="s">
        <v>41</v>
      </c>
      <c r="J903" s="69" t="s">
        <v>41</v>
      </c>
      <c r="K903" s="63" t="s">
        <v>45</v>
      </c>
      <c r="N903" s="78" t="s">
        <v>42</v>
      </c>
      <c r="O903" s="78" t="s">
        <v>42</v>
      </c>
    </row>
    <row r="904" spans="1:15">
      <c r="A904" s="63" t="s">
        <v>213</v>
      </c>
      <c r="B904" s="63" t="s">
        <v>152</v>
      </c>
      <c r="C904" s="77">
        <f t="shared" si="28"/>
        <v>44669</v>
      </c>
      <c r="D904" s="77">
        <f t="shared" si="29"/>
        <v>44669</v>
      </c>
      <c r="E904" s="64" t="s">
        <v>38</v>
      </c>
      <c r="F904" s="65" t="s">
        <v>39</v>
      </c>
      <c r="G904" s="63" t="s">
        <v>40</v>
      </c>
      <c r="H904" s="66">
        <v>1</v>
      </c>
      <c r="I904" s="69" t="s">
        <v>41</v>
      </c>
      <c r="J904" s="69" t="s">
        <v>41</v>
      </c>
      <c r="K904" s="63" t="s">
        <v>41</v>
      </c>
      <c r="N904" s="78" t="s">
        <v>46</v>
      </c>
      <c r="O904" s="78" t="s">
        <v>46</v>
      </c>
    </row>
    <row r="905" spans="1:15">
      <c r="A905" s="63" t="s">
        <v>213</v>
      </c>
      <c r="B905" s="63" t="s">
        <v>152</v>
      </c>
      <c r="C905" s="77">
        <f t="shared" si="28"/>
        <v>44682</v>
      </c>
      <c r="D905" s="77">
        <f t="shared" si="29"/>
        <v>44682</v>
      </c>
      <c r="E905" s="64" t="s">
        <v>38</v>
      </c>
      <c r="F905" s="65" t="s">
        <v>39</v>
      </c>
      <c r="G905" s="63" t="s">
        <v>40</v>
      </c>
      <c r="H905" s="66">
        <v>1</v>
      </c>
      <c r="I905" s="69" t="s">
        <v>41</v>
      </c>
      <c r="J905" s="69" t="s">
        <v>41</v>
      </c>
      <c r="K905" s="63" t="s">
        <v>41</v>
      </c>
      <c r="N905" s="78" t="s">
        <v>47</v>
      </c>
      <c r="O905" s="78" t="s">
        <v>47</v>
      </c>
    </row>
    <row r="906" spans="1:15">
      <c r="A906" s="63" t="s">
        <v>213</v>
      </c>
      <c r="B906" s="63" t="s">
        <v>152</v>
      </c>
      <c r="C906" s="77">
        <f t="shared" si="28"/>
        <v>44689</v>
      </c>
      <c r="D906" s="77">
        <f t="shared" si="29"/>
        <v>44689</v>
      </c>
      <c r="E906" s="64" t="s">
        <v>38</v>
      </c>
      <c r="F906" s="65" t="s">
        <v>39</v>
      </c>
      <c r="G906" s="63" t="s">
        <v>40</v>
      </c>
      <c r="H906" s="66">
        <v>1</v>
      </c>
      <c r="I906" s="69" t="s">
        <v>41</v>
      </c>
      <c r="J906" s="69" t="s">
        <v>41</v>
      </c>
      <c r="K906" s="63" t="s">
        <v>41</v>
      </c>
      <c r="N906" s="78" t="s">
        <v>48</v>
      </c>
      <c r="O906" s="78" t="s">
        <v>48</v>
      </c>
    </row>
    <row r="907" spans="1:15">
      <c r="A907" s="63" t="s">
        <v>213</v>
      </c>
      <c r="B907" s="63" t="s">
        <v>152</v>
      </c>
      <c r="C907" s="77">
        <f t="shared" si="28"/>
        <v>44707</v>
      </c>
      <c r="D907" s="77">
        <f t="shared" si="29"/>
        <v>44707</v>
      </c>
      <c r="E907" s="64" t="s">
        <v>38</v>
      </c>
      <c r="F907" s="65" t="s">
        <v>39</v>
      </c>
      <c r="G907" s="63" t="s">
        <v>40</v>
      </c>
      <c r="H907" s="66">
        <v>1</v>
      </c>
      <c r="I907" s="69" t="s">
        <v>41</v>
      </c>
      <c r="J907" s="69" t="s">
        <v>41</v>
      </c>
      <c r="K907" s="63" t="s">
        <v>41</v>
      </c>
      <c r="N907" s="78" t="s">
        <v>49</v>
      </c>
      <c r="O907" s="78" t="s">
        <v>49</v>
      </c>
    </row>
    <row r="908" spans="1:15">
      <c r="A908" s="63" t="s">
        <v>213</v>
      </c>
      <c r="B908" s="63" t="s">
        <v>152</v>
      </c>
      <c r="C908" s="77">
        <f t="shared" si="28"/>
        <v>44718</v>
      </c>
      <c r="D908" s="77">
        <f t="shared" si="29"/>
        <v>44718</v>
      </c>
      <c r="E908" s="64" t="s">
        <v>38</v>
      </c>
      <c r="F908" s="65" t="s">
        <v>39</v>
      </c>
      <c r="G908" s="63" t="s">
        <v>40</v>
      </c>
      <c r="H908" s="66">
        <v>1</v>
      </c>
      <c r="I908" s="69" t="s">
        <v>41</v>
      </c>
      <c r="J908" s="69" t="s">
        <v>41</v>
      </c>
      <c r="K908" s="63" t="s">
        <v>41</v>
      </c>
      <c r="N908" s="78" t="s">
        <v>50</v>
      </c>
      <c r="O908" s="78" t="s">
        <v>50</v>
      </c>
    </row>
    <row r="909" spans="1:15">
      <c r="A909" s="63" t="s">
        <v>213</v>
      </c>
      <c r="B909" s="63" t="s">
        <v>152</v>
      </c>
      <c r="C909" s="77">
        <f t="shared" si="28"/>
        <v>44756</v>
      </c>
      <c r="D909" s="77">
        <f t="shared" si="29"/>
        <v>44756</v>
      </c>
      <c r="E909" s="64" t="s">
        <v>38</v>
      </c>
      <c r="F909" s="65" t="s">
        <v>39</v>
      </c>
      <c r="G909" s="63" t="s">
        <v>40</v>
      </c>
      <c r="H909" s="66">
        <v>1</v>
      </c>
      <c r="I909" s="69" t="s">
        <v>41</v>
      </c>
      <c r="J909" s="69" t="s">
        <v>41</v>
      </c>
      <c r="K909" s="63" t="s">
        <v>41</v>
      </c>
      <c r="N909" s="78" t="s">
        <v>51</v>
      </c>
      <c r="O909" s="78" t="s">
        <v>51</v>
      </c>
    </row>
    <row r="910" spans="1:15">
      <c r="A910" s="63" t="s">
        <v>213</v>
      </c>
      <c r="B910" s="63" t="s">
        <v>152</v>
      </c>
      <c r="C910" s="77">
        <f t="shared" si="28"/>
        <v>44788</v>
      </c>
      <c r="D910" s="77">
        <f t="shared" si="29"/>
        <v>44788</v>
      </c>
      <c r="E910" s="64" t="s">
        <v>38</v>
      </c>
      <c r="F910" s="65" t="s">
        <v>39</v>
      </c>
      <c r="G910" s="63" t="s">
        <v>40</v>
      </c>
      <c r="H910" s="66">
        <v>1</v>
      </c>
      <c r="I910" s="69" t="s">
        <v>41</v>
      </c>
      <c r="J910" s="69" t="s">
        <v>41</v>
      </c>
      <c r="K910" s="63" t="s">
        <v>41</v>
      </c>
      <c r="N910" s="78" t="s">
        <v>60</v>
      </c>
      <c r="O910" s="78" t="s">
        <v>60</v>
      </c>
    </row>
    <row r="911" spans="1:15">
      <c r="A911" s="63" t="s">
        <v>213</v>
      </c>
      <c r="B911" s="63" t="s">
        <v>152</v>
      </c>
      <c r="C911" s="77">
        <f t="shared" si="28"/>
        <v>44848</v>
      </c>
      <c r="D911" s="77">
        <f t="shared" si="29"/>
        <v>44848</v>
      </c>
      <c r="E911" s="64" t="s">
        <v>43</v>
      </c>
      <c r="F911" s="65" t="s">
        <v>44</v>
      </c>
      <c r="G911" s="63" t="s">
        <v>40</v>
      </c>
      <c r="H911" s="66">
        <v>1</v>
      </c>
      <c r="I911" s="69" t="s">
        <v>41</v>
      </c>
      <c r="J911" s="69" t="s">
        <v>41</v>
      </c>
      <c r="K911" s="63" t="s">
        <v>45</v>
      </c>
      <c r="N911" s="78" t="s">
        <v>65</v>
      </c>
      <c r="O911" s="78" t="s">
        <v>65</v>
      </c>
    </row>
    <row r="912" spans="1:15">
      <c r="A912" s="63" t="s">
        <v>213</v>
      </c>
      <c r="B912" s="63" t="s">
        <v>152</v>
      </c>
      <c r="C912" s="77">
        <f t="shared" si="28"/>
        <v>44866</v>
      </c>
      <c r="D912" s="77">
        <f t="shared" si="29"/>
        <v>44866</v>
      </c>
      <c r="E912" s="64" t="s">
        <v>38</v>
      </c>
      <c r="F912" s="65" t="s">
        <v>39</v>
      </c>
      <c r="G912" s="63" t="s">
        <v>40</v>
      </c>
      <c r="H912" s="66">
        <v>1</v>
      </c>
      <c r="I912" s="69" t="s">
        <v>41</v>
      </c>
      <c r="J912" s="69" t="s">
        <v>41</v>
      </c>
      <c r="K912" s="63" t="s">
        <v>41</v>
      </c>
      <c r="N912" s="78" t="s">
        <v>67</v>
      </c>
      <c r="O912" s="78" t="s">
        <v>67</v>
      </c>
    </row>
    <row r="913" spans="1:15">
      <c r="A913" s="63" t="s">
        <v>213</v>
      </c>
      <c r="B913" s="63" t="s">
        <v>152</v>
      </c>
      <c r="C913" s="77">
        <f t="shared" si="28"/>
        <v>44876</v>
      </c>
      <c r="D913" s="77">
        <f t="shared" si="29"/>
        <v>44876</v>
      </c>
      <c r="E913" s="64" t="s">
        <v>38</v>
      </c>
      <c r="F913" s="65" t="s">
        <v>39</v>
      </c>
      <c r="G913" s="63" t="s">
        <v>40</v>
      </c>
      <c r="H913" s="66">
        <v>1</v>
      </c>
      <c r="I913" s="69" t="s">
        <v>41</v>
      </c>
      <c r="J913" s="69" t="s">
        <v>41</v>
      </c>
      <c r="K913" s="63" t="s">
        <v>41</v>
      </c>
      <c r="N913" s="78" t="s">
        <v>68</v>
      </c>
      <c r="O913" s="78" t="s">
        <v>68</v>
      </c>
    </row>
    <row r="914" spans="1:15">
      <c r="A914" s="63" t="s">
        <v>213</v>
      </c>
      <c r="B914" s="63" t="s">
        <v>152</v>
      </c>
      <c r="C914" s="77">
        <f t="shared" si="28"/>
        <v>44920</v>
      </c>
      <c r="D914" s="77">
        <f t="shared" si="29"/>
        <v>44920</v>
      </c>
      <c r="E914" s="64" t="s">
        <v>38</v>
      </c>
      <c r="F914" s="65" t="s">
        <v>39</v>
      </c>
      <c r="G914" s="63" t="s">
        <v>40</v>
      </c>
      <c r="H914" s="66">
        <v>1</v>
      </c>
      <c r="I914" s="69" t="s">
        <v>41</v>
      </c>
      <c r="J914" s="69" t="s">
        <v>41</v>
      </c>
      <c r="K914" s="63" t="s">
        <v>41</v>
      </c>
      <c r="N914" s="78" t="s">
        <v>69</v>
      </c>
      <c r="O914" s="78" t="s">
        <v>69</v>
      </c>
    </row>
    <row r="915" spans="1:15">
      <c r="A915" s="63" t="s">
        <v>214</v>
      </c>
      <c r="B915" s="63" t="s">
        <v>153</v>
      </c>
      <c r="C915" s="77">
        <f t="shared" si="28"/>
        <v>44562</v>
      </c>
      <c r="D915" s="77">
        <f t="shared" si="29"/>
        <v>44562</v>
      </c>
      <c r="E915" s="64" t="s">
        <v>38</v>
      </c>
      <c r="F915" s="65" t="s">
        <v>39</v>
      </c>
      <c r="G915" s="63" t="s">
        <v>40</v>
      </c>
      <c r="H915" s="66">
        <v>1</v>
      </c>
      <c r="I915" s="69" t="s">
        <v>41</v>
      </c>
      <c r="J915" s="69" t="s">
        <v>41</v>
      </c>
      <c r="K915" s="63" t="s">
        <v>41</v>
      </c>
      <c r="N915" s="78" t="s">
        <v>37</v>
      </c>
      <c r="O915" s="78" t="s">
        <v>37</v>
      </c>
    </row>
    <row r="916" spans="1:15">
      <c r="A916" s="63" t="s">
        <v>214</v>
      </c>
      <c r="B916" s="63" t="s">
        <v>153</v>
      </c>
      <c r="C916" s="77">
        <f t="shared" si="28"/>
        <v>44578</v>
      </c>
      <c r="D916" s="77">
        <f t="shared" si="29"/>
        <v>44578</v>
      </c>
      <c r="E916" s="64" t="s">
        <v>74</v>
      </c>
      <c r="F916" s="65" t="s">
        <v>75</v>
      </c>
      <c r="G916" s="63" t="s">
        <v>76</v>
      </c>
      <c r="H916" s="68">
        <v>4.1666666666670002E-2</v>
      </c>
      <c r="I916" s="69" t="s">
        <v>77</v>
      </c>
      <c r="J916" s="69" t="s">
        <v>78</v>
      </c>
      <c r="K916" s="63" t="s">
        <v>82</v>
      </c>
      <c r="N916" s="78" t="s">
        <v>111</v>
      </c>
      <c r="O916" s="78" t="s">
        <v>111</v>
      </c>
    </row>
    <row r="917" spans="1:15">
      <c r="A917" s="63" t="s">
        <v>214</v>
      </c>
      <c r="B917" s="63" t="s">
        <v>153</v>
      </c>
      <c r="C917" s="77">
        <f t="shared" si="28"/>
        <v>44592</v>
      </c>
      <c r="D917" s="77">
        <f t="shared" si="29"/>
        <v>44592</v>
      </c>
      <c r="E917" s="64" t="s">
        <v>74</v>
      </c>
      <c r="F917" s="65" t="s">
        <v>75</v>
      </c>
      <c r="G917" s="63" t="s">
        <v>76</v>
      </c>
      <c r="H917" s="68">
        <v>4.1666666666670002E-2</v>
      </c>
      <c r="I917" s="69" t="s">
        <v>77</v>
      </c>
      <c r="J917" s="69" t="s">
        <v>78</v>
      </c>
      <c r="K917" s="63" t="s">
        <v>82</v>
      </c>
      <c r="N917" s="78" t="s">
        <v>112</v>
      </c>
      <c r="O917" s="78" t="s">
        <v>112</v>
      </c>
    </row>
    <row r="918" spans="1:15">
      <c r="A918" s="63" t="s">
        <v>214</v>
      </c>
      <c r="B918" s="63" t="s">
        <v>153</v>
      </c>
      <c r="C918" s="77">
        <f t="shared" si="28"/>
        <v>44613</v>
      </c>
      <c r="D918" s="77">
        <f t="shared" si="29"/>
        <v>44613</v>
      </c>
      <c r="E918" s="64" t="s">
        <v>74</v>
      </c>
      <c r="F918" s="65" t="s">
        <v>75</v>
      </c>
      <c r="G918" s="63" t="s">
        <v>76</v>
      </c>
      <c r="H918" s="68">
        <v>4.1666666666670002E-2</v>
      </c>
      <c r="I918" s="69" t="s">
        <v>77</v>
      </c>
      <c r="J918" s="69" t="s">
        <v>78</v>
      </c>
      <c r="K918" s="63" t="s">
        <v>82</v>
      </c>
      <c r="N918" s="78" t="s">
        <v>113</v>
      </c>
      <c r="O918" s="78" t="s">
        <v>113</v>
      </c>
    </row>
    <row r="919" spans="1:15">
      <c r="A919" s="63" t="s">
        <v>214</v>
      </c>
      <c r="B919" s="63" t="s">
        <v>153</v>
      </c>
      <c r="C919" s="77">
        <f t="shared" si="28"/>
        <v>44627</v>
      </c>
      <c r="D919" s="77">
        <f t="shared" si="29"/>
        <v>44627</v>
      </c>
      <c r="E919" s="64" t="s">
        <v>74</v>
      </c>
      <c r="F919" s="65" t="s">
        <v>75</v>
      </c>
      <c r="G919" s="63" t="s">
        <v>76</v>
      </c>
      <c r="H919" s="68">
        <v>4.1666666666670002E-2</v>
      </c>
      <c r="I919" s="69" t="s">
        <v>77</v>
      </c>
      <c r="J919" s="69" t="s">
        <v>78</v>
      </c>
      <c r="K919" s="63" t="s">
        <v>82</v>
      </c>
      <c r="N919" s="78" t="s">
        <v>114</v>
      </c>
      <c r="O919" s="78" t="s">
        <v>114</v>
      </c>
    </row>
    <row r="920" spans="1:15">
      <c r="A920" s="63" t="s">
        <v>214</v>
      </c>
      <c r="B920" s="63" t="s">
        <v>153</v>
      </c>
      <c r="C920" s="77">
        <f t="shared" si="28"/>
        <v>44638</v>
      </c>
      <c r="D920" s="77">
        <f t="shared" si="29"/>
        <v>44638</v>
      </c>
      <c r="E920" s="64" t="s">
        <v>43</v>
      </c>
      <c r="F920" s="65" t="s">
        <v>44</v>
      </c>
      <c r="G920" s="63" t="s">
        <v>40</v>
      </c>
      <c r="H920" s="66">
        <v>1</v>
      </c>
      <c r="I920" s="69" t="s">
        <v>41</v>
      </c>
      <c r="J920" s="69" t="s">
        <v>41</v>
      </c>
      <c r="K920" s="63" t="s">
        <v>45</v>
      </c>
      <c r="N920" s="78" t="s">
        <v>42</v>
      </c>
      <c r="O920" s="78" t="s">
        <v>42</v>
      </c>
    </row>
    <row r="921" spans="1:15">
      <c r="A921" s="63" t="s">
        <v>214</v>
      </c>
      <c r="B921" s="63" t="s">
        <v>153</v>
      </c>
      <c r="C921" s="77">
        <f t="shared" si="28"/>
        <v>44641</v>
      </c>
      <c r="D921" s="77">
        <f t="shared" si="29"/>
        <v>44641</v>
      </c>
      <c r="E921" s="64" t="s">
        <v>74</v>
      </c>
      <c r="F921" s="65" t="s">
        <v>75</v>
      </c>
      <c r="G921" s="63" t="s">
        <v>76</v>
      </c>
      <c r="H921" s="68">
        <v>4.1666666666670002E-2</v>
      </c>
      <c r="I921" s="69" t="s">
        <v>77</v>
      </c>
      <c r="J921" s="69" t="s">
        <v>78</v>
      </c>
      <c r="K921" s="63" t="s">
        <v>82</v>
      </c>
      <c r="N921" s="78" t="s">
        <v>115</v>
      </c>
      <c r="O921" s="78" t="s">
        <v>115</v>
      </c>
    </row>
    <row r="922" spans="1:15">
      <c r="A922" s="63" t="s">
        <v>214</v>
      </c>
      <c r="B922" s="63" t="s">
        <v>153</v>
      </c>
      <c r="C922" s="77">
        <f t="shared" si="28"/>
        <v>44655</v>
      </c>
      <c r="D922" s="77">
        <f t="shared" si="29"/>
        <v>44655</v>
      </c>
      <c r="E922" s="64" t="s">
        <v>74</v>
      </c>
      <c r="F922" s="65" t="s">
        <v>75</v>
      </c>
      <c r="G922" s="63" t="s">
        <v>76</v>
      </c>
      <c r="H922" s="68">
        <v>4.1666666666670002E-2</v>
      </c>
      <c r="I922" s="69" t="s">
        <v>77</v>
      </c>
      <c r="J922" s="69" t="s">
        <v>78</v>
      </c>
      <c r="K922" s="63" t="s">
        <v>82</v>
      </c>
      <c r="N922" s="78" t="s">
        <v>116</v>
      </c>
      <c r="O922" s="78" t="s">
        <v>116</v>
      </c>
    </row>
    <row r="923" spans="1:15">
      <c r="A923" s="63" t="s">
        <v>214</v>
      </c>
      <c r="B923" s="63" t="s">
        <v>153</v>
      </c>
      <c r="C923" s="77">
        <f t="shared" si="28"/>
        <v>44669</v>
      </c>
      <c r="D923" s="77">
        <f t="shared" si="29"/>
        <v>44669</v>
      </c>
      <c r="E923" s="64" t="s">
        <v>38</v>
      </c>
      <c r="F923" s="65" t="s">
        <v>39</v>
      </c>
      <c r="G923" s="63" t="s">
        <v>40</v>
      </c>
      <c r="H923" s="66">
        <v>1</v>
      </c>
      <c r="I923" s="69" t="s">
        <v>41</v>
      </c>
      <c r="J923" s="69" t="s">
        <v>41</v>
      </c>
      <c r="K923" s="63" t="s">
        <v>41</v>
      </c>
      <c r="N923" s="78" t="s">
        <v>46</v>
      </c>
      <c r="O923" s="78" t="s">
        <v>46</v>
      </c>
    </row>
    <row r="924" spans="1:15">
      <c r="A924" s="63" t="s">
        <v>214</v>
      </c>
      <c r="B924" s="63" t="s">
        <v>153</v>
      </c>
      <c r="C924" s="77">
        <f t="shared" si="28"/>
        <v>44676</v>
      </c>
      <c r="D924" s="77">
        <f t="shared" si="29"/>
        <v>44676</v>
      </c>
      <c r="E924" s="64" t="s">
        <v>74</v>
      </c>
      <c r="F924" s="65" t="s">
        <v>75</v>
      </c>
      <c r="G924" s="63" t="s">
        <v>76</v>
      </c>
      <c r="H924" s="68">
        <v>4.1666666666670002E-2</v>
      </c>
      <c r="I924" s="69" t="s">
        <v>77</v>
      </c>
      <c r="J924" s="69" t="s">
        <v>78</v>
      </c>
      <c r="K924" s="63" t="s">
        <v>82</v>
      </c>
      <c r="N924" s="78" t="s">
        <v>117</v>
      </c>
      <c r="O924" s="78" t="s">
        <v>117</v>
      </c>
    </row>
    <row r="925" spans="1:15">
      <c r="A925" s="63" t="s">
        <v>214</v>
      </c>
      <c r="B925" s="63" t="s">
        <v>153</v>
      </c>
      <c r="C925" s="77">
        <f t="shared" si="28"/>
        <v>44682</v>
      </c>
      <c r="D925" s="77">
        <f t="shared" si="29"/>
        <v>44682</v>
      </c>
      <c r="E925" s="64" t="s">
        <v>38</v>
      </c>
      <c r="F925" s="65" t="s">
        <v>39</v>
      </c>
      <c r="G925" s="63" t="s">
        <v>40</v>
      </c>
      <c r="H925" s="66">
        <v>1</v>
      </c>
      <c r="I925" s="69" t="s">
        <v>41</v>
      </c>
      <c r="J925" s="69" t="s">
        <v>41</v>
      </c>
      <c r="K925" s="63" t="s">
        <v>41</v>
      </c>
      <c r="N925" s="78" t="s">
        <v>47</v>
      </c>
      <c r="O925" s="78" t="s">
        <v>47</v>
      </c>
    </row>
    <row r="926" spans="1:15">
      <c r="A926" s="63" t="s">
        <v>214</v>
      </c>
      <c r="B926" s="63" t="s">
        <v>153</v>
      </c>
      <c r="C926" s="77">
        <f t="shared" si="28"/>
        <v>44689</v>
      </c>
      <c r="D926" s="77">
        <f t="shared" si="29"/>
        <v>44689</v>
      </c>
      <c r="E926" s="64" t="s">
        <v>38</v>
      </c>
      <c r="F926" s="65" t="s">
        <v>39</v>
      </c>
      <c r="G926" s="63" t="s">
        <v>40</v>
      </c>
      <c r="H926" s="66">
        <v>1</v>
      </c>
      <c r="I926" s="69" t="s">
        <v>41</v>
      </c>
      <c r="J926" s="69" t="s">
        <v>41</v>
      </c>
      <c r="K926" s="63" t="s">
        <v>41</v>
      </c>
      <c r="N926" s="78" t="s">
        <v>48</v>
      </c>
      <c r="O926" s="78" t="s">
        <v>48</v>
      </c>
    </row>
    <row r="927" spans="1:15">
      <c r="A927" s="63" t="s">
        <v>214</v>
      </c>
      <c r="B927" s="63" t="s">
        <v>153</v>
      </c>
      <c r="C927" s="77">
        <f t="shared" si="28"/>
        <v>44690</v>
      </c>
      <c r="D927" s="77">
        <f t="shared" si="29"/>
        <v>44690</v>
      </c>
      <c r="E927" s="64" t="s">
        <v>74</v>
      </c>
      <c r="F927" s="65" t="s">
        <v>75</v>
      </c>
      <c r="G927" s="63" t="s">
        <v>76</v>
      </c>
      <c r="H927" s="68">
        <v>4.1666666666670002E-2</v>
      </c>
      <c r="I927" s="69" t="s">
        <v>77</v>
      </c>
      <c r="J927" s="69" t="s">
        <v>78</v>
      </c>
      <c r="K927" s="63" t="s">
        <v>82</v>
      </c>
      <c r="N927" s="78" t="s">
        <v>118</v>
      </c>
      <c r="O927" s="78" t="s">
        <v>118</v>
      </c>
    </row>
    <row r="928" spans="1:15">
      <c r="A928" s="63" t="s">
        <v>214</v>
      </c>
      <c r="B928" s="63" t="s">
        <v>153</v>
      </c>
      <c r="C928" s="77">
        <f t="shared" si="28"/>
        <v>44704</v>
      </c>
      <c r="D928" s="77">
        <f t="shared" si="29"/>
        <v>44704</v>
      </c>
      <c r="E928" s="64" t="s">
        <v>74</v>
      </c>
      <c r="F928" s="65" t="s">
        <v>75</v>
      </c>
      <c r="G928" s="63" t="s">
        <v>76</v>
      </c>
      <c r="H928" s="68">
        <v>4.1666666666670002E-2</v>
      </c>
      <c r="I928" s="69" t="s">
        <v>77</v>
      </c>
      <c r="J928" s="69" t="s">
        <v>78</v>
      </c>
      <c r="K928" s="63" t="s">
        <v>82</v>
      </c>
      <c r="N928" s="78" t="s">
        <v>119</v>
      </c>
      <c r="O928" s="78" t="s">
        <v>119</v>
      </c>
    </row>
    <row r="929" spans="1:15">
      <c r="A929" s="63" t="s">
        <v>214</v>
      </c>
      <c r="B929" s="63" t="s">
        <v>153</v>
      </c>
      <c r="C929" s="77">
        <f t="shared" si="28"/>
        <v>44707</v>
      </c>
      <c r="D929" s="77">
        <f t="shared" si="29"/>
        <v>44707</v>
      </c>
      <c r="E929" s="64" t="s">
        <v>38</v>
      </c>
      <c r="F929" s="65" t="s">
        <v>39</v>
      </c>
      <c r="G929" s="63" t="s">
        <v>40</v>
      </c>
      <c r="H929" s="66">
        <v>1</v>
      </c>
      <c r="I929" s="69" t="s">
        <v>41</v>
      </c>
      <c r="J929" s="69" t="s">
        <v>41</v>
      </c>
      <c r="K929" s="63" t="s">
        <v>41</v>
      </c>
      <c r="N929" s="78" t="s">
        <v>49</v>
      </c>
      <c r="O929" s="78" t="s">
        <v>49</v>
      </c>
    </row>
    <row r="930" spans="1:15">
      <c r="A930" s="63" t="s">
        <v>214</v>
      </c>
      <c r="B930" s="63" t="s">
        <v>153</v>
      </c>
      <c r="C930" s="77">
        <f t="shared" si="28"/>
        <v>44718</v>
      </c>
      <c r="D930" s="77">
        <f t="shared" si="29"/>
        <v>44718</v>
      </c>
      <c r="E930" s="64" t="s">
        <v>38</v>
      </c>
      <c r="F930" s="65" t="s">
        <v>39</v>
      </c>
      <c r="G930" s="63" t="s">
        <v>40</v>
      </c>
      <c r="H930" s="66">
        <v>1</v>
      </c>
      <c r="I930" s="69" t="s">
        <v>41</v>
      </c>
      <c r="J930" s="69" t="s">
        <v>41</v>
      </c>
      <c r="K930" s="63" t="s">
        <v>41</v>
      </c>
      <c r="N930" s="78" t="s">
        <v>50</v>
      </c>
      <c r="O930" s="78" t="s">
        <v>50</v>
      </c>
    </row>
    <row r="931" spans="1:15">
      <c r="A931" s="63" t="s">
        <v>214</v>
      </c>
      <c r="B931" s="63" t="s">
        <v>153</v>
      </c>
      <c r="C931" s="77">
        <f t="shared" si="28"/>
        <v>44725</v>
      </c>
      <c r="D931" s="77">
        <f t="shared" si="29"/>
        <v>44725</v>
      </c>
      <c r="E931" s="64" t="s">
        <v>74</v>
      </c>
      <c r="F931" s="65" t="s">
        <v>75</v>
      </c>
      <c r="G931" s="63" t="s">
        <v>76</v>
      </c>
      <c r="H931" s="68">
        <v>4.1666666666670002E-2</v>
      </c>
      <c r="I931" s="69" t="s">
        <v>77</v>
      </c>
      <c r="J931" s="69" t="s">
        <v>78</v>
      </c>
      <c r="K931" s="63" t="s">
        <v>82</v>
      </c>
      <c r="N931" s="78" t="s">
        <v>120</v>
      </c>
      <c r="O931" s="78" t="s">
        <v>120</v>
      </c>
    </row>
    <row r="932" spans="1:15">
      <c r="A932" s="63" t="s">
        <v>214</v>
      </c>
      <c r="B932" s="63" t="s">
        <v>153</v>
      </c>
      <c r="C932" s="77">
        <f t="shared" si="28"/>
        <v>44739</v>
      </c>
      <c r="D932" s="77">
        <f t="shared" si="29"/>
        <v>44739</v>
      </c>
      <c r="E932" s="64" t="s">
        <v>74</v>
      </c>
      <c r="F932" s="65" t="s">
        <v>75</v>
      </c>
      <c r="G932" s="63" t="s">
        <v>76</v>
      </c>
      <c r="H932" s="68">
        <v>4.1666666666670002E-2</v>
      </c>
      <c r="I932" s="69" t="s">
        <v>77</v>
      </c>
      <c r="J932" s="69" t="s">
        <v>78</v>
      </c>
      <c r="K932" s="63" t="s">
        <v>82</v>
      </c>
      <c r="N932" s="78" t="s">
        <v>121</v>
      </c>
      <c r="O932" s="78" t="s">
        <v>121</v>
      </c>
    </row>
    <row r="933" spans="1:15">
      <c r="A933" s="63" t="s">
        <v>214</v>
      </c>
      <c r="B933" s="63" t="s">
        <v>153</v>
      </c>
      <c r="C933" s="77">
        <f t="shared" si="28"/>
        <v>44756</v>
      </c>
      <c r="D933" s="77">
        <f t="shared" si="29"/>
        <v>44756</v>
      </c>
      <c r="E933" s="64" t="s">
        <v>38</v>
      </c>
      <c r="F933" s="65" t="s">
        <v>39</v>
      </c>
      <c r="G933" s="63" t="s">
        <v>40</v>
      </c>
      <c r="H933" s="66">
        <v>1</v>
      </c>
      <c r="I933" s="69" t="s">
        <v>41</v>
      </c>
      <c r="J933" s="69" t="s">
        <v>41</v>
      </c>
      <c r="K933" s="63" t="s">
        <v>41</v>
      </c>
      <c r="N933" s="78" t="s">
        <v>51</v>
      </c>
      <c r="O933" s="78" t="s">
        <v>51</v>
      </c>
    </row>
    <row r="934" spans="1:15">
      <c r="A934" s="63" t="s">
        <v>214</v>
      </c>
      <c r="B934" s="63" t="s">
        <v>153</v>
      </c>
      <c r="C934" s="77">
        <f t="shared" si="28"/>
        <v>44788</v>
      </c>
      <c r="D934" s="77">
        <f t="shared" si="29"/>
        <v>44788</v>
      </c>
      <c r="E934" s="64" t="s">
        <v>38</v>
      </c>
      <c r="F934" s="65" t="s">
        <v>39</v>
      </c>
      <c r="G934" s="63" t="s">
        <v>40</v>
      </c>
      <c r="H934" s="66">
        <v>1</v>
      </c>
      <c r="I934" s="69" t="s">
        <v>41</v>
      </c>
      <c r="J934" s="69" t="s">
        <v>41</v>
      </c>
      <c r="K934" s="63" t="s">
        <v>41</v>
      </c>
      <c r="N934" s="78" t="s">
        <v>60</v>
      </c>
      <c r="O934" s="78" t="s">
        <v>60</v>
      </c>
    </row>
    <row r="935" spans="1:15">
      <c r="A935" s="63" t="s">
        <v>214</v>
      </c>
      <c r="B935" s="63" t="s">
        <v>153</v>
      </c>
      <c r="C935" s="77">
        <f t="shared" si="28"/>
        <v>44848</v>
      </c>
      <c r="D935" s="77">
        <f t="shared" si="29"/>
        <v>44848</v>
      </c>
      <c r="E935" s="64" t="s">
        <v>43</v>
      </c>
      <c r="F935" s="65" t="s">
        <v>44</v>
      </c>
      <c r="G935" s="63" t="s">
        <v>40</v>
      </c>
      <c r="H935" s="66">
        <v>1</v>
      </c>
      <c r="I935" s="69" t="s">
        <v>41</v>
      </c>
      <c r="J935" s="69" t="s">
        <v>41</v>
      </c>
      <c r="K935" s="63" t="s">
        <v>45</v>
      </c>
      <c r="N935" s="78" t="s">
        <v>65</v>
      </c>
      <c r="O935" s="78" t="s">
        <v>65</v>
      </c>
    </row>
    <row r="936" spans="1:15">
      <c r="A936" s="63" t="s">
        <v>214</v>
      </c>
      <c r="B936" s="63" t="s">
        <v>153</v>
      </c>
      <c r="C936" s="77">
        <f t="shared" si="28"/>
        <v>44866</v>
      </c>
      <c r="D936" s="77">
        <f t="shared" si="29"/>
        <v>44866</v>
      </c>
      <c r="E936" s="64" t="s">
        <v>38</v>
      </c>
      <c r="F936" s="65" t="s">
        <v>39</v>
      </c>
      <c r="G936" s="63" t="s">
        <v>40</v>
      </c>
      <c r="H936" s="66">
        <v>1</v>
      </c>
      <c r="I936" s="69" t="s">
        <v>41</v>
      </c>
      <c r="J936" s="69" t="s">
        <v>41</v>
      </c>
      <c r="K936" s="63" t="s">
        <v>41</v>
      </c>
      <c r="N936" s="78" t="s">
        <v>67</v>
      </c>
      <c r="O936" s="78" t="s">
        <v>67</v>
      </c>
    </row>
    <row r="937" spans="1:15">
      <c r="A937" s="63" t="s">
        <v>214</v>
      </c>
      <c r="B937" s="63" t="s">
        <v>153</v>
      </c>
      <c r="C937" s="77">
        <f t="shared" si="28"/>
        <v>44876</v>
      </c>
      <c r="D937" s="77">
        <f t="shared" si="29"/>
        <v>44876</v>
      </c>
      <c r="E937" s="64" t="s">
        <v>38</v>
      </c>
      <c r="F937" s="65" t="s">
        <v>39</v>
      </c>
      <c r="G937" s="63" t="s">
        <v>40</v>
      </c>
      <c r="H937" s="66">
        <v>1</v>
      </c>
      <c r="I937" s="69" t="s">
        <v>41</v>
      </c>
      <c r="J937" s="69" t="s">
        <v>41</v>
      </c>
      <c r="K937" s="63" t="s">
        <v>41</v>
      </c>
      <c r="N937" s="78" t="s">
        <v>68</v>
      </c>
      <c r="O937" s="78" t="s">
        <v>68</v>
      </c>
    </row>
    <row r="938" spans="1:15">
      <c r="A938" s="63" t="s">
        <v>214</v>
      </c>
      <c r="B938" s="63" t="s">
        <v>153</v>
      </c>
      <c r="C938" s="77">
        <f t="shared" si="28"/>
        <v>44920</v>
      </c>
      <c r="D938" s="77">
        <f t="shared" si="29"/>
        <v>44920</v>
      </c>
      <c r="E938" s="64" t="s">
        <v>38</v>
      </c>
      <c r="F938" s="65" t="s">
        <v>39</v>
      </c>
      <c r="G938" s="63" t="s">
        <v>40</v>
      </c>
      <c r="H938" s="66">
        <v>1</v>
      </c>
      <c r="I938" s="69" t="s">
        <v>41</v>
      </c>
      <c r="J938" s="69" t="s">
        <v>41</v>
      </c>
      <c r="K938" s="63" t="s">
        <v>41</v>
      </c>
      <c r="N938" s="78" t="s">
        <v>69</v>
      </c>
      <c r="O938" s="78" t="s">
        <v>69</v>
      </c>
    </row>
    <row r="939" spans="1:15">
      <c r="A939" s="63" t="s">
        <v>215</v>
      </c>
      <c r="B939" s="63" t="s">
        <v>154</v>
      </c>
      <c r="C939" s="77">
        <f t="shared" si="28"/>
        <v>44562</v>
      </c>
      <c r="D939" s="77">
        <f t="shared" si="29"/>
        <v>44562</v>
      </c>
      <c r="E939" s="64" t="s">
        <v>38</v>
      </c>
      <c r="F939" s="65" t="s">
        <v>39</v>
      </c>
      <c r="G939" s="63" t="s">
        <v>40</v>
      </c>
      <c r="H939" s="66">
        <v>1</v>
      </c>
      <c r="I939" s="69" t="s">
        <v>41</v>
      </c>
      <c r="J939" s="69" t="s">
        <v>41</v>
      </c>
      <c r="K939" s="63" t="s">
        <v>41</v>
      </c>
      <c r="N939" s="78" t="s">
        <v>37</v>
      </c>
      <c r="O939" s="78" t="s">
        <v>37</v>
      </c>
    </row>
    <row r="940" spans="1:15">
      <c r="A940" s="63" t="s">
        <v>215</v>
      </c>
      <c r="B940" s="63" t="s">
        <v>154</v>
      </c>
      <c r="C940" s="77">
        <f t="shared" si="28"/>
        <v>44638</v>
      </c>
      <c r="D940" s="77">
        <f t="shared" si="29"/>
        <v>44638</v>
      </c>
      <c r="E940" s="64" t="s">
        <v>43</v>
      </c>
      <c r="F940" s="65" t="s">
        <v>44</v>
      </c>
      <c r="G940" s="63" t="s">
        <v>40</v>
      </c>
      <c r="H940" s="66">
        <v>1</v>
      </c>
      <c r="I940" s="69" t="s">
        <v>41</v>
      </c>
      <c r="J940" s="69" t="s">
        <v>41</v>
      </c>
      <c r="K940" s="63" t="s">
        <v>45</v>
      </c>
      <c r="N940" s="78" t="s">
        <v>42</v>
      </c>
      <c r="O940" s="78" t="s">
        <v>42</v>
      </c>
    </row>
    <row r="941" spans="1:15">
      <c r="A941" s="63" t="s">
        <v>215</v>
      </c>
      <c r="B941" s="63" t="s">
        <v>154</v>
      </c>
      <c r="C941" s="77">
        <f t="shared" si="28"/>
        <v>44669</v>
      </c>
      <c r="D941" s="77">
        <f t="shared" si="29"/>
        <v>44669</v>
      </c>
      <c r="E941" s="64" t="s">
        <v>38</v>
      </c>
      <c r="F941" s="65" t="s">
        <v>39</v>
      </c>
      <c r="G941" s="63" t="s">
        <v>40</v>
      </c>
      <c r="H941" s="66">
        <v>1</v>
      </c>
      <c r="I941" s="69" t="s">
        <v>41</v>
      </c>
      <c r="J941" s="69" t="s">
        <v>41</v>
      </c>
      <c r="K941" s="63" t="s">
        <v>41</v>
      </c>
      <c r="N941" s="78" t="s">
        <v>46</v>
      </c>
      <c r="O941" s="78" t="s">
        <v>46</v>
      </c>
    </row>
    <row r="942" spans="1:15">
      <c r="A942" s="63" t="s">
        <v>215</v>
      </c>
      <c r="B942" s="63" t="s">
        <v>154</v>
      </c>
      <c r="C942" s="77">
        <f t="shared" si="28"/>
        <v>44682</v>
      </c>
      <c r="D942" s="77">
        <f t="shared" si="29"/>
        <v>44682</v>
      </c>
      <c r="E942" s="64" t="s">
        <v>38</v>
      </c>
      <c r="F942" s="65" t="s">
        <v>39</v>
      </c>
      <c r="G942" s="63" t="s">
        <v>40</v>
      </c>
      <c r="H942" s="66">
        <v>1</v>
      </c>
      <c r="I942" s="69" t="s">
        <v>41</v>
      </c>
      <c r="J942" s="69" t="s">
        <v>41</v>
      </c>
      <c r="K942" s="63" t="s">
        <v>41</v>
      </c>
      <c r="N942" s="78" t="s">
        <v>47</v>
      </c>
      <c r="O942" s="78" t="s">
        <v>47</v>
      </c>
    </row>
    <row r="943" spans="1:15">
      <c r="A943" s="63" t="s">
        <v>215</v>
      </c>
      <c r="B943" s="63" t="s">
        <v>154</v>
      </c>
      <c r="C943" s="77">
        <f t="shared" si="28"/>
        <v>44689</v>
      </c>
      <c r="D943" s="77">
        <f t="shared" si="29"/>
        <v>44689</v>
      </c>
      <c r="E943" s="64" t="s">
        <v>38</v>
      </c>
      <c r="F943" s="65" t="s">
        <v>39</v>
      </c>
      <c r="G943" s="63" t="s">
        <v>40</v>
      </c>
      <c r="H943" s="66">
        <v>1</v>
      </c>
      <c r="I943" s="69" t="s">
        <v>41</v>
      </c>
      <c r="J943" s="69" t="s">
        <v>41</v>
      </c>
      <c r="K943" s="63" t="s">
        <v>41</v>
      </c>
      <c r="N943" s="78" t="s">
        <v>48</v>
      </c>
      <c r="O943" s="78" t="s">
        <v>48</v>
      </c>
    </row>
    <row r="944" spans="1:15">
      <c r="A944" s="63" t="s">
        <v>215</v>
      </c>
      <c r="B944" s="63" t="s">
        <v>154</v>
      </c>
      <c r="C944" s="77">
        <f t="shared" si="28"/>
        <v>44707</v>
      </c>
      <c r="D944" s="77">
        <f t="shared" si="29"/>
        <v>44707</v>
      </c>
      <c r="E944" s="64" t="s">
        <v>38</v>
      </c>
      <c r="F944" s="65" t="s">
        <v>39</v>
      </c>
      <c r="G944" s="63" t="s">
        <v>40</v>
      </c>
      <c r="H944" s="66">
        <v>1</v>
      </c>
      <c r="I944" s="69" t="s">
        <v>41</v>
      </c>
      <c r="J944" s="69" t="s">
        <v>41</v>
      </c>
      <c r="K944" s="63" t="s">
        <v>41</v>
      </c>
      <c r="N944" s="78" t="s">
        <v>49</v>
      </c>
      <c r="O944" s="78" t="s">
        <v>49</v>
      </c>
    </row>
    <row r="945" spans="1:15">
      <c r="A945" s="63" t="s">
        <v>215</v>
      </c>
      <c r="B945" s="63" t="s">
        <v>154</v>
      </c>
      <c r="C945" s="77">
        <f t="shared" si="28"/>
        <v>44708</v>
      </c>
      <c r="D945" s="77">
        <f t="shared" si="29"/>
        <v>44708</v>
      </c>
      <c r="E945" s="64" t="s">
        <v>63</v>
      </c>
      <c r="F945" s="65" t="s">
        <v>64</v>
      </c>
      <c r="G945" s="63" t="s">
        <v>40</v>
      </c>
      <c r="H945" s="66">
        <v>1</v>
      </c>
      <c r="I945" s="69" t="s">
        <v>41</v>
      </c>
      <c r="J945" s="69" t="s">
        <v>41</v>
      </c>
      <c r="K945" s="63" t="s">
        <v>41</v>
      </c>
      <c r="N945" s="78" t="s">
        <v>89</v>
      </c>
      <c r="O945" s="78" t="s">
        <v>89</v>
      </c>
    </row>
    <row r="946" spans="1:15">
      <c r="A946" s="63" t="s">
        <v>215</v>
      </c>
      <c r="B946" s="63" t="s">
        <v>154</v>
      </c>
      <c r="C946" s="77">
        <f t="shared" si="28"/>
        <v>44718</v>
      </c>
      <c r="D946" s="77">
        <f t="shared" si="29"/>
        <v>44718</v>
      </c>
      <c r="E946" s="64" t="s">
        <v>38</v>
      </c>
      <c r="F946" s="65" t="s">
        <v>39</v>
      </c>
      <c r="G946" s="63" t="s">
        <v>40</v>
      </c>
      <c r="H946" s="66">
        <v>1</v>
      </c>
      <c r="I946" s="69" t="s">
        <v>41</v>
      </c>
      <c r="J946" s="69" t="s">
        <v>41</v>
      </c>
      <c r="K946" s="63" t="s">
        <v>41</v>
      </c>
      <c r="N946" s="78" t="s">
        <v>50</v>
      </c>
      <c r="O946" s="78" t="s">
        <v>50</v>
      </c>
    </row>
    <row r="947" spans="1:15">
      <c r="A947" s="63" t="s">
        <v>215</v>
      </c>
      <c r="B947" s="63" t="s">
        <v>154</v>
      </c>
      <c r="C947" s="77">
        <f t="shared" si="28"/>
        <v>44756</v>
      </c>
      <c r="D947" s="77">
        <f t="shared" si="29"/>
        <v>44756</v>
      </c>
      <c r="E947" s="64" t="s">
        <v>38</v>
      </c>
      <c r="F947" s="65" t="s">
        <v>39</v>
      </c>
      <c r="G947" s="63" t="s">
        <v>40</v>
      </c>
      <c r="H947" s="66">
        <v>1</v>
      </c>
      <c r="I947" s="69" t="s">
        <v>41</v>
      </c>
      <c r="J947" s="69" t="s">
        <v>41</v>
      </c>
      <c r="K947" s="63" t="s">
        <v>41</v>
      </c>
      <c r="N947" s="78" t="s">
        <v>51</v>
      </c>
      <c r="O947" s="78" t="s">
        <v>51</v>
      </c>
    </row>
    <row r="948" spans="1:15">
      <c r="A948" s="63" t="s">
        <v>215</v>
      </c>
      <c r="B948" s="63" t="s">
        <v>154</v>
      </c>
      <c r="C948" s="77">
        <f t="shared" si="28"/>
        <v>44757</v>
      </c>
      <c r="D948" s="77">
        <f t="shared" si="29"/>
        <v>44757</v>
      </c>
      <c r="E948" s="64" t="s">
        <v>63</v>
      </c>
      <c r="F948" s="65" t="s">
        <v>64</v>
      </c>
      <c r="G948" s="63" t="s">
        <v>40</v>
      </c>
      <c r="H948" s="66">
        <v>1</v>
      </c>
      <c r="I948" s="69" t="s">
        <v>41</v>
      </c>
      <c r="J948" s="69" t="s">
        <v>41</v>
      </c>
      <c r="K948" s="63" t="s">
        <v>41</v>
      </c>
      <c r="N948" s="78" t="s">
        <v>92</v>
      </c>
      <c r="O948" s="78" t="s">
        <v>92</v>
      </c>
    </row>
    <row r="949" spans="1:15">
      <c r="A949" s="63" t="s">
        <v>215</v>
      </c>
      <c r="B949" s="63" t="s">
        <v>154</v>
      </c>
      <c r="C949" s="77">
        <f t="shared" si="28"/>
        <v>44767</v>
      </c>
      <c r="D949" s="77">
        <f t="shared" si="29"/>
        <v>44771</v>
      </c>
      <c r="E949" s="64" t="s">
        <v>54</v>
      </c>
      <c r="F949" s="65" t="s">
        <v>55</v>
      </c>
      <c r="G949" s="63" t="s">
        <v>40</v>
      </c>
      <c r="H949" s="66">
        <v>5</v>
      </c>
      <c r="I949" s="69" t="s">
        <v>41</v>
      </c>
      <c r="J949" s="69" t="s">
        <v>41</v>
      </c>
      <c r="K949" s="63" t="s">
        <v>41</v>
      </c>
      <c r="N949" s="78" t="s">
        <v>52</v>
      </c>
      <c r="O949" s="78" t="s">
        <v>53</v>
      </c>
    </row>
    <row r="950" spans="1:15">
      <c r="A950" s="63" t="s">
        <v>215</v>
      </c>
      <c r="B950" s="63" t="s">
        <v>154</v>
      </c>
      <c r="C950" s="77">
        <f t="shared" si="28"/>
        <v>44774</v>
      </c>
      <c r="D950" s="77">
        <f t="shared" si="29"/>
        <v>44778</v>
      </c>
      <c r="E950" s="64" t="s">
        <v>54</v>
      </c>
      <c r="F950" s="65" t="s">
        <v>55</v>
      </c>
      <c r="G950" s="63" t="s">
        <v>40</v>
      </c>
      <c r="H950" s="66">
        <v>5</v>
      </c>
      <c r="I950" s="69" t="s">
        <v>41</v>
      </c>
      <c r="J950" s="69" t="s">
        <v>41</v>
      </c>
      <c r="K950" s="63" t="s">
        <v>41</v>
      </c>
      <c r="N950" s="78" t="s">
        <v>56</v>
      </c>
      <c r="O950" s="78" t="s">
        <v>57</v>
      </c>
    </row>
    <row r="951" spans="1:15">
      <c r="A951" s="63" t="s">
        <v>215</v>
      </c>
      <c r="B951" s="63" t="s">
        <v>154</v>
      </c>
      <c r="C951" s="77">
        <f t="shared" si="28"/>
        <v>44781</v>
      </c>
      <c r="D951" s="77">
        <f t="shared" si="29"/>
        <v>44785</v>
      </c>
      <c r="E951" s="64" t="s">
        <v>54</v>
      </c>
      <c r="F951" s="65" t="s">
        <v>55</v>
      </c>
      <c r="G951" s="63" t="s">
        <v>40</v>
      </c>
      <c r="H951" s="66">
        <v>5</v>
      </c>
      <c r="I951" s="69" t="s">
        <v>41</v>
      </c>
      <c r="J951" s="69" t="s">
        <v>41</v>
      </c>
      <c r="K951" s="63" t="s">
        <v>41</v>
      </c>
      <c r="N951" s="78" t="s">
        <v>58</v>
      </c>
      <c r="O951" s="78" t="s">
        <v>59</v>
      </c>
    </row>
    <row r="952" spans="1:15">
      <c r="A952" s="63" t="s">
        <v>215</v>
      </c>
      <c r="B952" s="63" t="s">
        <v>154</v>
      </c>
      <c r="C952" s="77">
        <f t="shared" si="28"/>
        <v>44788</v>
      </c>
      <c r="D952" s="77">
        <f t="shared" si="29"/>
        <v>44788</v>
      </c>
      <c r="E952" s="64" t="s">
        <v>38</v>
      </c>
      <c r="F952" s="65" t="s">
        <v>39</v>
      </c>
      <c r="G952" s="63" t="s">
        <v>40</v>
      </c>
      <c r="H952" s="66">
        <v>1</v>
      </c>
      <c r="I952" s="69" t="s">
        <v>41</v>
      </c>
      <c r="J952" s="69" t="s">
        <v>41</v>
      </c>
      <c r="K952" s="63" t="s">
        <v>41</v>
      </c>
      <c r="N952" s="78" t="s">
        <v>60</v>
      </c>
      <c r="O952" s="78" t="s">
        <v>60</v>
      </c>
    </row>
    <row r="953" spans="1:15">
      <c r="A953" s="63" t="s">
        <v>215</v>
      </c>
      <c r="B953" s="63" t="s">
        <v>154</v>
      </c>
      <c r="C953" s="77">
        <f t="shared" si="28"/>
        <v>44789</v>
      </c>
      <c r="D953" s="77">
        <f t="shared" si="29"/>
        <v>44792</v>
      </c>
      <c r="E953" s="64" t="s">
        <v>63</v>
      </c>
      <c r="F953" s="65" t="s">
        <v>64</v>
      </c>
      <c r="G953" s="63" t="s">
        <v>40</v>
      </c>
      <c r="H953" s="66">
        <v>4</v>
      </c>
      <c r="I953" s="69" t="s">
        <v>41</v>
      </c>
      <c r="J953" s="69" t="s">
        <v>41</v>
      </c>
      <c r="K953" s="63" t="s">
        <v>41</v>
      </c>
      <c r="N953" s="78" t="s">
        <v>61</v>
      </c>
      <c r="O953" s="78" t="s">
        <v>62</v>
      </c>
    </row>
    <row r="954" spans="1:15">
      <c r="A954" s="63" t="s">
        <v>215</v>
      </c>
      <c r="B954" s="63" t="s">
        <v>154</v>
      </c>
      <c r="C954" s="77">
        <f t="shared" si="28"/>
        <v>44848</v>
      </c>
      <c r="D954" s="77">
        <f t="shared" si="29"/>
        <v>44848</v>
      </c>
      <c r="E954" s="64" t="s">
        <v>43</v>
      </c>
      <c r="F954" s="65" t="s">
        <v>44</v>
      </c>
      <c r="G954" s="63" t="s">
        <v>40</v>
      </c>
      <c r="H954" s="66">
        <v>1</v>
      </c>
      <c r="I954" s="69" t="s">
        <v>41</v>
      </c>
      <c r="J954" s="69" t="s">
        <v>41</v>
      </c>
      <c r="K954" s="63" t="s">
        <v>45</v>
      </c>
      <c r="N954" s="78" t="s">
        <v>65</v>
      </c>
      <c r="O954" s="78" t="s">
        <v>65</v>
      </c>
    </row>
    <row r="955" spans="1:15">
      <c r="A955" s="63" t="s">
        <v>215</v>
      </c>
      <c r="B955" s="63" t="s">
        <v>154</v>
      </c>
      <c r="C955" s="77">
        <f t="shared" si="28"/>
        <v>44865</v>
      </c>
      <c r="D955" s="77">
        <f t="shared" si="29"/>
        <v>44865</v>
      </c>
      <c r="E955" s="64" t="s">
        <v>63</v>
      </c>
      <c r="F955" s="65" t="s">
        <v>64</v>
      </c>
      <c r="G955" s="63" t="s">
        <v>40</v>
      </c>
      <c r="H955" s="66">
        <v>1</v>
      </c>
      <c r="I955" s="69" t="s">
        <v>41</v>
      </c>
      <c r="J955" s="69" t="s">
        <v>41</v>
      </c>
      <c r="K955" s="63" t="s">
        <v>41</v>
      </c>
      <c r="N955" s="78" t="s">
        <v>66</v>
      </c>
      <c r="O955" s="78" t="s">
        <v>66</v>
      </c>
    </row>
    <row r="956" spans="1:15">
      <c r="A956" s="63" t="s">
        <v>215</v>
      </c>
      <c r="B956" s="63" t="s">
        <v>154</v>
      </c>
      <c r="C956" s="77">
        <f t="shared" si="28"/>
        <v>44866</v>
      </c>
      <c r="D956" s="77">
        <f t="shared" si="29"/>
        <v>44866</v>
      </c>
      <c r="E956" s="64" t="s">
        <v>38</v>
      </c>
      <c r="F956" s="65" t="s">
        <v>39</v>
      </c>
      <c r="G956" s="63" t="s">
        <v>40</v>
      </c>
      <c r="H956" s="66">
        <v>1</v>
      </c>
      <c r="I956" s="69" t="s">
        <v>41</v>
      </c>
      <c r="J956" s="69" t="s">
        <v>41</v>
      </c>
      <c r="K956" s="63" t="s">
        <v>41</v>
      </c>
      <c r="N956" s="78" t="s">
        <v>67</v>
      </c>
      <c r="O956" s="78" t="s">
        <v>67</v>
      </c>
    </row>
    <row r="957" spans="1:15">
      <c r="A957" s="63" t="s">
        <v>215</v>
      </c>
      <c r="B957" s="63" t="s">
        <v>154</v>
      </c>
      <c r="C957" s="77">
        <f t="shared" si="28"/>
        <v>44876</v>
      </c>
      <c r="D957" s="77">
        <f t="shared" si="29"/>
        <v>44876</v>
      </c>
      <c r="E957" s="64" t="s">
        <v>38</v>
      </c>
      <c r="F957" s="65" t="s">
        <v>39</v>
      </c>
      <c r="G957" s="63" t="s">
        <v>40</v>
      </c>
      <c r="H957" s="66">
        <v>1</v>
      </c>
      <c r="I957" s="69" t="s">
        <v>41</v>
      </c>
      <c r="J957" s="69" t="s">
        <v>41</v>
      </c>
      <c r="K957" s="63" t="s">
        <v>41</v>
      </c>
      <c r="N957" s="78" t="s">
        <v>68</v>
      </c>
      <c r="O957" s="78" t="s">
        <v>68</v>
      </c>
    </row>
    <row r="958" spans="1:15">
      <c r="A958" s="63" t="s">
        <v>215</v>
      </c>
      <c r="B958" s="63" t="s">
        <v>154</v>
      </c>
      <c r="C958" s="77">
        <f t="shared" si="28"/>
        <v>44918</v>
      </c>
      <c r="D958" s="77">
        <f t="shared" si="29"/>
        <v>44918</v>
      </c>
      <c r="E958" s="64" t="s">
        <v>74</v>
      </c>
      <c r="F958" s="65" t="s">
        <v>75</v>
      </c>
      <c r="G958" s="63" t="s">
        <v>40</v>
      </c>
      <c r="H958" s="66">
        <v>1</v>
      </c>
      <c r="I958" s="69" t="s">
        <v>41</v>
      </c>
      <c r="J958" s="69" t="s">
        <v>41</v>
      </c>
      <c r="K958" s="63" t="s">
        <v>41</v>
      </c>
      <c r="N958" s="78" t="s">
        <v>97</v>
      </c>
      <c r="O958" s="78" t="s">
        <v>97</v>
      </c>
    </row>
    <row r="959" spans="1:15">
      <c r="A959" s="63" t="s">
        <v>215</v>
      </c>
      <c r="B959" s="63" t="s">
        <v>154</v>
      </c>
      <c r="C959" s="77">
        <f t="shared" si="28"/>
        <v>44920</v>
      </c>
      <c r="D959" s="77">
        <f t="shared" si="29"/>
        <v>44920</v>
      </c>
      <c r="E959" s="64" t="s">
        <v>38</v>
      </c>
      <c r="F959" s="65" t="s">
        <v>39</v>
      </c>
      <c r="G959" s="63" t="s">
        <v>40</v>
      </c>
      <c r="H959" s="66">
        <v>1</v>
      </c>
      <c r="I959" s="69" t="s">
        <v>41</v>
      </c>
      <c r="J959" s="69" t="s">
        <v>41</v>
      </c>
      <c r="K959" s="63" t="s">
        <v>41</v>
      </c>
      <c r="N959" s="78" t="s">
        <v>69</v>
      </c>
      <c r="O959" s="78" t="s">
        <v>69</v>
      </c>
    </row>
    <row r="960" spans="1:15">
      <c r="A960" s="63" t="s">
        <v>215</v>
      </c>
      <c r="B960" s="63" t="s">
        <v>154</v>
      </c>
      <c r="C960" s="77">
        <f t="shared" si="28"/>
        <v>44921</v>
      </c>
      <c r="D960" s="77">
        <f t="shared" si="29"/>
        <v>44925</v>
      </c>
      <c r="E960" s="64" t="s">
        <v>54</v>
      </c>
      <c r="F960" s="65" t="s">
        <v>55</v>
      </c>
      <c r="G960" s="63" t="s">
        <v>40</v>
      </c>
      <c r="H960" s="66">
        <v>5</v>
      </c>
      <c r="I960" s="69" t="s">
        <v>41</v>
      </c>
      <c r="J960" s="69" t="s">
        <v>41</v>
      </c>
      <c r="K960" s="63" t="s">
        <v>41</v>
      </c>
      <c r="N960" s="78" t="s">
        <v>70</v>
      </c>
      <c r="O960" s="78" t="s">
        <v>71</v>
      </c>
    </row>
    <row r="961" spans="1:15">
      <c r="A961" s="63" t="s">
        <v>216</v>
      </c>
      <c r="B961" s="63" t="s">
        <v>155</v>
      </c>
      <c r="C961" s="77">
        <f t="shared" si="28"/>
        <v>44562</v>
      </c>
      <c r="D961" s="77">
        <f t="shared" si="29"/>
        <v>44562</v>
      </c>
      <c r="E961" s="64" t="s">
        <v>38</v>
      </c>
      <c r="F961" s="65" t="s">
        <v>39</v>
      </c>
      <c r="G961" s="63" t="s">
        <v>40</v>
      </c>
      <c r="H961" s="66">
        <v>1</v>
      </c>
      <c r="I961" s="69" t="s">
        <v>41</v>
      </c>
      <c r="J961" s="69" t="s">
        <v>41</v>
      </c>
      <c r="K961" s="63" t="s">
        <v>41</v>
      </c>
      <c r="N961" s="78" t="s">
        <v>37</v>
      </c>
      <c r="O961" s="78" t="s">
        <v>37</v>
      </c>
    </row>
    <row r="962" spans="1:15">
      <c r="A962" s="63" t="s">
        <v>216</v>
      </c>
      <c r="B962" s="63" t="s">
        <v>155</v>
      </c>
      <c r="C962" s="77">
        <f t="shared" ref="C962:C1025" si="30">N962*1</f>
        <v>44564</v>
      </c>
      <c r="D962" s="77">
        <f t="shared" ref="D962:D1025" si="31">O962*1</f>
        <v>44564</v>
      </c>
      <c r="E962" s="64" t="s">
        <v>74</v>
      </c>
      <c r="F962" s="65" t="s">
        <v>75</v>
      </c>
      <c r="G962" s="63" t="s">
        <v>76</v>
      </c>
      <c r="H962" s="68">
        <v>4.1666666666670002E-2</v>
      </c>
      <c r="I962" s="69" t="s">
        <v>132</v>
      </c>
      <c r="J962" s="69" t="s">
        <v>133</v>
      </c>
      <c r="K962" s="63" t="s">
        <v>134</v>
      </c>
      <c r="N962" s="78" t="s">
        <v>131</v>
      </c>
      <c r="O962" s="78" t="s">
        <v>131</v>
      </c>
    </row>
    <row r="963" spans="1:15">
      <c r="A963" s="63" t="s">
        <v>216</v>
      </c>
      <c r="B963" s="63" t="s">
        <v>155</v>
      </c>
      <c r="C963" s="77">
        <f t="shared" si="30"/>
        <v>44571</v>
      </c>
      <c r="D963" s="77">
        <f t="shared" si="31"/>
        <v>44571</v>
      </c>
      <c r="E963" s="64" t="s">
        <v>74</v>
      </c>
      <c r="F963" s="65" t="s">
        <v>75</v>
      </c>
      <c r="G963" s="63" t="s">
        <v>76</v>
      </c>
      <c r="H963" s="68">
        <v>4.1666666666670002E-2</v>
      </c>
      <c r="I963" s="69" t="s">
        <v>132</v>
      </c>
      <c r="J963" s="69" t="s">
        <v>133</v>
      </c>
      <c r="K963" s="63" t="s">
        <v>134</v>
      </c>
      <c r="N963" s="78" t="s">
        <v>73</v>
      </c>
      <c r="O963" s="78" t="s">
        <v>73</v>
      </c>
    </row>
    <row r="964" spans="1:15">
      <c r="A964" s="63" t="s">
        <v>216</v>
      </c>
      <c r="B964" s="63" t="s">
        <v>155</v>
      </c>
      <c r="C964" s="77">
        <f t="shared" si="30"/>
        <v>44578</v>
      </c>
      <c r="D964" s="77">
        <f t="shared" si="31"/>
        <v>44578</v>
      </c>
      <c r="E964" s="64" t="s">
        <v>74</v>
      </c>
      <c r="F964" s="65" t="s">
        <v>75</v>
      </c>
      <c r="G964" s="63" t="s">
        <v>76</v>
      </c>
      <c r="H964" s="68">
        <v>4.1666666666670002E-2</v>
      </c>
      <c r="I964" s="69" t="s">
        <v>132</v>
      </c>
      <c r="J964" s="69" t="s">
        <v>133</v>
      </c>
      <c r="K964" s="63" t="s">
        <v>134</v>
      </c>
      <c r="N964" s="78" t="s">
        <v>111</v>
      </c>
      <c r="O964" s="78" t="s">
        <v>111</v>
      </c>
    </row>
    <row r="965" spans="1:15">
      <c r="A965" s="63" t="s">
        <v>216</v>
      </c>
      <c r="B965" s="63" t="s">
        <v>155</v>
      </c>
      <c r="C965" s="77">
        <f t="shared" si="30"/>
        <v>44585</v>
      </c>
      <c r="D965" s="77">
        <f t="shared" si="31"/>
        <v>44585</v>
      </c>
      <c r="E965" s="64" t="s">
        <v>74</v>
      </c>
      <c r="F965" s="65" t="s">
        <v>75</v>
      </c>
      <c r="G965" s="63" t="s">
        <v>76</v>
      </c>
      <c r="H965" s="68">
        <v>4.1666666666670002E-2</v>
      </c>
      <c r="I965" s="69" t="s">
        <v>132</v>
      </c>
      <c r="J965" s="69" t="s">
        <v>133</v>
      </c>
      <c r="K965" s="63" t="s">
        <v>134</v>
      </c>
      <c r="N965" s="78" t="s">
        <v>80</v>
      </c>
      <c r="O965" s="78" t="s">
        <v>80</v>
      </c>
    </row>
    <row r="966" spans="1:15">
      <c r="A966" s="63" t="s">
        <v>216</v>
      </c>
      <c r="B966" s="63" t="s">
        <v>155</v>
      </c>
      <c r="C966" s="77">
        <f t="shared" si="30"/>
        <v>44592</v>
      </c>
      <c r="D966" s="77">
        <f t="shared" si="31"/>
        <v>44592</v>
      </c>
      <c r="E966" s="64" t="s">
        <v>74</v>
      </c>
      <c r="F966" s="65" t="s">
        <v>75</v>
      </c>
      <c r="G966" s="63" t="s">
        <v>76</v>
      </c>
      <c r="H966" s="68">
        <v>4.1666666666670002E-2</v>
      </c>
      <c r="I966" s="69" t="s">
        <v>132</v>
      </c>
      <c r="J966" s="69" t="s">
        <v>133</v>
      </c>
      <c r="K966" s="63" t="s">
        <v>134</v>
      </c>
      <c r="N966" s="78" t="s">
        <v>112</v>
      </c>
      <c r="O966" s="78" t="s">
        <v>112</v>
      </c>
    </row>
    <row r="967" spans="1:15">
      <c r="A967" s="63" t="s">
        <v>216</v>
      </c>
      <c r="B967" s="63" t="s">
        <v>155</v>
      </c>
      <c r="C967" s="77">
        <f t="shared" si="30"/>
        <v>44599</v>
      </c>
      <c r="D967" s="77">
        <f t="shared" si="31"/>
        <v>44599</v>
      </c>
      <c r="E967" s="64" t="s">
        <v>74</v>
      </c>
      <c r="F967" s="65" t="s">
        <v>75</v>
      </c>
      <c r="G967" s="63" t="s">
        <v>76</v>
      </c>
      <c r="H967" s="68">
        <v>4.1666666666670002E-2</v>
      </c>
      <c r="I967" s="69" t="s">
        <v>132</v>
      </c>
      <c r="J967" s="69" t="s">
        <v>133</v>
      </c>
      <c r="K967" s="63" t="s">
        <v>134</v>
      </c>
      <c r="N967" s="78" t="s">
        <v>81</v>
      </c>
      <c r="O967" s="78" t="s">
        <v>81</v>
      </c>
    </row>
    <row r="968" spans="1:15">
      <c r="A968" s="63" t="s">
        <v>216</v>
      </c>
      <c r="B968" s="63" t="s">
        <v>155</v>
      </c>
      <c r="C968" s="77">
        <f t="shared" si="30"/>
        <v>44638</v>
      </c>
      <c r="D968" s="77">
        <f t="shared" si="31"/>
        <v>44638</v>
      </c>
      <c r="E968" s="64" t="s">
        <v>43</v>
      </c>
      <c r="F968" s="65" t="s">
        <v>44</v>
      </c>
      <c r="G968" s="63" t="s">
        <v>40</v>
      </c>
      <c r="H968" s="66">
        <v>1</v>
      </c>
      <c r="I968" s="69" t="s">
        <v>41</v>
      </c>
      <c r="J968" s="69" t="s">
        <v>41</v>
      </c>
      <c r="K968" s="63" t="s">
        <v>45</v>
      </c>
      <c r="N968" s="78" t="s">
        <v>42</v>
      </c>
      <c r="O968" s="78" t="s">
        <v>42</v>
      </c>
    </row>
    <row r="969" spans="1:15">
      <c r="A969" s="63" t="s">
        <v>216</v>
      </c>
      <c r="B969" s="63" t="s">
        <v>155</v>
      </c>
      <c r="C969" s="77">
        <f t="shared" si="30"/>
        <v>44669</v>
      </c>
      <c r="D969" s="77">
        <f t="shared" si="31"/>
        <v>44669</v>
      </c>
      <c r="E969" s="64" t="s">
        <v>38</v>
      </c>
      <c r="F969" s="65" t="s">
        <v>39</v>
      </c>
      <c r="G969" s="63" t="s">
        <v>40</v>
      </c>
      <c r="H969" s="66">
        <v>1</v>
      </c>
      <c r="I969" s="69" t="s">
        <v>41</v>
      </c>
      <c r="J969" s="69" t="s">
        <v>41</v>
      </c>
      <c r="K969" s="63" t="s">
        <v>41</v>
      </c>
      <c r="N969" s="78" t="s">
        <v>46</v>
      </c>
      <c r="O969" s="78" t="s">
        <v>46</v>
      </c>
    </row>
    <row r="970" spans="1:15">
      <c r="A970" s="63" t="s">
        <v>216</v>
      </c>
      <c r="B970" s="63" t="s">
        <v>155</v>
      </c>
      <c r="C970" s="77">
        <f t="shared" si="30"/>
        <v>44682</v>
      </c>
      <c r="D970" s="77">
        <f t="shared" si="31"/>
        <v>44682</v>
      </c>
      <c r="E970" s="64" t="s">
        <v>38</v>
      </c>
      <c r="F970" s="65" t="s">
        <v>39</v>
      </c>
      <c r="G970" s="63" t="s">
        <v>40</v>
      </c>
      <c r="H970" s="66">
        <v>1</v>
      </c>
      <c r="I970" s="69" t="s">
        <v>41</v>
      </c>
      <c r="J970" s="69" t="s">
        <v>41</v>
      </c>
      <c r="K970" s="63" t="s">
        <v>41</v>
      </c>
      <c r="N970" s="78" t="s">
        <v>47</v>
      </c>
      <c r="O970" s="78" t="s">
        <v>47</v>
      </c>
    </row>
    <row r="971" spans="1:15">
      <c r="A971" s="63" t="s">
        <v>216</v>
      </c>
      <c r="B971" s="63" t="s">
        <v>155</v>
      </c>
      <c r="C971" s="77">
        <f t="shared" si="30"/>
        <v>44689</v>
      </c>
      <c r="D971" s="77">
        <f t="shared" si="31"/>
        <v>44689</v>
      </c>
      <c r="E971" s="64" t="s">
        <v>38</v>
      </c>
      <c r="F971" s="65" t="s">
        <v>39</v>
      </c>
      <c r="G971" s="63" t="s">
        <v>40</v>
      </c>
      <c r="H971" s="66">
        <v>1</v>
      </c>
      <c r="I971" s="69" t="s">
        <v>41</v>
      </c>
      <c r="J971" s="69" t="s">
        <v>41</v>
      </c>
      <c r="K971" s="63" t="s">
        <v>41</v>
      </c>
      <c r="N971" s="78" t="s">
        <v>48</v>
      </c>
      <c r="O971" s="78" t="s">
        <v>48</v>
      </c>
    </row>
    <row r="972" spans="1:15">
      <c r="A972" s="63" t="s">
        <v>216</v>
      </c>
      <c r="B972" s="63" t="s">
        <v>155</v>
      </c>
      <c r="C972" s="77">
        <f t="shared" si="30"/>
        <v>44707</v>
      </c>
      <c r="D972" s="77">
        <f t="shared" si="31"/>
        <v>44707</v>
      </c>
      <c r="E972" s="64" t="s">
        <v>38</v>
      </c>
      <c r="F972" s="65" t="s">
        <v>39</v>
      </c>
      <c r="G972" s="63" t="s">
        <v>40</v>
      </c>
      <c r="H972" s="66">
        <v>1</v>
      </c>
      <c r="I972" s="69" t="s">
        <v>41</v>
      </c>
      <c r="J972" s="69" t="s">
        <v>41</v>
      </c>
      <c r="K972" s="63" t="s">
        <v>41</v>
      </c>
      <c r="N972" s="78" t="s">
        <v>49</v>
      </c>
      <c r="O972" s="78" t="s">
        <v>49</v>
      </c>
    </row>
    <row r="973" spans="1:15">
      <c r="A973" s="63" t="s">
        <v>216</v>
      </c>
      <c r="B973" s="63" t="s">
        <v>155</v>
      </c>
      <c r="C973" s="77">
        <f t="shared" si="30"/>
        <v>44708</v>
      </c>
      <c r="D973" s="77">
        <f t="shared" si="31"/>
        <v>44708</v>
      </c>
      <c r="E973" s="64" t="s">
        <v>63</v>
      </c>
      <c r="F973" s="65" t="s">
        <v>64</v>
      </c>
      <c r="G973" s="63" t="s">
        <v>40</v>
      </c>
      <c r="H973" s="66">
        <v>1</v>
      </c>
      <c r="I973" s="69" t="s">
        <v>41</v>
      </c>
      <c r="J973" s="69" t="s">
        <v>41</v>
      </c>
      <c r="K973" s="63" t="s">
        <v>41</v>
      </c>
      <c r="N973" s="78" t="s">
        <v>89</v>
      </c>
      <c r="O973" s="78" t="s">
        <v>89</v>
      </c>
    </row>
    <row r="974" spans="1:15">
      <c r="A974" s="63" t="s">
        <v>216</v>
      </c>
      <c r="B974" s="63" t="s">
        <v>155</v>
      </c>
      <c r="C974" s="77">
        <f t="shared" si="30"/>
        <v>44718</v>
      </c>
      <c r="D974" s="77">
        <f t="shared" si="31"/>
        <v>44718</v>
      </c>
      <c r="E974" s="64" t="s">
        <v>38</v>
      </c>
      <c r="F974" s="65" t="s">
        <v>39</v>
      </c>
      <c r="G974" s="63" t="s">
        <v>40</v>
      </c>
      <c r="H974" s="66">
        <v>1</v>
      </c>
      <c r="I974" s="69" t="s">
        <v>41</v>
      </c>
      <c r="J974" s="69" t="s">
        <v>41</v>
      </c>
      <c r="K974" s="63" t="s">
        <v>41</v>
      </c>
      <c r="N974" s="78" t="s">
        <v>50</v>
      </c>
      <c r="O974" s="78" t="s">
        <v>50</v>
      </c>
    </row>
    <row r="975" spans="1:15">
      <c r="A975" s="63" t="s">
        <v>216</v>
      </c>
      <c r="B975" s="63" t="s">
        <v>155</v>
      </c>
      <c r="C975" s="77">
        <f t="shared" si="30"/>
        <v>44756</v>
      </c>
      <c r="D975" s="77">
        <f t="shared" si="31"/>
        <v>44756</v>
      </c>
      <c r="E975" s="64" t="s">
        <v>38</v>
      </c>
      <c r="F975" s="65" t="s">
        <v>39</v>
      </c>
      <c r="G975" s="63" t="s">
        <v>40</v>
      </c>
      <c r="H975" s="66">
        <v>1</v>
      </c>
      <c r="I975" s="69" t="s">
        <v>41</v>
      </c>
      <c r="J975" s="69" t="s">
        <v>41</v>
      </c>
      <c r="K975" s="63" t="s">
        <v>41</v>
      </c>
      <c r="N975" s="78" t="s">
        <v>51</v>
      </c>
      <c r="O975" s="78" t="s">
        <v>51</v>
      </c>
    </row>
    <row r="976" spans="1:15">
      <c r="A976" s="63" t="s">
        <v>216</v>
      </c>
      <c r="B976" s="63" t="s">
        <v>155</v>
      </c>
      <c r="C976" s="77">
        <f t="shared" si="30"/>
        <v>44757</v>
      </c>
      <c r="D976" s="77">
        <f t="shared" si="31"/>
        <v>44757</v>
      </c>
      <c r="E976" s="64" t="s">
        <v>63</v>
      </c>
      <c r="F976" s="65" t="s">
        <v>64</v>
      </c>
      <c r="G976" s="63" t="s">
        <v>40</v>
      </c>
      <c r="H976" s="66">
        <v>1</v>
      </c>
      <c r="I976" s="69" t="s">
        <v>41</v>
      </c>
      <c r="J976" s="69" t="s">
        <v>41</v>
      </c>
      <c r="K976" s="63" t="s">
        <v>41</v>
      </c>
      <c r="N976" s="78" t="s">
        <v>92</v>
      </c>
      <c r="O976" s="78" t="s">
        <v>92</v>
      </c>
    </row>
    <row r="977" spans="1:15">
      <c r="A977" s="63" t="s">
        <v>216</v>
      </c>
      <c r="B977" s="63" t="s">
        <v>155</v>
      </c>
      <c r="C977" s="77">
        <f t="shared" si="30"/>
        <v>44767</v>
      </c>
      <c r="D977" s="77">
        <f t="shared" si="31"/>
        <v>44771</v>
      </c>
      <c r="E977" s="64" t="s">
        <v>54</v>
      </c>
      <c r="F977" s="65" t="s">
        <v>55</v>
      </c>
      <c r="G977" s="63" t="s">
        <v>40</v>
      </c>
      <c r="H977" s="66">
        <v>5</v>
      </c>
      <c r="I977" s="69" t="s">
        <v>41</v>
      </c>
      <c r="J977" s="69" t="s">
        <v>41</v>
      </c>
      <c r="K977" s="63" t="s">
        <v>41</v>
      </c>
      <c r="N977" s="78" t="s">
        <v>52</v>
      </c>
      <c r="O977" s="78" t="s">
        <v>53</v>
      </c>
    </row>
    <row r="978" spans="1:15">
      <c r="A978" s="63" t="s">
        <v>216</v>
      </c>
      <c r="B978" s="63" t="s">
        <v>155</v>
      </c>
      <c r="C978" s="77">
        <f t="shared" si="30"/>
        <v>44774</v>
      </c>
      <c r="D978" s="77">
        <f t="shared" si="31"/>
        <v>44778</v>
      </c>
      <c r="E978" s="64" t="s">
        <v>54</v>
      </c>
      <c r="F978" s="65" t="s">
        <v>55</v>
      </c>
      <c r="G978" s="63" t="s">
        <v>40</v>
      </c>
      <c r="H978" s="66">
        <v>5</v>
      </c>
      <c r="I978" s="69" t="s">
        <v>41</v>
      </c>
      <c r="J978" s="69" t="s">
        <v>41</v>
      </c>
      <c r="K978" s="63" t="s">
        <v>41</v>
      </c>
      <c r="N978" s="78" t="s">
        <v>56</v>
      </c>
      <c r="O978" s="78" t="s">
        <v>57</v>
      </c>
    </row>
    <row r="979" spans="1:15">
      <c r="A979" s="63" t="s">
        <v>216</v>
      </c>
      <c r="B979" s="63" t="s">
        <v>155</v>
      </c>
      <c r="C979" s="77">
        <f t="shared" si="30"/>
        <v>44781</v>
      </c>
      <c r="D979" s="77">
        <f t="shared" si="31"/>
        <v>44785</v>
      </c>
      <c r="E979" s="64" t="s">
        <v>54</v>
      </c>
      <c r="F979" s="65" t="s">
        <v>55</v>
      </c>
      <c r="G979" s="63" t="s">
        <v>40</v>
      </c>
      <c r="H979" s="66">
        <v>5</v>
      </c>
      <c r="I979" s="69" t="s">
        <v>41</v>
      </c>
      <c r="J979" s="69" t="s">
        <v>41</v>
      </c>
      <c r="K979" s="63" t="s">
        <v>41</v>
      </c>
      <c r="N979" s="78" t="s">
        <v>58</v>
      </c>
      <c r="O979" s="78" t="s">
        <v>59</v>
      </c>
    </row>
    <row r="980" spans="1:15">
      <c r="A980" s="63" t="s">
        <v>216</v>
      </c>
      <c r="B980" s="63" t="s">
        <v>155</v>
      </c>
      <c r="C980" s="77">
        <f t="shared" si="30"/>
        <v>44788</v>
      </c>
      <c r="D980" s="77">
        <f t="shared" si="31"/>
        <v>44788</v>
      </c>
      <c r="E980" s="64" t="s">
        <v>38</v>
      </c>
      <c r="F980" s="65" t="s">
        <v>39</v>
      </c>
      <c r="G980" s="63" t="s">
        <v>40</v>
      </c>
      <c r="H980" s="66">
        <v>1</v>
      </c>
      <c r="I980" s="69" t="s">
        <v>41</v>
      </c>
      <c r="J980" s="69" t="s">
        <v>41</v>
      </c>
      <c r="K980" s="63" t="s">
        <v>41</v>
      </c>
      <c r="N980" s="78" t="s">
        <v>60</v>
      </c>
      <c r="O980" s="78" t="s">
        <v>60</v>
      </c>
    </row>
    <row r="981" spans="1:15">
      <c r="A981" s="63" t="s">
        <v>216</v>
      </c>
      <c r="B981" s="63" t="s">
        <v>155</v>
      </c>
      <c r="C981" s="77">
        <f t="shared" si="30"/>
        <v>44789</v>
      </c>
      <c r="D981" s="77">
        <f t="shared" si="31"/>
        <v>44792</v>
      </c>
      <c r="E981" s="64" t="s">
        <v>63</v>
      </c>
      <c r="F981" s="65" t="s">
        <v>64</v>
      </c>
      <c r="G981" s="63" t="s">
        <v>40</v>
      </c>
      <c r="H981" s="66">
        <v>4</v>
      </c>
      <c r="I981" s="69" t="s">
        <v>41</v>
      </c>
      <c r="J981" s="69" t="s">
        <v>41</v>
      </c>
      <c r="K981" s="63" t="s">
        <v>41</v>
      </c>
      <c r="N981" s="78" t="s">
        <v>61</v>
      </c>
      <c r="O981" s="78" t="s">
        <v>62</v>
      </c>
    </row>
    <row r="982" spans="1:15">
      <c r="A982" s="63" t="s">
        <v>216</v>
      </c>
      <c r="B982" s="63" t="s">
        <v>155</v>
      </c>
      <c r="C982" s="77">
        <f t="shared" si="30"/>
        <v>44848</v>
      </c>
      <c r="D982" s="77">
        <f t="shared" si="31"/>
        <v>44848</v>
      </c>
      <c r="E982" s="64" t="s">
        <v>43</v>
      </c>
      <c r="F982" s="65" t="s">
        <v>44</v>
      </c>
      <c r="G982" s="63" t="s">
        <v>40</v>
      </c>
      <c r="H982" s="66">
        <v>1</v>
      </c>
      <c r="I982" s="69" t="s">
        <v>41</v>
      </c>
      <c r="J982" s="69" t="s">
        <v>41</v>
      </c>
      <c r="K982" s="63" t="s">
        <v>45</v>
      </c>
      <c r="N982" s="78" t="s">
        <v>65</v>
      </c>
      <c r="O982" s="78" t="s">
        <v>65</v>
      </c>
    </row>
    <row r="983" spans="1:15">
      <c r="A983" s="63" t="s">
        <v>216</v>
      </c>
      <c r="B983" s="63" t="s">
        <v>155</v>
      </c>
      <c r="C983" s="77">
        <f t="shared" si="30"/>
        <v>44865</v>
      </c>
      <c r="D983" s="77">
        <f t="shared" si="31"/>
        <v>44865</v>
      </c>
      <c r="E983" s="64" t="s">
        <v>63</v>
      </c>
      <c r="F983" s="65" t="s">
        <v>64</v>
      </c>
      <c r="G983" s="63" t="s">
        <v>40</v>
      </c>
      <c r="H983" s="66">
        <v>1</v>
      </c>
      <c r="I983" s="69" t="s">
        <v>41</v>
      </c>
      <c r="J983" s="69" t="s">
        <v>41</v>
      </c>
      <c r="K983" s="63" t="s">
        <v>41</v>
      </c>
      <c r="N983" s="78" t="s">
        <v>66</v>
      </c>
      <c r="O983" s="78" t="s">
        <v>66</v>
      </c>
    </row>
    <row r="984" spans="1:15">
      <c r="A984" s="63" t="s">
        <v>216</v>
      </c>
      <c r="B984" s="63" t="s">
        <v>155</v>
      </c>
      <c r="C984" s="77">
        <f t="shared" si="30"/>
        <v>44866</v>
      </c>
      <c r="D984" s="77">
        <f t="shared" si="31"/>
        <v>44866</v>
      </c>
      <c r="E984" s="64" t="s">
        <v>38</v>
      </c>
      <c r="F984" s="65" t="s">
        <v>39</v>
      </c>
      <c r="G984" s="63" t="s">
        <v>40</v>
      </c>
      <c r="H984" s="66">
        <v>1</v>
      </c>
      <c r="I984" s="69" t="s">
        <v>41</v>
      </c>
      <c r="J984" s="69" t="s">
        <v>41</v>
      </c>
      <c r="K984" s="63" t="s">
        <v>41</v>
      </c>
      <c r="N984" s="78" t="s">
        <v>67</v>
      </c>
      <c r="O984" s="78" t="s">
        <v>67</v>
      </c>
    </row>
    <row r="985" spans="1:15">
      <c r="A985" s="63" t="s">
        <v>216</v>
      </c>
      <c r="B985" s="63" t="s">
        <v>155</v>
      </c>
      <c r="C985" s="77">
        <f t="shared" si="30"/>
        <v>44876</v>
      </c>
      <c r="D985" s="77">
        <f t="shared" si="31"/>
        <v>44876</v>
      </c>
      <c r="E985" s="64" t="s">
        <v>38</v>
      </c>
      <c r="F985" s="65" t="s">
        <v>39</v>
      </c>
      <c r="G985" s="63" t="s">
        <v>40</v>
      </c>
      <c r="H985" s="66">
        <v>1</v>
      </c>
      <c r="I985" s="69" t="s">
        <v>41</v>
      </c>
      <c r="J985" s="69" t="s">
        <v>41</v>
      </c>
      <c r="K985" s="63" t="s">
        <v>41</v>
      </c>
      <c r="N985" s="78" t="s">
        <v>68</v>
      </c>
      <c r="O985" s="78" t="s">
        <v>68</v>
      </c>
    </row>
    <row r="986" spans="1:15">
      <c r="A986" s="63" t="s">
        <v>216</v>
      </c>
      <c r="B986" s="63" t="s">
        <v>155</v>
      </c>
      <c r="C986" s="77">
        <f t="shared" si="30"/>
        <v>44918</v>
      </c>
      <c r="D986" s="77">
        <f t="shared" si="31"/>
        <v>44918</v>
      </c>
      <c r="E986" s="64" t="s">
        <v>74</v>
      </c>
      <c r="F986" s="65" t="s">
        <v>75</v>
      </c>
      <c r="G986" s="63" t="s">
        <v>40</v>
      </c>
      <c r="H986" s="66">
        <v>1</v>
      </c>
      <c r="I986" s="69" t="s">
        <v>41</v>
      </c>
      <c r="J986" s="69" t="s">
        <v>41</v>
      </c>
      <c r="K986" s="63" t="s">
        <v>41</v>
      </c>
      <c r="N986" s="78" t="s">
        <v>97</v>
      </c>
      <c r="O986" s="78" t="s">
        <v>97</v>
      </c>
    </row>
    <row r="987" spans="1:15">
      <c r="A987" s="63" t="s">
        <v>216</v>
      </c>
      <c r="B987" s="63" t="s">
        <v>155</v>
      </c>
      <c r="C987" s="77">
        <f t="shared" si="30"/>
        <v>44920</v>
      </c>
      <c r="D987" s="77">
        <f t="shared" si="31"/>
        <v>44920</v>
      </c>
      <c r="E987" s="64" t="s">
        <v>38</v>
      </c>
      <c r="F987" s="65" t="s">
        <v>39</v>
      </c>
      <c r="G987" s="63" t="s">
        <v>40</v>
      </c>
      <c r="H987" s="66">
        <v>1</v>
      </c>
      <c r="I987" s="69" t="s">
        <v>41</v>
      </c>
      <c r="J987" s="69" t="s">
        <v>41</v>
      </c>
      <c r="K987" s="63" t="s">
        <v>41</v>
      </c>
      <c r="N987" s="78" t="s">
        <v>69</v>
      </c>
      <c r="O987" s="78" t="s">
        <v>69</v>
      </c>
    </row>
    <row r="988" spans="1:15">
      <c r="A988" s="63" t="s">
        <v>216</v>
      </c>
      <c r="B988" s="63" t="s">
        <v>155</v>
      </c>
      <c r="C988" s="77">
        <f t="shared" si="30"/>
        <v>44921</v>
      </c>
      <c r="D988" s="77">
        <f t="shared" si="31"/>
        <v>44925</v>
      </c>
      <c r="E988" s="64" t="s">
        <v>54</v>
      </c>
      <c r="F988" s="65" t="s">
        <v>55</v>
      </c>
      <c r="G988" s="63" t="s">
        <v>40</v>
      </c>
      <c r="H988" s="66">
        <v>5</v>
      </c>
      <c r="I988" s="69" t="s">
        <v>41</v>
      </c>
      <c r="J988" s="69" t="s">
        <v>41</v>
      </c>
      <c r="K988" s="63" t="s">
        <v>41</v>
      </c>
      <c r="N988" s="78" t="s">
        <v>70</v>
      </c>
      <c r="O988" s="78" t="s">
        <v>71</v>
      </c>
    </row>
    <row r="989" spans="1:15">
      <c r="A989" s="63" t="s">
        <v>217</v>
      </c>
      <c r="B989" s="63" t="s">
        <v>156</v>
      </c>
      <c r="C989" s="77">
        <f t="shared" si="30"/>
        <v>44562</v>
      </c>
      <c r="D989" s="77">
        <f t="shared" si="31"/>
        <v>44562</v>
      </c>
      <c r="E989" s="64" t="s">
        <v>38</v>
      </c>
      <c r="F989" s="65" t="s">
        <v>39</v>
      </c>
      <c r="G989" s="63" t="s">
        <v>40</v>
      </c>
      <c r="H989" s="66">
        <v>1</v>
      </c>
      <c r="I989" s="69" t="s">
        <v>41</v>
      </c>
      <c r="J989" s="69" t="s">
        <v>41</v>
      </c>
      <c r="K989" s="63" t="s">
        <v>41</v>
      </c>
      <c r="N989" s="78" t="s">
        <v>37</v>
      </c>
      <c r="O989" s="78" t="s">
        <v>37</v>
      </c>
    </row>
    <row r="990" spans="1:15">
      <c r="A990" s="63" t="s">
        <v>217</v>
      </c>
      <c r="B990" s="63" t="s">
        <v>156</v>
      </c>
      <c r="C990" s="77">
        <f t="shared" si="30"/>
        <v>44571</v>
      </c>
      <c r="D990" s="77">
        <f t="shared" si="31"/>
        <v>44571</v>
      </c>
      <c r="E990" s="64" t="s">
        <v>74</v>
      </c>
      <c r="F990" s="65" t="s">
        <v>75</v>
      </c>
      <c r="G990" s="63" t="s">
        <v>76</v>
      </c>
      <c r="H990" s="68">
        <v>4.1666666666670002E-2</v>
      </c>
      <c r="I990" s="69" t="s">
        <v>77</v>
      </c>
      <c r="J990" s="69" t="s">
        <v>78</v>
      </c>
      <c r="K990" s="63" t="s">
        <v>79</v>
      </c>
      <c r="N990" s="78" t="s">
        <v>73</v>
      </c>
      <c r="O990" s="78" t="s">
        <v>73</v>
      </c>
    </row>
    <row r="991" spans="1:15">
      <c r="A991" s="63" t="s">
        <v>217</v>
      </c>
      <c r="B991" s="63" t="s">
        <v>156</v>
      </c>
      <c r="C991" s="77">
        <f t="shared" si="30"/>
        <v>44585</v>
      </c>
      <c r="D991" s="77">
        <f t="shared" si="31"/>
        <v>44585</v>
      </c>
      <c r="E991" s="64" t="s">
        <v>74</v>
      </c>
      <c r="F991" s="65" t="s">
        <v>75</v>
      </c>
      <c r="G991" s="63" t="s">
        <v>76</v>
      </c>
      <c r="H991" s="68">
        <v>4.1666666666670002E-2</v>
      </c>
      <c r="I991" s="69" t="s">
        <v>77</v>
      </c>
      <c r="J991" s="69" t="s">
        <v>78</v>
      </c>
      <c r="K991" s="63" t="s">
        <v>79</v>
      </c>
      <c r="N991" s="78" t="s">
        <v>80</v>
      </c>
      <c r="O991" s="78" t="s">
        <v>80</v>
      </c>
    </row>
    <row r="992" spans="1:15">
      <c r="A992" s="63" t="s">
        <v>217</v>
      </c>
      <c r="B992" s="63" t="s">
        <v>156</v>
      </c>
      <c r="C992" s="77">
        <f t="shared" si="30"/>
        <v>44599</v>
      </c>
      <c r="D992" s="77">
        <f t="shared" si="31"/>
        <v>44599</v>
      </c>
      <c r="E992" s="64" t="s">
        <v>74</v>
      </c>
      <c r="F992" s="65" t="s">
        <v>75</v>
      </c>
      <c r="G992" s="63" t="s">
        <v>76</v>
      </c>
      <c r="H992" s="68">
        <v>4.1666666666670002E-2</v>
      </c>
      <c r="I992" s="69" t="s">
        <v>77</v>
      </c>
      <c r="J992" s="69" t="s">
        <v>78</v>
      </c>
      <c r="K992" s="63" t="s">
        <v>82</v>
      </c>
      <c r="N992" s="78" t="s">
        <v>81</v>
      </c>
      <c r="O992" s="78" t="s">
        <v>81</v>
      </c>
    </row>
    <row r="993" spans="1:15">
      <c r="A993" s="63" t="s">
        <v>217</v>
      </c>
      <c r="B993" s="63" t="s">
        <v>156</v>
      </c>
      <c r="C993" s="77">
        <f t="shared" si="30"/>
        <v>44620</v>
      </c>
      <c r="D993" s="77">
        <f t="shared" si="31"/>
        <v>44620</v>
      </c>
      <c r="E993" s="64" t="s">
        <v>74</v>
      </c>
      <c r="F993" s="65" t="s">
        <v>75</v>
      </c>
      <c r="G993" s="63" t="s">
        <v>76</v>
      </c>
      <c r="H993" s="68">
        <v>4.1666666666670002E-2</v>
      </c>
      <c r="I993" s="69" t="s">
        <v>77</v>
      </c>
      <c r="J993" s="69" t="s">
        <v>78</v>
      </c>
      <c r="K993" s="63" t="s">
        <v>82</v>
      </c>
      <c r="N993" s="78" t="s">
        <v>83</v>
      </c>
      <c r="O993" s="78" t="s">
        <v>83</v>
      </c>
    </row>
    <row r="994" spans="1:15">
      <c r="A994" s="63" t="s">
        <v>217</v>
      </c>
      <c r="B994" s="63" t="s">
        <v>156</v>
      </c>
      <c r="C994" s="77">
        <f t="shared" si="30"/>
        <v>44634</v>
      </c>
      <c r="D994" s="77">
        <f t="shared" si="31"/>
        <v>44634</v>
      </c>
      <c r="E994" s="64" t="s">
        <v>74</v>
      </c>
      <c r="F994" s="65" t="s">
        <v>75</v>
      </c>
      <c r="G994" s="63" t="s">
        <v>76</v>
      </c>
      <c r="H994" s="68">
        <v>4.1666666666670002E-2</v>
      </c>
      <c r="I994" s="69" t="s">
        <v>77</v>
      </c>
      <c r="J994" s="69" t="s">
        <v>78</v>
      </c>
      <c r="K994" s="63" t="s">
        <v>82</v>
      </c>
      <c r="N994" s="78" t="s">
        <v>84</v>
      </c>
      <c r="O994" s="78" t="s">
        <v>84</v>
      </c>
    </row>
    <row r="995" spans="1:15">
      <c r="A995" s="63" t="s">
        <v>217</v>
      </c>
      <c r="B995" s="63" t="s">
        <v>156</v>
      </c>
      <c r="C995" s="77">
        <f t="shared" si="30"/>
        <v>44638</v>
      </c>
      <c r="D995" s="77">
        <f t="shared" si="31"/>
        <v>44638</v>
      </c>
      <c r="E995" s="64" t="s">
        <v>43</v>
      </c>
      <c r="F995" s="65" t="s">
        <v>44</v>
      </c>
      <c r="G995" s="63" t="s">
        <v>40</v>
      </c>
      <c r="H995" s="66">
        <v>1</v>
      </c>
      <c r="I995" s="69" t="s">
        <v>41</v>
      </c>
      <c r="J995" s="69" t="s">
        <v>41</v>
      </c>
      <c r="K995" s="63" t="s">
        <v>45</v>
      </c>
      <c r="N995" s="78" t="s">
        <v>42</v>
      </c>
      <c r="O995" s="78" t="s">
        <v>42</v>
      </c>
    </row>
    <row r="996" spans="1:15">
      <c r="A996" s="63" t="s">
        <v>217</v>
      </c>
      <c r="B996" s="63" t="s">
        <v>156</v>
      </c>
      <c r="C996" s="77">
        <f t="shared" si="30"/>
        <v>44648</v>
      </c>
      <c r="D996" s="77">
        <f t="shared" si="31"/>
        <v>44648</v>
      </c>
      <c r="E996" s="64" t="s">
        <v>74</v>
      </c>
      <c r="F996" s="65" t="s">
        <v>75</v>
      </c>
      <c r="G996" s="63" t="s">
        <v>76</v>
      </c>
      <c r="H996" s="68">
        <v>4.1666666666670002E-2</v>
      </c>
      <c r="I996" s="69" t="s">
        <v>77</v>
      </c>
      <c r="J996" s="69" t="s">
        <v>78</v>
      </c>
      <c r="K996" s="63" t="s">
        <v>82</v>
      </c>
      <c r="N996" s="78" t="s">
        <v>85</v>
      </c>
      <c r="O996" s="78" t="s">
        <v>85</v>
      </c>
    </row>
    <row r="997" spans="1:15">
      <c r="A997" s="63" t="s">
        <v>217</v>
      </c>
      <c r="B997" s="63" t="s">
        <v>156</v>
      </c>
      <c r="C997" s="77">
        <f t="shared" si="30"/>
        <v>44662</v>
      </c>
      <c r="D997" s="77">
        <f t="shared" si="31"/>
        <v>44662</v>
      </c>
      <c r="E997" s="64" t="s">
        <v>74</v>
      </c>
      <c r="F997" s="65" t="s">
        <v>75</v>
      </c>
      <c r="G997" s="63" t="s">
        <v>76</v>
      </c>
      <c r="H997" s="68">
        <v>4.1666666666670002E-2</v>
      </c>
      <c r="I997" s="69" t="s">
        <v>77</v>
      </c>
      <c r="J997" s="69" t="s">
        <v>78</v>
      </c>
      <c r="K997" s="63" t="s">
        <v>82</v>
      </c>
      <c r="N997" s="78" t="s">
        <v>86</v>
      </c>
      <c r="O997" s="78" t="s">
        <v>86</v>
      </c>
    </row>
    <row r="998" spans="1:15">
      <c r="A998" s="63" t="s">
        <v>217</v>
      </c>
      <c r="B998" s="63" t="s">
        <v>156</v>
      </c>
      <c r="C998" s="77">
        <f t="shared" si="30"/>
        <v>44669</v>
      </c>
      <c r="D998" s="77">
        <f t="shared" si="31"/>
        <v>44669</v>
      </c>
      <c r="E998" s="64" t="s">
        <v>38</v>
      </c>
      <c r="F998" s="65" t="s">
        <v>39</v>
      </c>
      <c r="G998" s="63" t="s">
        <v>40</v>
      </c>
      <c r="H998" s="66">
        <v>1</v>
      </c>
      <c r="I998" s="69" t="s">
        <v>41</v>
      </c>
      <c r="J998" s="69" t="s">
        <v>41</v>
      </c>
      <c r="K998" s="63" t="s">
        <v>41</v>
      </c>
      <c r="N998" s="78" t="s">
        <v>46</v>
      </c>
      <c r="O998" s="78" t="s">
        <v>46</v>
      </c>
    </row>
    <row r="999" spans="1:15">
      <c r="A999" s="63" t="s">
        <v>217</v>
      </c>
      <c r="B999" s="63" t="s">
        <v>156</v>
      </c>
      <c r="C999" s="77">
        <f t="shared" si="30"/>
        <v>44682</v>
      </c>
      <c r="D999" s="77">
        <f t="shared" si="31"/>
        <v>44682</v>
      </c>
      <c r="E999" s="64" t="s">
        <v>38</v>
      </c>
      <c r="F999" s="65" t="s">
        <v>39</v>
      </c>
      <c r="G999" s="63" t="s">
        <v>40</v>
      </c>
      <c r="H999" s="66">
        <v>1</v>
      </c>
      <c r="I999" s="69" t="s">
        <v>41</v>
      </c>
      <c r="J999" s="69" t="s">
        <v>41</v>
      </c>
      <c r="K999" s="63" t="s">
        <v>41</v>
      </c>
      <c r="N999" s="78" t="s">
        <v>47</v>
      </c>
      <c r="O999" s="78" t="s">
        <v>47</v>
      </c>
    </row>
    <row r="1000" spans="1:15">
      <c r="A1000" s="63" t="s">
        <v>217</v>
      </c>
      <c r="B1000" s="63" t="s">
        <v>156</v>
      </c>
      <c r="C1000" s="77">
        <f t="shared" si="30"/>
        <v>44683</v>
      </c>
      <c r="D1000" s="77">
        <f t="shared" si="31"/>
        <v>44683</v>
      </c>
      <c r="E1000" s="64" t="s">
        <v>74</v>
      </c>
      <c r="F1000" s="65" t="s">
        <v>75</v>
      </c>
      <c r="G1000" s="63" t="s">
        <v>76</v>
      </c>
      <c r="H1000" s="68">
        <v>4.1666666666670002E-2</v>
      </c>
      <c r="I1000" s="69" t="s">
        <v>77</v>
      </c>
      <c r="J1000" s="69" t="s">
        <v>78</v>
      </c>
      <c r="K1000" s="63" t="s">
        <v>79</v>
      </c>
      <c r="N1000" s="78" t="s">
        <v>87</v>
      </c>
      <c r="O1000" s="78" t="s">
        <v>87</v>
      </c>
    </row>
    <row r="1001" spans="1:15">
      <c r="A1001" s="63" t="s">
        <v>217</v>
      </c>
      <c r="B1001" s="63" t="s">
        <v>156</v>
      </c>
      <c r="C1001" s="77">
        <f t="shared" si="30"/>
        <v>44689</v>
      </c>
      <c r="D1001" s="77">
        <f t="shared" si="31"/>
        <v>44689</v>
      </c>
      <c r="E1001" s="64" t="s">
        <v>38</v>
      </c>
      <c r="F1001" s="65" t="s">
        <v>39</v>
      </c>
      <c r="G1001" s="63" t="s">
        <v>40</v>
      </c>
      <c r="H1001" s="66">
        <v>1</v>
      </c>
      <c r="I1001" s="69" t="s">
        <v>41</v>
      </c>
      <c r="J1001" s="69" t="s">
        <v>41</v>
      </c>
      <c r="K1001" s="63" t="s">
        <v>41</v>
      </c>
      <c r="N1001" s="78" t="s">
        <v>48</v>
      </c>
      <c r="O1001" s="78" t="s">
        <v>48</v>
      </c>
    </row>
    <row r="1002" spans="1:15">
      <c r="A1002" s="63" t="s">
        <v>217</v>
      </c>
      <c r="B1002" s="63" t="s">
        <v>156</v>
      </c>
      <c r="C1002" s="77">
        <f t="shared" si="30"/>
        <v>44697</v>
      </c>
      <c r="D1002" s="77">
        <f t="shared" si="31"/>
        <v>44697</v>
      </c>
      <c r="E1002" s="64" t="s">
        <v>74</v>
      </c>
      <c r="F1002" s="65" t="s">
        <v>75</v>
      </c>
      <c r="G1002" s="63" t="s">
        <v>76</v>
      </c>
      <c r="H1002" s="68">
        <v>4.1666666666670002E-2</v>
      </c>
      <c r="I1002" s="69" t="s">
        <v>77</v>
      </c>
      <c r="J1002" s="69" t="s">
        <v>78</v>
      </c>
      <c r="K1002" s="63" t="s">
        <v>79</v>
      </c>
      <c r="N1002" s="78" t="s">
        <v>88</v>
      </c>
      <c r="O1002" s="78" t="s">
        <v>88</v>
      </c>
    </row>
    <row r="1003" spans="1:15">
      <c r="A1003" s="63" t="s">
        <v>217</v>
      </c>
      <c r="B1003" s="63" t="s">
        <v>156</v>
      </c>
      <c r="C1003" s="77">
        <f t="shared" si="30"/>
        <v>44707</v>
      </c>
      <c r="D1003" s="77">
        <f t="shared" si="31"/>
        <v>44707</v>
      </c>
      <c r="E1003" s="64" t="s">
        <v>38</v>
      </c>
      <c r="F1003" s="65" t="s">
        <v>39</v>
      </c>
      <c r="G1003" s="63" t="s">
        <v>40</v>
      </c>
      <c r="H1003" s="66">
        <v>1</v>
      </c>
      <c r="I1003" s="69" t="s">
        <v>41</v>
      </c>
      <c r="J1003" s="69" t="s">
        <v>41</v>
      </c>
      <c r="K1003" s="63" t="s">
        <v>41</v>
      </c>
      <c r="N1003" s="78" t="s">
        <v>49</v>
      </c>
      <c r="O1003" s="78" t="s">
        <v>49</v>
      </c>
    </row>
    <row r="1004" spans="1:15">
      <c r="A1004" s="63" t="s">
        <v>217</v>
      </c>
      <c r="B1004" s="63" t="s">
        <v>156</v>
      </c>
      <c r="C1004" s="77">
        <f t="shared" si="30"/>
        <v>44708</v>
      </c>
      <c r="D1004" s="77">
        <f t="shared" si="31"/>
        <v>44708</v>
      </c>
      <c r="E1004" s="64" t="s">
        <v>63</v>
      </c>
      <c r="F1004" s="65" t="s">
        <v>64</v>
      </c>
      <c r="G1004" s="63" t="s">
        <v>40</v>
      </c>
      <c r="H1004" s="66">
        <v>1</v>
      </c>
      <c r="I1004" s="69" t="s">
        <v>41</v>
      </c>
      <c r="J1004" s="69" t="s">
        <v>41</v>
      </c>
      <c r="K1004" s="63" t="s">
        <v>41</v>
      </c>
      <c r="N1004" s="78" t="s">
        <v>89</v>
      </c>
      <c r="O1004" s="78" t="s">
        <v>89</v>
      </c>
    </row>
    <row r="1005" spans="1:15">
      <c r="A1005" s="63" t="s">
        <v>217</v>
      </c>
      <c r="B1005" s="63" t="s">
        <v>156</v>
      </c>
      <c r="C1005" s="77">
        <f t="shared" si="30"/>
        <v>44711</v>
      </c>
      <c r="D1005" s="77">
        <f t="shared" si="31"/>
        <v>44711</v>
      </c>
      <c r="E1005" s="64" t="s">
        <v>74</v>
      </c>
      <c r="F1005" s="65" t="s">
        <v>75</v>
      </c>
      <c r="G1005" s="63" t="s">
        <v>76</v>
      </c>
      <c r="H1005" s="68">
        <v>4.1666666666670002E-2</v>
      </c>
      <c r="I1005" s="69" t="s">
        <v>77</v>
      </c>
      <c r="J1005" s="69" t="s">
        <v>78</v>
      </c>
      <c r="K1005" s="63" t="s">
        <v>79</v>
      </c>
      <c r="N1005" s="78" t="s">
        <v>90</v>
      </c>
      <c r="O1005" s="78" t="s">
        <v>90</v>
      </c>
    </row>
    <row r="1006" spans="1:15">
      <c r="A1006" s="63" t="s">
        <v>217</v>
      </c>
      <c r="B1006" s="63" t="s">
        <v>156</v>
      </c>
      <c r="C1006" s="77">
        <f t="shared" si="30"/>
        <v>44718</v>
      </c>
      <c r="D1006" s="77">
        <f t="shared" si="31"/>
        <v>44718</v>
      </c>
      <c r="E1006" s="64" t="s">
        <v>38</v>
      </c>
      <c r="F1006" s="65" t="s">
        <v>39</v>
      </c>
      <c r="G1006" s="63" t="s">
        <v>40</v>
      </c>
      <c r="H1006" s="66">
        <v>1</v>
      </c>
      <c r="I1006" s="69" t="s">
        <v>41</v>
      </c>
      <c r="J1006" s="69" t="s">
        <v>41</v>
      </c>
      <c r="K1006" s="63" t="s">
        <v>41</v>
      </c>
      <c r="N1006" s="78" t="s">
        <v>50</v>
      </c>
      <c r="O1006" s="78" t="s">
        <v>50</v>
      </c>
    </row>
    <row r="1007" spans="1:15">
      <c r="A1007" s="63" t="s">
        <v>217</v>
      </c>
      <c r="B1007" s="63" t="s">
        <v>156</v>
      </c>
      <c r="C1007" s="77">
        <f t="shared" si="30"/>
        <v>44732</v>
      </c>
      <c r="D1007" s="77">
        <f t="shared" si="31"/>
        <v>44732</v>
      </c>
      <c r="E1007" s="64" t="s">
        <v>74</v>
      </c>
      <c r="F1007" s="65" t="s">
        <v>75</v>
      </c>
      <c r="G1007" s="63" t="s">
        <v>76</v>
      </c>
      <c r="H1007" s="68">
        <v>4.1666666666670002E-2</v>
      </c>
      <c r="I1007" s="69" t="s">
        <v>77</v>
      </c>
      <c r="J1007" s="69" t="s">
        <v>78</v>
      </c>
      <c r="K1007" s="63" t="s">
        <v>82</v>
      </c>
      <c r="N1007" s="78" t="s">
        <v>91</v>
      </c>
      <c r="O1007" s="78" t="s">
        <v>91</v>
      </c>
    </row>
    <row r="1008" spans="1:15">
      <c r="A1008" s="63" t="s">
        <v>217</v>
      </c>
      <c r="B1008" s="63" t="s">
        <v>156</v>
      </c>
      <c r="C1008" s="77">
        <f t="shared" si="30"/>
        <v>44756</v>
      </c>
      <c r="D1008" s="77">
        <f t="shared" si="31"/>
        <v>44756</v>
      </c>
      <c r="E1008" s="64" t="s">
        <v>38</v>
      </c>
      <c r="F1008" s="65" t="s">
        <v>39</v>
      </c>
      <c r="G1008" s="63" t="s">
        <v>40</v>
      </c>
      <c r="H1008" s="66">
        <v>1</v>
      </c>
      <c r="I1008" s="69" t="s">
        <v>41</v>
      </c>
      <c r="J1008" s="69" t="s">
        <v>41</v>
      </c>
      <c r="K1008" s="63" t="s">
        <v>41</v>
      </c>
      <c r="N1008" s="78" t="s">
        <v>51</v>
      </c>
      <c r="O1008" s="78" t="s">
        <v>51</v>
      </c>
    </row>
    <row r="1009" spans="1:15">
      <c r="A1009" s="63" t="s">
        <v>217</v>
      </c>
      <c r="B1009" s="63" t="s">
        <v>156</v>
      </c>
      <c r="C1009" s="77">
        <f t="shared" si="30"/>
        <v>44757</v>
      </c>
      <c r="D1009" s="77">
        <f t="shared" si="31"/>
        <v>44757</v>
      </c>
      <c r="E1009" s="64" t="s">
        <v>63</v>
      </c>
      <c r="F1009" s="65" t="s">
        <v>64</v>
      </c>
      <c r="G1009" s="63" t="s">
        <v>40</v>
      </c>
      <c r="H1009" s="66">
        <v>1</v>
      </c>
      <c r="I1009" s="69" t="s">
        <v>41</v>
      </c>
      <c r="J1009" s="69" t="s">
        <v>41</v>
      </c>
      <c r="K1009" s="63" t="s">
        <v>41</v>
      </c>
      <c r="N1009" s="78" t="s">
        <v>92</v>
      </c>
      <c r="O1009" s="78" t="s">
        <v>92</v>
      </c>
    </row>
    <row r="1010" spans="1:15">
      <c r="A1010" s="63" t="s">
        <v>217</v>
      </c>
      <c r="B1010" s="63" t="s">
        <v>156</v>
      </c>
      <c r="C1010" s="77">
        <f t="shared" si="30"/>
        <v>44767</v>
      </c>
      <c r="D1010" s="77">
        <f t="shared" si="31"/>
        <v>44771</v>
      </c>
      <c r="E1010" s="64" t="s">
        <v>54</v>
      </c>
      <c r="F1010" s="65" t="s">
        <v>55</v>
      </c>
      <c r="G1010" s="63" t="s">
        <v>40</v>
      </c>
      <c r="H1010" s="66">
        <v>5</v>
      </c>
      <c r="I1010" s="69" t="s">
        <v>41</v>
      </c>
      <c r="J1010" s="69" t="s">
        <v>41</v>
      </c>
      <c r="K1010" s="63" t="s">
        <v>41</v>
      </c>
      <c r="N1010" s="78" t="s">
        <v>52</v>
      </c>
      <c r="O1010" s="78" t="s">
        <v>53</v>
      </c>
    </row>
    <row r="1011" spans="1:15">
      <c r="A1011" s="63" t="s">
        <v>217</v>
      </c>
      <c r="B1011" s="63" t="s">
        <v>156</v>
      </c>
      <c r="C1011" s="77">
        <f t="shared" si="30"/>
        <v>44774</v>
      </c>
      <c r="D1011" s="77">
        <f t="shared" si="31"/>
        <v>44778</v>
      </c>
      <c r="E1011" s="64" t="s">
        <v>54</v>
      </c>
      <c r="F1011" s="65" t="s">
        <v>55</v>
      </c>
      <c r="G1011" s="63" t="s">
        <v>40</v>
      </c>
      <c r="H1011" s="66">
        <v>5</v>
      </c>
      <c r="I1011" s="69" t="s">
        <v>41</v>
      </c>
      <c r="J1011" s="69" t="s">
        <v>41</v>
      </c>
      <c r="K1011" s="63" t="s">
        <v>41</v>
      </c>
      <c r="N1011" s="78" t="s">
        <v>56</v>
      </c>
      <c r="O1011" s="78" t="s">
        <v>57</v>
      </c>
    </row>
    <row r="1012" spans="1:15">
      <c r="A1012" s="63" t="s">
        <v>217</v>
      </c>
      <c r="B1012" s="63" t="s">
        <v>156</v>
      </c>
      <c r="C1012" s="77">
        <f t="shared" si="30"/>
        <v>44781</v>
      </c>
      <c r="D1012" s="77">
        <f t="shared" si="31"/>
        <v>44785</v>
      </c>
      <c r="E1012" s="64" t="s">
        <v>54</v>
      </c>
      <c r="F1012" s="65" t="s">
        <v>55</v>
      </c>
      <c r="G1012" s="63" t="s">
        <v>40</v>
      </c>
      <c r="H1012" s="66">
        <v>5</v>
      </c>
      <c r="I1012" s="69" t="s">
        <v>41</v>
      </c>
      <c r="J1012" s="69" t="s">
        <v>41</v>
      </c>
      <c r="K1012" s="63" t="s">
        <v>41</v>
      </c>
      <c r="N1012" s="78" t="s">
        <v>58</v>
      </c>
      <c r="O1012" s="78" t="s">
        <v>59</v>
      </c>
    </row>
    <row r="1013" spans="1:15">
      <c r="A1013" s="63" t="s">
        <v>217</v>
      </c>
      <c r="B1013" s="63" t="s">
        <v>156</v>
      </c>
      <c r="C1013" s="77">
        <f t="shared" si="30"/>
        <v>44788</v>
      </c>
      <c r="D1013" s="77">
        <f t="shared" si="31"/>
        <v>44788</v>
      </c>
      <c r="E1013" s="64" t="s">
        <v>38</v>
      </c>
      <c r="F1013" s="65" t="s">
        <v>39</v>
      </c>
      <c r="G1013" s="63" t="s">
        <v>40</v>
      </c>
      <c r="H1013" s="66">
        <v>1</v>
      </c>
      <c r="I1013" s="69" t="s">
        <v>41</v>
      </c>
      <c r="J1013" s="69" t="s">
        <v>41</v>
      </c>
      <c r="K1013" s="63" t="s">
        <v>41</v>
      </c>
      <c r="N1013" s="78" t="s">
        <v>60</v>
      </c>
      <c r="O1013" s="78" t="s">
        <v>60</v>
      </c>
    </row>
    <row r="1014" spans="1:15">
      <c r="A1014" s="63" t="s">
        <v>217</v>
      </c>
      <c r="B1014" s="63" t="s">
        <v>156</v>
      </c>
      <c r="C1014" s="77">
        <f t="shared" si="30"/>
        <v>44789</v>
      </c>
      <c r="D1014" s="77">
        <f t="shared" si="31"/>
        <v>44792</v>
      </c>
      <c r="E1014" s="64" t="s">
        <v>63</v>
      </c>
      <c r="F1014" s="65" t="s">
        <v>64</v>
      </c>
      <c r="G1014" s="63" t="s">
        <v>40</v>
      </c>
      <c r="H1014" s="66">
        <v>4</v>
      </c>
      <c r="I1014" s="69" t="s">
        <v>41</v>
      </c>
      <c r="J1014" s="69" t="s">
        <v>41</v>
      </c>
      <c r="K1014" s="63" t="s">
        <v>41</v>
      </c>
      <c r="N1014" s="78" t="s">
        <v>61</v>
      </c>
      <c r="O1014" s="78" t="s">
        <v>62</v>
      </c>
    </row>
    <row r="1015" spans="1:15">
      <c r="A1015" s="63" t="s">
        <v>217</v>
      </c>
      <c r="B1015" s="63" t="s">
        <v>156</v>
      </c>
      <c r="C1015" s="77">
        <f t="shared" si="30"/>
        <v>44848</v>
      </c>
      <c r="D1015" s="77">
        <f t="shared" si="31"/>
        <v>44848</v>
      </c>
      <c r="E1015" s="64" t="s">
        <v>43</v>
      </c>
      <c r="F1015" s="65" t="s">
        <v>44</v>
      </c>
      <c r="G1015" s="63" t="s">
        <v>40</v>
      </c>
      <c r="H1015" s="66">
        <v>1</v>
      </c>
      <c r="I1015" s="69" t="s">
        <v>41</v>
      </c>
      <c r="J1015" s="69" t="s">
        <v>41</v>
      </c>
      <c r="K1015" s="63" t="s">
        <v>45</v>
      </c>
      <c r="N1015" s="78" t="s">
        <v>65</v>
      </c>
      <c r="O1015" s="78" t="s">
        <v>65</v>
      </c>
    </row>
    <row r="1016" spans="1:15">
      <c r="A1016" s="63" t="s">
        <v>217</v>
      </c>
      <c r="B1016" s="63" t="s">
        <v>156</v>
      </c>
      <c r="C1016" s="77">
        <f t="shared" si="30"/>
        <v>44865</v>
      </c>
      <c r="D1016" s="77">
        <f t="shared" si="31"/>
        <v>44865</v>
      </c>
      <c r="E1016" s="64" t="s">
        <v>63</v>
      </c>
      <c r="F1016" s="65" t="s">
        <v>64</v>
      </c>
      <c r="G1016" s="63" t="s">
        <v>40</v>
      </c>
      <c r="H1016" s="66">
        <v>1</v>
      </c>
      <c r="I1016" s="69" t="s">
        <v>41</v>
      </c>
      <c r="J1016" s="69" t="s">
        <v>41</v>
      </c>
      <c r="K1016" s="63" t="s">
        <v>41</v>
      </c>
      <c r="N1016" s="78" t="s">
        <v>66</v>
      </c>
      <c r="O1016" s="78" t="s">
        <v>66</v>
      </c>
    </row>
    <row r="1017" spans="1:15">
      <c r="A1017" s="63" t="s">
        <v>217</v>
      </c>
      <c r="B1017" s="63" t="s">
        <v>156</v>
      </c>
      <c r="C1017" s="77">
        <f t="shared" si="30"/>
        <v>44866</v>
      </c>
      <c r="D1017" s="77">
        <f t="shared" si="31"/>
        <v>44866</v>
      </c>
      <c r="E1017" s="64" t="s">
        <v>38</v>
      </c>
      <c r="F1017" s="65" t="s">
        <v>39</v>
      </c>
      <c r="G1017" s="63" t="s">
        <v>40</v>
      </c>
      <c r="H1017" s="66">
        <v>1</v>
      </c>
      <c r="I1017" s="69" t="s">
        <v>41</v>
      </c>
      <c r="J1017" s="69" t="s">
        <v>41</v>
      </c>
      <c r="K1017" s="63" t="s">
        <v>41</v>
      </c>
      <c r="N1017" s="78" t="s">
        <v>67</v>
      </c>
      <c r="O1017" s="78" t="s">
        <v>67</v>
      </c>
    </row>
    <row r="1018" spans="1:15">
      <c r="A1018" s="63" t="s">
        <v>217</v>
      </c>
      <c r="B1018" s="63" t="s">
        <v>156</v>
      </c>
      <c r="C1018" s="77">
        <f t="shared" si="30"/>
        <v>44876</v>
      </c>
      <c r="D1018" s="77">
        <f t="shared" si="31"/>
        <v>44876</v>
      </c>
      <c r="E1018" s="64" t="s">
        <v>38</v>
      </c>
      <c r="F1018" s="65" t="s">
        <v>39</v>
      </c>
      <c r="G1018" s="63" t="s">
        <v>40</v>
      </c>
      <c r="H1018" s="66">
        <v>1</v>
      </c>
      <c r="I1018" s="69" t="s">
        <v>41</v>
      </c>
      <c r="J1018" s="69" t="s">
        <v>41</v>
      </c>
      <c r="K1018" s="63" t="s">
        <v>41</v>
      </c>
      <c r="N1018" s="78" t="s">
        <v>68</v>
      </c>
      <c r="O1018" s="78" t="s">
        <v>68</v>
      </c>
    </row>
    <row r="1019" spans="1:15">
      <c r="A1019" s="63" t="s">
        <v>217</v>
      </c>
      <c r="B1019" s="63" t="s">
        <v>156</v>
      </c>
      <c r="C1019" s="77">
        <f t="shared" si="30"/>
        <v>44918</v>
      </c>
      <c r="D1019" s="77">
        <f t="shared" si="31"/>
        <v>44918</v>
      </c>
      <c r="E1019" s="64" t="s">
        <v>74</v>
      </c>
      <c r="F1019" s="65" t="s">
        <v>75</v>
      </c>
      <c r="G1019" s="63" t="s">
        <v>40</v>
      </c>
      <c r="H1019" s="66">
        <v>1</v>
      </c>
      <c r="I1019" s="69" t="s">
        <v>41</v>
      </c>
      <c r="J1019" s="69" t="s">
        <v>41</v>
      </c>
      <c r="K1019" s="63" t="s">
        <v>41</v>
      </c>
      <c r="N1019" s="78" t="s">
        <v>97</v>
      </c>
      <c r="O1019" s="78" t="s">
        <v>97</v>
      </c>
    </row>
    <row r="1020" spans="1:15">
      <c r="A1020" s="63" t="s">
        <v>217</v>
      </c>
      <c r="B1020" s="63" t="s">
        <v>156</v>
      </c>
      <c r="C1020" s="77">
        <f t="shared" si="30"/>
        <v>44920</v>
      </c>
      <c r="D1020" s="77">
        <f t="shared" si="31"/>
        <v>44920</v>
      </c>
      <c r="E1020" s="64" t="s">
        <v>38</v>
      </c>
      <c r="F1020" s="65" t="s">
        <v>39</v>
      </c>
      <c r="G1020" s="63" t="s">
        <v>40</v>
      </c>
      <c r="H1020" s="66">
        <v>1</v>
      </c>
      <c r="I1020" s="69" t="s">
        <v>41</v>
      </c>
      <c r="J1020" s="69" t="s">
        <v>41</v>
      </c>
      <c r="K1020" s="63" t="s">
        <v>41</v>
      </c>
      <c r="N1020" s="78" t="s">
        <v>69</v>
      </c>
      <c r="O1020" s="78" t="s">
        <v>69</v>
      </c>
    </row>
    <row r="1021" spans="1:15">
      <c r="A1021" s="63" t="s">
        <v>217</v>
      </c>
      <c r="B1021" s="63" t="s">
        <v>156</v>
      </c>
      <c r="C1021" s="77">
        <f t="shared" si="30"/>
        <v>44921</v>
      </c>
      <c r="D1021" s="77">
        <f t="shared" si="31"/>
        <v>44925</v>
      </c>
      <c r="E1021" s="64" t="s">
        <v>54</v>
      </c>
      <c r="F1021" s="65" t="s">
        <v>55</v>
      </c>
      <c r="G1021" s="63" t="s">
        <v>40</v>
      </c>
      <c r="H1021" s="66">
        <v>5</v>
      </c>
      <c r="I1021" s="69" t="s">
        <v>41</v>
      </c>
      <c r="J1021" s="69" t="s">
        <v>41</v>
      </c>
      <c r="K1021" s="63" t="s">
        <v>41</v>
      </c>
      <c r="N1021" s="78" t="s">
        <v>70</v>
      </c>
      <c r="O1021" s="78" t="s">
        <v>71</v>
      </c>
    </row>
    <row r="1022" spans="1:15">
      <c r="A1022" s="63" t="s">
        <v>218</v>
      </c>
      <c r="B1022" s="63" t="s">
        <v>157</v>
      </c>
      <c r="C1022" s="77">
        <f t="shared" si="30"/>
        <v>44562</v>
      </c>
      <c r="D1022" s="77">
        <f t="shared" si="31"/>
        <v>44562</v>
      </c>
      <c r="E1022" s="64" t="s">
        <v>38</v>
      </c>
      <c r="F1022" s="65" t="s">
        <v>39</v>
      </c>
      <c r="G1022" s="63" t="s">
        <v>40</v>
      </c>
      <c r="H1022" s="66">
        <v>1</v>
      </c>
      <c r="I1022" s="69" t="s">
        <v>41</v>
      </c>
      <c r="J1022" s="69" t="s">
        <v>41</v>
      </c>
      <c r="K1022" s="63" t="s">
        <v>41</v>
      </c>
      <c r="N1022" s="78" t="s">
        <v>37</v>
      </c>
      <c r="O1022" s="78" t="s">
        <v>37</v>
      </c>
    </row>
    <row r="1023" spans="1:15">
      <c r="A1023" s="63" t="s">
        <v>218</v>
      </c>
      <c r="B1023" s="63" t="s">
        <v>157</v>
      </c>
      <c r="C1023" s="77">
        <f t="shared" si="30"/>
        <v>44638</v>
      </c>
      <c r="D1023" s="77">
        <f t="shared" si="31"/>
        <v>44638</v>
      </c>
      <c r="E1023" s="64" t="s">
        <v>43</v>
      </c>
      <c r="F1023" s="65" t="s">
        <v>44</v>
      </c>
      <c r="G1023" s="63" t="s">
        <v>40</v>
      </c>
      <c r="H1023" s="66">
        <v>1</v>
      </c>
      <c r="I1023" s="69" t="s">
        <v>41</v>
      </c>
      <c r="J1023" s="69" t="s">
        <v>41</v>
      </c>
      <c r="K1023" s="63" t="s">
        <v>45</v>
      </c>
      <c r="N1023" s="78" t="s">
        <v>42</v>
      </c>
      <c r="O1023" s="78" t="s">
        <v>42</v>
      </c>
    </row>
    <row r="1024" spans="1:15">
      <c r="A1024" s="63" t="s">
        <v>218</v>
      </c>
      <c r="B1024" s="63" t="s">
        <v>157</v>
      </c>
      <c r="C1024" s="77">
        <f t="shared" si="30"/>
        <v>44669</v>
      </c>
      <c r="D1024" s="77">
        <f t="shared" si="31"/>
        <v>44669</v>
      </c>
      <c r="E1024" s="64" t="s">
        <v>38</v>
      </c>
      <c r="F1024" s="65" t="s">
        <v>39</v>
      </c>
      <c r="G1024" s="63" t="s">
        <v>40</v>
      </c>
      <c r="H1024" s="66">
        <v>1</v>
      </c>
      <c r="I1024" s="69" t="s">
        <v>41</v>
      </c>
      <c r="J1024" s="69" t="s">
        <v>41</v>
      </c>
      <c r="K1024" s="63" t="s">
        <v>41</v>
      </c>
      <c r="N1024" s="78" t="s">
        <v>46</v>
      </c>
      <c r="O1024" s="78" t="s">
        <v>46</v>
      </c>
    </row>
    <row r="1025" spans="1:15">
      <c r="A1025" s="63" t="s">
        <v>218</v>
      </c>
      <c r="B1025" s="63" t="s">
        <v>157</v>
      </c>
      <c r="C1025" s="77">
        <f t="shared" si="30"/>
        <v>44682</v>
      </c>
      <c r="D1025" s="77">
        <f t="shared" si="31"/>
        <v>44682</v>
      </c>
      <c r="E1025" s="64" t="s">
        <v>38</v>
      </c>
      <c r="F1025" s="65" t="s">
        <v>39</v>
      </c>
      <c r="G1025" s="63" t="s">
        <v>40</v>
      </c>
      <c r="H1025" s="66">
        <v>1</v>
      </c>
      <c r="I1025" s="69" t="s">
        <v>41</v>
      </c>
      <c r="J1025" s="69" t="s">
        <v>41</v>
      </c>
      <c r="K1025" s="63" t="s">
        <v>41</v>
      </c>
      <c r="N1025" s="78" t="s">
        <v>47</v>
      </c>
      <c r="O1025" s="78" t="s">
        <v>47</v>
      </c>
    </row>
    <row r="1026" spans="1:15">
      <c r="A1026" s="63" t="s">
        <v>218</v>
      </c>
      <c r="B1026" s="63" t="s">
        <v>157</v>
      </c>
      <c r="C1026" s="77">
        <f t="shared" ref="C1026:C1089" si="32">N1026*1</f>
        <v>44689</v>
      </c>
      <c r="D1026" s="77">
        <f t="shared" ref="D1026:D1089" si="33">O1026*1</f>
        <v>44689</v>
      </c>
      <c r="E1026" s="64" t="s">
        <v>38</v>
      </c>
      <c r="F1026" s="65" t="s">
        <v>39</v>
      </c>
      <c r="G1026" s="63" t="s">
        <v>40</v>
      </c>
      <c r="H1026" s="66">
        <v>1</v>
      </c>
      <c r="I1026" s="69" t="s">
        <v>41</v>
      </c>
      <c r="J1026" s="69" t="s">
        <v>41</v>
      </c>
      <c r="K1026" s="63" t="s">
        <v>41</v>
      </c>
      <c r="N1026" s="78" t="s">
        <v>48</v>
      </c>
      <c r="O1026" s="78" t="s">
        <v>48</v>
      </c>
    </row>
    <row r="1027" spans="1:15">
      <c r="A1027" s="63" t="s">
        <v>218</v>
      </c>
      <c r="B1027" s="63" t="s">
        <v>157</v>
      </c>
      <c r="C1027" s="77">
        <f t="shared" si="32"/>
        <v>44707</v>
      </c>
      <c r="D1027" s="77">
        <f t="shared" si="33"/>
        <v>44707</v>
      </c>
      <c r="E1027" s="64" t="s">
        <v>38</v>
      </c>
      <c r="F1027" s="65" t="s">
        <v>39</v>
      </c>
      <c r="G1027" s="63" t="s">
        <v>40</v>
      </c>
      <c r="H1027" s="66">
        <v>1</v>
      </c>
      <c r="I1027" s="69" t="s">
        <v>41</v>
      </c>
      <c r="J1027" s="69" t="s">
        <v>41</v>
      </c>
      <c r="K1027" s="63" t="s">
        <v>41</v>
      </c>
      <c r="N1027" s="78" t="s">
        <v>49</v>
      </c>
      <c r="O1027" s="78" t="s">
        <v>49</v>
      </c>
    </row>
    <row r="1028" spans="1:15">
      <c r="A1028" s="63" t="s">
        <v>218</v>
      </c>
      <c r="B1028" s="63" t="s">
        <v>157</v>
      </c>
      <c r="C1028" s="77">
        <f t="shared" si="32"/>
        <v>44708</v>
      </c>
      <c r="D1028" s="77">
        <f t="shared" si="33"/>
        <v>44708</v>
      </c>
      <c r="E1028" s="64" t="s">
        <v>63</v>
      </c>
      <c r="F1028" s="65" t="s">
        <v>64</v>
      </c>
      <c r="G1028" s="63" t="s">
        <v>40</v>
      </c>
      <c r="H1028" s="66">
        <v>1</v>
      </c>
      <c r="I1028" s="69" t="s">
        <v>41</v>
      </c>
      <c r="J1028" s="69" t="s">
        <v>41</v>
      </c>
      <c r="K1028" s="63" t="s">
        <v>41</v>
      </c>
      <c r="N1028" s="78" t="s">
        <v>89</v>
      </c>
      <c r="O1028" s="78" t="s">
        <v>89</v>
      </c>
    </row>
    <row r="1029" spans="1:15">
      <c r="A1029" s="63" t="s">
        <v>218</v>
      </c>
      <c r="B1029" s="63" t="s">
        <v>157</v>
      </c>
      <c r="C1029" s="77">
        <f t="shared" si="32"/>
        <v>44718</v>
      </c>
      <c r="D1029" s="77">
        <f t="shared" si="33"/>
        <v>44718</v>
      </c>
      <c r="E1029" s="64" t="s">
        <v>38</v>
      </c>
      <c r="F1029" s="65" t="s">
        <v>39</v>
      </c>
      <c r="G1029" s="63" t="s">
        <v>40</v>
      </c>
      <c r="H1029" s="66">
        <v>1</v>
      </c>
      <c r="I1029" s="69" t="s">
        <v>41</v>
      </c>
      <c r="J1029" s="69" t="s">
        <v>41</v>
      </c>
      <c r="K1029" s="63" t="s">
        <v>41</v>
      </c>
      <c r="N1029" s="78" t="s">
        <v>50</v>
      </c>
      <c r="O1029" s="78" t="s">
        <v>50</v>
      </c>
    </row>
    <row r="1030" spans="1:15">
      <c r="A1030" s="63" t="s">
        <v>218</v>
      </c>
      <c r="B1030" s="63" t="s">
        <v>157</v>
      </c>
      <c r="C1030" s="77">
        <f t="shared" si="32"/>
        <v>44756</v>
      </c>
      <c r="D1030" s="77">
        <f t="shared" si="33"/>
        <v>44756</v>
      </c>
      <c r="E1030" s="64" t="s">
        <v>38</v>
      </c>
      <c r="F1030" s="65" t="s">
        <v>39</v>
      </c>
      <c r="G1030" s="63" t="s">
        <v>40</v>
      </c>
      <c r="H1030" s="66">
        <v>1</v>
      </c>
      <c r="I1030" s="69" t="s">
        <v>41</v>
      </c>
      <c r="J1030" s="69" t="s">
        <v>41</v>
      </c>
      <c r="K1030" s="63" t="s">
        <v>41</v>
      </c>
      <c r="N1030" s="78" t="s">
        <v>51</v>
      </c>
      <c r="O1030" s="78" t="s">
        <v>51</v>
      </c>
    </row>
    <row r="1031" spans="1:15">
      <c r="A1031" s="63" t="s">
        <v>218</v>
      </c>
      <c r="B1031" s="63" t="s">
        <v>157</v>
      </c>
      <c r="C1031" s="77">
        <f t="shared" si="32"/>
        <v>44767</v>
      </c>
      <c r="D1031" s="77">
        <f t="shared" si="33"/>
        <v>44771</v>
      </c>
      <c r="E1031" s="64" t="s">
        <v>54</v>
      </c>
      <c r="F1031" s="65" t="s">
        <v>55</v>
      </c>
      <c r="G1031" s="63" t="s">
        <v>40</v>
      </c>
      <c r="H1031" s="66">
        <v>5</v>
      </c>
      <c r="I1031" s="69" t="s">
        <v>41</v>
      </c>
      <c r="J1031" s="69" t="s">
        <v>41</v>
      </c>
      <c r="K1031" s="63" t="s">
        <v>41</v>
      </c>
      <c r="N1031" s="78" t="s">
        <v>52</v>
      </c>
      <c r="O1031" s="78" t="s">
        <v>53</v>
      </c>
    </row>
    <row r="1032" spans="1:15">
      <c r="A1032" s="63" t="s">
        <v>218</v>
      </c>
      <c r="B1032" s="63" t="s">
        <v>157</v>
      </c>
      <c r="C1032" s="77">
        <f t="shared" si="32"/>
        <v>44774</v>
      </c>
      <c r="D1032" s="77">
        <f t="shared" si="33"/>
        <v>44778</v>
      </c>
      <c r="E1032" s="64" t="s">
        <v>54</v>
      </c>
      <c r="F1032" s="65" t="s">
        <v>55</v>
      </c>
      <c r="G1032" s="63" t="s">
        <v>40</v>
      </c>
      <c r="H1032" s="66">
        <v>5</v>
      </c>
      <c r="I1032" s="69" t="s">
        <v>41</v>
      </c>
      <c r="J1032" s="69" t="s">
        <v>41</v>
      </c>
      <c r="K1032" s="63" t="s">
        <v>41</v>
      </c>
      <c r="N1032" s="78" t="s">
        <v>56</v>
      </c>
      <c r="O1032" s="78" t="s">
        <v>57</v>
      </c>
    </row>
    <row r="1033" spans="1:15">
      <c r="A1033" s="63" t="s">
        <v>218</v>
      </c>
      <c r="B1033" s="63" t="s">
        <v>157</v>
      </c>
      <c r="C1033" s="77">
        <f t="shared" si="32"/>
        <v>44781</v>
      </c>
      <c r="D1033" s="77">
        <f t="shared" si="33"/>
        <v>44785</v>
      </c>
      <c r="E1033" s="64" t="s">
        <v>54</v>
      </c>
      <c r="F1033" s="65" t="s">
        <v>55</v>
      </c>
      <c r="G1033" s="63" t="s">
        <v>40</v>
      </c>
      <c r="H1033" s="66">
        <v>5</v>
      </c>
      <c r="I1033" s="69" t="s">
        <v>41</v>
      </c>
      <c r="J1033" s="69" t="s">
        <v>41</v>
      </c>
      <c r="K1033" s="63" t="s">
        <v>41</v>
      </c>
      <c r="N1033" s="78" t="s">
        <v>58</v>
      </c>
      <c r="O1033" s="78" t="s">
        <v>59</v>
      </c>
    </row>
    <row r="1034" spans="1:15">
      <c r="A1034" s="63" t="s">
        <v>218</v>
      </c>
      <c r="B1034" s="63" t="s">
        <v>157</v>
      </c>
      <c r="C1034" s="77">
        <f t="shared" si="32"/>
        <v>44788</v>
      </c>
      <c r="D1034" s="77">
        <f t="shared" si="33"/>
        <v>44788</v>
      </c>
      <c r="E1034" s="64" t="s">
        <v>38</v>
      </c>
      <c r="F1034" s="65" t="s">
        <v>39</v>
      </c>
      <c r="G1034" s="63" t="s">
        <v>40</v>
      </c>
      <c r="H1034" s="66">
        <v>1</v>
      </c>
      <c r="I1034" s="69" t="s">
        <v>41</v>
      </c>
      <c r="J1034" s="69" t="s">
        <v>41</v>
      </c>
      <c r="K1034" s="63" t="s">
        <v>41</v>
      </c>
      <c r="N1034" s="78" t="s">
        <v>60</v>
      </c>
      <c r="O1034" s="78" t="s">
        <v>60</v>
      </c>
    </row>
    <row r="1035" spans="1:15">
      <c r="A1035" s="63" t="s">
        <v>218</v>
      </c>
      <c r="B1035" s="63" t="s">
        <v>157</v>
      </c>
      <c r="C1035" s="77">
        <f t="shared" si="32"/>
        <v>44789</v>
      </c>
      <c r="D1035" s="77">
        <f t="shared" si="33"/>
        <v>44792</v>
      </c>
      <c r="E1035" s="64" t="s">
        <v>63</v>
      </c>
      <c r="F1035" s="65" t="s">
        <v>64</v>
      </c>
      <c r="G1035" s="63" t="s">
        <v>40</v>
      </c>
      <c r="H1035" s="66">
        <v>4</v>
      </c>
      <c r="I1035" s="69" t="s">
        <v>41</v>
      </c>
      <c r="J1035" s="69" t="s">
        <v>41</v>
      </c>
      <c r="K1035" s="63" t="s">
        <v>41</v>
      </c>
      <c r="N1035" s="78" t="s">
        <v>61</v>
      </c>
      <c r="O1035" s="78" t="s">
        <v>62</v>
      </c>
    </row>
    <row r="1036" spans="1:15">
      <c r="A1036" s="63" t="s">
        <v>218</v>
      </c>
      <c r="B1036" s="63" t="s">
        <v>157</v>
      </c>
      <c r="C1036" s="77">
        <f t="shared" si="32"/>
        <v>44848</v>
      </c>
      <c r="D1036" s="77">
        <f t="shared" si="33"/>
        <v>44848</v>
      </c>
      <c r="E1036" s="64" t="s">
        <v>43</v>
      </c>
      <c r="F1036" s="65" t="s">
        <v>44</v>
      </c>
      <c r="G1036" s="63" t="s">
        <v>40</v>
      </c>
      <c r="H1036" s="66">
        <v>1</v>
      </c>
      <c r="I1036" s="69" t="s">
        <v>41</v>
      </c>
      <c r="J1036" s="69" t="s">
        <v>41</v>
      </c>
      <c r="K1036" s="63" t="s">
        <v>45</v>
      </c>
      <c r="N1036" s="78" t="s">
        <v>65</v>
      </c>
      <c r="O1036" s="78" t="s">
        <v>65</v>
      </c>
    </row>
    <row r="1037" spans="1:15">
      <c r="A1037" s="63" t="s">
        <v>218</v>
      </c>
      <c r="B1037" s="63" t="s">
        <v>157</v>
      </c>
      <c r="C1037" s="77">
        <f t="shared" si="32"/>
        <v>44865</v>
      </c>
      <c r="D1037" s="77">
        <f t="shared" si="33"/>
        <v>44865</v>
      </c>
      <c r="E1037" s="64" t="s">
        <v>63</v>
      </c>
      <c r="F1037" s="65" t="s">
        <v>64</v>
      </c>
      <c r="G1037" s="63" t="s">
        <v>40</v>
      </c>
      <c r="H1037" s="66">
        <v>1</v>
      </c>
      <c r="I1037" s="69" t="s">
        <v>41</v>
      </c>
      <c r="J1037" s="69" t="s">
        <v>41</v>
      </c>
      <c r="K1037" s="63" t="s">
        <v>41</v>
      </c>
      <c r="N1037" s="78" t="s">
        <v>66</v>
      </c>
      <c r="O1037" s="78" t="s">
        <v>66</v>
      </c>
    </row>
    <row r="1038" spans="1:15">
      <c r="A1038" s="63" t="s">
        <v>218</v>
      </c>
      <c r="B1038" s="63" t="s">
        <v>157</v>
      </c>
      <c r="C1038" s="77">
        <f t="shared" si="32"/>
        <v>44866</v>
      </c>
      <c r="D1038" s="77">
        <f t="shared" si="33"/>
        <v>44866</v>
      </c>
      <c r="E1038" s="64" t="s">
        <v>38</v>
      </c>
      <c r="F1038" s="65" t="s">
        <v>39</v>
      </c>
      <c r="G1038" s="63" t="s">
        <v>40</v>
      </c>
      <c r="H1038" s="66">
        <v>1</v>
      </c>
      <c r="I1038" s="69" t="s">
        <v>41</v>
      </c>
      <c r="J1038" s="69" t="s">
        <v>41</v>
      </c>
      <c r="K1038" s="63" t="s">
        <v>41</v>
      </c>
      <c r="N1038" s="78" t="s">
        <v>67</v>
      </c>
      <c r="O1038" s="78" t="s">
        <v>67</v>
      </c>
    </row>
    <row r="1039" spans="1:15">
      <c r="A1039" s="63" t="s">
        <v>218</v>
      </c>
      <c r="B1039" s="63" t="s">
        <v>157</v>
      </c>
      <c r="C1039" s="77">
        <f t="shared" si="32"/>
        <v>44876</v>
      </c>
      <c r="D1039" s="77">
        <f t="shared" si="33"/>
        <v>44876</v>
      </c>
      <c r="E1039" s="64" t="s">
        <v>38</v>
      </c>
      <c r="F1039" s="65" t="s">
        <v>39</v>
      </c>
      <c r="G1039" s="63" t="s">
        <v>40</v>
      </c>
      <c r="H1039" s="66">
        <v>1</v>
      </c>
      <c r="I1039" s="69" t="s">
        <v>41</v>
      </c>
      <c r="J1039" s="69" t="s">
        <v>41</v>
      </c>
      <c r="K1039" s="63" t="s">
        <v>41</v>
      </c>
      <c r="N1039" s="78" t="s">
        <v>68</v>
      </c>
      <c r="O1039" s="78" t="s">
        <v>68</v>
      </c>
    </row>
    <row r="1040" spans="1:15">
      <c r="A1040" s="63" t="s">
        <v>218</v>
      </c>
      <c r="B1040" s="63" t="s">
        <v>157</v>
      </c>
      <c r="C1040" s="77">
        <f t="shared" si="32"/>
        <v>44918</v>
      </c>
      <c r="D1040" s="77">
        <f t="shared" si="33"/>
        <v>44918</v>
      </c>
      <c r="E1040" s="64" t="s">
        <v>74</v>
      </c>
      <c r="F1040" s="65" t="s">
        <v>75</v>
      </c>
      <c r="G1040" s="63" t="s">
        <v>40</v>
      </c>
      <c r="H1040" s="66">
        <v>1</v>
      </c>
      <c r="I1040" s="69" t="s">
        <v>41</v>
      </c>
      <c r="J1040" s="69" t="s">
        <v>41</v>
      </c>
      <c r="K1040" s="63" t="s">
        <v>41</v>
      </c>
      <c r="N1040" s="78" t="s">
        <v>97</v>
      </c>
      <c r="O1040" s="78" t="s">
        <v>97</v>
      </c>
    </row>
    <row r="1041" spans="1:15">
      <c r="A1041" s="63" t="s">
        <v>218</v>
      </c>
      <c r="B1041" s="63" t="s">
        <v>157</v>
      </c>
      <c r="C1041" s="77">
        <f t="shared" si="32"/>
        <v>44920</v>
      </c>
      <c r="D1041" s="77">
        <f t="shared" si="33"/>
        <v>44920</v>
      </c>
      <c r="E1041" s="64" t="s">
        <v>38</v>
      </c>
      <c r="F1041" s="65" t="s">
        <v>39</v>
      </c>
      <c r="G1041" s="63" t="s">
        <v>40</v>
      </c>
      <c r="H1041" s="66">
        <v>1</v>
      </c>
      <c r="I1041" s="69" t="s">
        <v>41</v>
      </c>
      <c r="J1041" s="69" t="s">
        <v>41</v>
      </c>
      <c r="K1041" s="63" t="s">
        <v>41</v>
      </c>
      <c r="N1041" s="78" t="s">
        <v>69</v>
      </c>
      <c r="O1041" s="78" t="s">
        <v>69</v>
      </c>
    </row>
    <row r="1042" spans="1:15">
      <c r="A1042" s="63" t="s">
        <v>218</v>
      </c>
      <c r="B1042" s="63" t="s">
        <v>157</v>
      </c>
      <c r="C1042" s="77">
        <f t="shared" si="32"/>
        <v>44921</v>
      </c>
      <c r="D1042" s="77">
        <f t="shared" si="33"/>
        <v>44925</v>
      </c>
      <c r="E1042" s="64" t="s">
        <v>54</v>
      </c>
      <c r="F1042" s="65" t="s">
        <v>55</v>
      </c>
      <c r="G1042" s="63" t="s">
        <v>40</v>
      </c>
      <c r="H1042" s="66">
        <v>5</v>
      </c>
      <c r="I1042" s="69" t="s">
        <v>41</v>
      </c>
      <c r="J1042" s="69" t="s">
        <v>41</v>
      </c>
      <c r="K1042" s="63" t="s">
        <v>41</v>
      </c>
      <c r="N1042" s="78" t="s">
        <v>70</v>
      </c>
      <c r="O1042" s="78" t="s">
        <v>71</v>
      </c>
    </row>
    <row r="1043" spans="1:15">
      <c r="A1043" s="63" t="s">
        <v>219</v>
      </c>
      <c r="B1043" s="63" t="s">
        <v>158</v>
      </c>
      <c r="C1043" s="77">
        <f t="shared" si="32"/>
        <v>44562</v>
      </c>
      <c r="D1043" s="77">
        <f t="shared" si="33"/>
        <v>44562</v>
      </c>
      <c r="E1043" s="64" t="s">
        <v>38</v>
      </c>
      <c r="F1043" s="65" t="s">
        <v>39</v>
      </c>
      <c r="G1043" s="63" t="s">
        <v>40</v>
      </c>
      <c r="H1043" s="66">
        <v>1</v>
      </c>
      <c r="I1043" s="69" t="s">
        <v>41</v>
      </c>
      <c r="J1043" s="69" t="s">
        <v>41</v>
      </c>
      <c r="K1043" s="63" t="s">
        <v>41</v>
      </c>
      <c r="N1043" s="78" t="s">
        <v>37</v>
      </c>
      <c r="O1043" s="78" t="s">
        <v>37</v>
      </c>
    </row>
    <row r="1044" spans="1:15">
      <c r="A1044" s="63" t="s">
        <v>219</v>
      </c>
      <c r="B1044" s="63" t="s">
        <v>158</v>
      </c>
      <c r="C1044" s="77">
        <f t="shared" si="32"/>
        <v>44638</v>
      </c>
      <c r="D1044" s="77">
        <f t="shared" si="33"/>
        <v>44638</v>
      </c>
      <c r="E1044" s="64" t="s">
        <v>43</v>
      </c>
      <c r="F1044" s="65" t="s">
        <v>44</v>
      </c>
      <c r="G1044" s="63" t="s">
        <v>40</v>
      </c>
      <c r="H1044" s="66">
        <v>1</v>
      </c>
      <c r="I1044" s="69" t="s">
        <v>41</v>
      </c>
      <c r="J1044" s="69" t="s">
        <v>41</v>
      </c>
      <c r="K1044" s="63" t="s">
        <v>45</v>
      </c>
      <c r="N1044" s="78" t="s">
        <v>42</v>
      </c>
      <c r="O1044" s="78" t="s">
        <v>42</v>
      </c>
    </row>
    <row r="1045" spans="1:15">
      <c r="A1045" s="63" t="s">
        <v>219</v>
      </c>
      <c r="B1045" s="63" t="s">
        <v>158</v>
      </c>
      <c r="C1045" s="77">
        <f t="shared" si="32"/>
        <v>44669</v>
      </c>
      <c r="D1045" s="77">
        <f t="shared" si="33"/>
        <v>44669</v>
      </c>
      <c r="E1045" s="64" t="s">
        <v>38</v>
      </c>
      <c r="F1045" s="65" t="s">
        <v>39</v>
      </c>
      <c r="G1045" s="63" t="s">
        <v>40</v>
      </c>
      <c r="H1045" s="66">
        <v>1</v>
      </c>
      <c r="I1045" s="69" t="s">
        <v>41</v>
      </c>
      <c r="J1045" s="69" t="s">
        <v>41</v>
      </c>
      <c r="K1045" s="63" t="s">
        <v>41</v>
      </c>
      <c r="N1045" s="78" t="s">
        <v>46</v>
      </c>
      <c r="O1045" s="78" t="s">
        <v>46</v>
      </c>
    </row>
    <row r="1046" spans="1:15">
      <c r="A1046" s="63" t="s">
        <v>219</v>
      </c>
      <c r="B1046" s="63" t="s">
        <v>158</v>
      </c>
      <c r="C1046" s="77">
        <f t="shared" si="32"/>
        <v>44682</v>
      </c>
      <c r="D1046" s="77">
        <f t="shared" si="33"/>
        <v>44682</v>
      </c>
      <c r="E1046" s="64" t="s">
        <v>38</v>
      </c>
      <c r="F1046" s="65" t="s">
        <v>39</v>
      </c>
      <c r="G1046" s="63" t="s">
        <v>40</v>
      </c>
      <c r="H1046" s="66">
        <v>1</v>
      </c>
      <c r="I1046" s="69" t="s">
        <v>41</v>
      </c>
      <c r="J1046" s="69" t="s">
        <v>41</v>
      </c>
      <c r="K1046" s="63" t="s">
        <v>41</v>
      </c>
      <c r="N1046" s="78" t="s">
        <v>47</v>
      </c>
      <c r="O1046" s="78" t="s">
        <v>47</v>
      </c>
    </row>
    <row r="1047" spans="1:15">
      <c r="A1047" s="63" t="s">
        <v>219</v>
      </c>
      <c r="B1047" s="63" t="s">
        <v>158</v>
      </c>
      <c r="C1047" s="77">
        <f t="shared" si="32"/>
        <v>44689</v>
      </c>
      <c r="D1047" s="77">
        <f t="shared" si="33"/>
        <v>44689</v>
      </c>
      <c r="E1047" s="64" t="s">
        <v>38</v>
      </c>
      <c r="F1047" s="65" t="s">
        <v>39</v>
      </c>
      <c r="G1047" s="63" t="s">
        <v>40</v>
      </c>
      <c r="H1047" s="66">
        <v>1</v>
      </c>
      <c r="I1047" s="69" t="s">
        <v>41</v>
      </c>
      <c r="J1047" s="69" t="s">
        <v>41</v>
      </c>
      <c r="K1047" s="63" t="s">
        <v>41</v>
      </c>
      <c r="N1047" s="78" t="s">
        <v>48</v>
      </c>
      <c r="O1047" s="78" t="s">
        <v>48</v>
      </c>
    </row>
    <row r="1048" spans="1:15">
      <c r="A1048" s="63" t="s">
        <v>219</v>
      </c>
      <c r="B1048" s="63" t="s">
        <v>158</v>
      </c>
      <c r="C1048" s="77">
        <f t="shared" si="32"/>
        <v>44707</v>
      </c>
      <c r="D1048" s="77">
        <f t="shared" si="33"/>
        <v>44707</v>
      </c>
      <c r="E1048" s="64" t="s">
        <v>38</v>
      </c>
      <c r="F1048" s="65" t="s">
        <v>39</v>
      </c>
      <c r="G1048" s="63" t="s">
        <v>40</v>
      </c>
      <c r="H1048" s="66">
        <v>1</v>
      </c>
      <c r="I1048" s="69" t="s">
        <v>41</v>
      </c>
      <c r="J1048" s="69" t="s">
        <v>41</v>
      </c>
      <c r="K1048" s="63" t="s">
        <v>41</v>
      </c>
      <c r="N1048" s="78" t="s">
        <v>49</v>
      </c>
      <c r="O1048" s="78" t="s">
        <v>49</v>
      </c>
    </row>
    <row r="1049" spans="1:15">
      <c r="A1049" s="63" t="s">
        <v>219</v>
      </c>
      <c r="B1049" s="63" t="s">
        <v>158</v>
      </c>
      <c r="C1049" s="77">
        <f t="shared" si="32"/>
        <v>44718</v>
      </c>
      <c r="D1049" s="77">
        <f t="shared" si="33"/>
        <v>44718</v>
      </c>
      <c r="E1049" s="64" t="s">
        <v>38</v>
      </c>
      <c r="F1049" s="65" t="s">
        <v>39</v>
      </c>
      <c r="G1049" s="63" t="s">
        <v>40</v>
      </c>
      <c r="H1049" s="66">
        <v>1</v>
      </c>
      <c r="I1049" s="69" t="s">
        <v>41</v>
      </c>
      <c r="J1049" s="69" t="s">
        <v>41</v>
      </c>
      <c r="K1049" s="63" t="s">
        <v>41</v>
      </c>
      <c r="N1049" s="78" t="s">
        <v>50</v>
      </c>
      <c r="O1049" s="78" t="s">
        <v>50</v>
      </c>
    </row>
    <row r="1050" spans="1:15">
      <c r="A1050" s="63" t="s">
        <v>219</v>
      </c>
      <c r="B1050" s="63" t="s">
        <v>158</v>
      </c>
      <c r="C1050" s="77">
        <f t="shared" si="32"/>
        <v>44756</v>
      </c>
      <c r="D1050" s="77">
        <f t="shared" si="33"/>
        <v>44756</v>
      </c>
      <c r="E1050" s="64" t="s">
        <v>38</v>
      </c>
      <c r="F1050" s="65" t="s">
        <v>39</v>
      </c>
      <c r="G1050" s="63" t="s">
        <v>40</v>
      </c>
      <c r="H1050" s="66">
        <v>1</v>
      </c>
      <c r="I1050" s="69" t="s">
        <v>41</v>
      </c>
      <c r="J1050" s="69" t="s">
        <v>41</v>
      </c>
      <c r="K1050" s="63" t="s">
        <v>41</v>
      </c>
      <c r="N1050" s="78" t="s">
        <v>51</v>
      </c>
      <c r="O1050" s="78" t="s">
        <v>51</v>
      </c>
    </row>
    <row r="1051" spans="1:15">
      <c r="A1051" s="63" t="s">
        <v>219</v>
      </c>
      <c r="B1051" s="63" t="s">
        <v>158</v>
      </c>
      <c r="C1051" s="77">
        <f t="shared" si="32"/>
        <v>44788</v>
      </c>
      <c r="D1051" s="77">
        <f t="shared" si="33"/>
        <v>44788</v>
      </c>
      <c r="E1051" s="64" t="s">
        <v>38</v>
      </c>
      <c r="F1051" s="65" t="s">
        <v>39</v>
      </c>
      <c r="G1051" s="63" t="s">
        <v>40</v>
      </c>
      <c r="H1051" s="66">
        <v>1</v>
      </c>
      <c r="I1051" s="69" t="s">
        <v>41</v>
      </c>
      <c r="J1051" s="69" t="s">
        <v>41</v>
      </c>
      <c r="K1051" s="63" t="s">
        <v>41</v>
      </c>
      <c r="N1051" s="78" t="s">
        <v>60</v>
      </c>
      <c r="O1051" s="78" t="s">
        <v>60</v>
      </c>
    </row>
    <row r="1052" spans="1:15">
      <c r="A1052" s="63" t="s">
        <v>219</v>
      </c>
      <c r="B1052" s="63" t="s">
        <v>158</v>
      </c>
      <c r="C1052" s="77">
        <f t="shared" si="32"/>
        <v>44848</v>
      </c>
      <c r="D1052" s="77">
        <f t="shared" si="33"/>
        <v>44848</v>
      </c>
      <c r="E1052" s="64" t="s">
        <v>43</v>
      </c>
      <c r="F1052" s="65" t="s">
        <v>44</v>
      </c>
      <c r="G1052" s="63" t="s">
        <v>40</v>
      </c>
      <c r="H1052" s="66">
        <v>1</v>
      </c>
      <c r="I1052" s="69" t="s">
        <v>41</v>
      </c>
      <c r="J1052" s="69" t="s">
        <v>41</v>
      </c>
      <c r="K1052" s="63" t="s">
        <v>45</v>
      </c>
      <c r="N1052" s="78" t="s">
        <v>65</v>
      </c>
      <c r="O1052" s="78" t="s">
        <v>65</v>
      </c>
    </row>
    <row r="1053" spans="1:15">
      <c r="A1053" s="63" t="s">
        <v>219</v>
      </c>
      <c r="B1053" s="63" t="s">
        <v>158</v>
      </c>
      <c r="C1053" s="77">
        <f t="shared" si="32"/>
        <v>44866</v>
      </c>
      <c r="D1053" s="77">
        <f t="shared" si="33"/>
        <v>44866</v>
      </c>
      <c r="E1053" s="64" t="s">
        <v>38</v>
      </c>
      <c r="F1053" s="65" t="s">
        <v>39</v>
      </c>
      <c r="G1053" s="63" t="s">
        <v>40</v>
      </c>
      <c r="H1053" s="66">
        <v>1</v>
      </c>
      <c r="I1053" s="69" t="s">
        <v>41</v>
      </c>
      <c r="J1053" s="69" t="s">
        <v>41</v>
      </c>
      <c r="K1053" s="63" t="s">
        <v>41</v>
      </c>
      <c r="N1053" s="78" t="s">
        <v>67</v>
      </c>
      <c r="O1053" s="78" t="s">
        <v>67</v>
      </c>
    </row>
    <row r="1054" spans="1:15">
      <c r="A1054" s="63" t="s">
        <v>219</v>
      </c>
      <c r="B1054" s="63" t="s">
        <v>158</v>
      </c>
      <c r="C1054" s="77">
        <f t="shared" si="32"/>
        <v>44876</v>
      </c>
      <c r="D1054" s="77">
        <f t="shared" si="33"/>
        <v>44876</v>
      </c>
      <c r="E1054" s="64" t="s">
        <v>38</v>
      </c>
      <c r="F1054" s="65" t="s">
        <v>39</v>
      </c>
      <c r="G1054" s="63" t="s">
        <v>40</v>
      </c>
      <c r="H1054" s="66">
        <v>1</v>
      </c>
      <c r="I1054" s="69" t="s">
        <v>41</v>
      </c>
      <c r="J1054" s="69" t="s">
        <v>41</v>
      </c>
      <c r="K1054" s="63" t="s">
        <v>41</v>
      </c>
      <c r="N1054" s="78" t="s">
        <v>68</v>
      </c>
      <c r="O1054" s="78" t="s">
        <v>68</v>
      </c>
    </row>
    <row r="1055" spans="1:15">
      <c r="A1055" s="63" t="s">
        <v>219</v>
      </c>
      <c r="B1055" s="63" t="s">
        <v>158</v>
      </c>
      <c r="C1055" s="77">
        <f t="shared" si="32"/>
        <v>44920</v>
      </c>
      <c r="D1055" s="77">
        <f t="shared" si="33"/>
        <v>44920</v>
      </c>
      <c r="E1055" s="64" t="s">
        <v>38</v>
      </c>
      <c r="F1055" s="65" t="s">
        <v>39</v>
      </c>
      <c r="G1055" s="63" t="s">
        <v>40</v>
      </c>
      <c r="H1055" s="66">
        <v>1</v>
      </c>
      <c r="I1055" s="69" t="s">
        <v>41</v>
      </c>
      <c r="J1055" s="69" t="s">
        <v>41</v>
      </c>
      <c r="K1055" s="63" t="s">
        <v>41</v>
      </c>
      <c r="N1055" s="78" t="s">
        <v>69</v>
      </c>
      <c r="O1055" s="78" t="s">
        <v>69</v>
      </c>
    </row>
    <row r="1056" spans="1:15">
      <c r="A1056" s="63" t="s">
        <v>220</v>
      </c>
      <c r="B1056" s="63" t="s">
        <v>159</v>
      </c>
      <c r="C1056" s="77">
        <f t="shared" si="32"/>
        <v>44562</v>
      </c>
      <c r="D1056" s="77">
        <f t="shared" si="33"/>
        <v>44562</v>
      </c>
      <c r="E1056" s="64" t="s">
        <v>38</v>
      </c>
      <c r="F1056" s="65" t="s">
        <v>39</v>
      </c>
      <c r="G1056" s="63" t="s">
        <v>40</v>
      </c>
      <c r="H1056" s="66">
        <v>1</v>
      </c>
      <c r="I1056" s="69" t="s">
        <v>41</v>
      </c>
      <c r="J1056" s="69" t="s">
        <v>41</v>
      </c>
      <c r="K1056" s="63" t="s">
        <v>41</v>
      </c>
      <c r="N1056" s="78" t="s">
        <v>37</v>
      </c>
      <c r="O1056" s="78" t="s">
        <v>37</v>
      </c>
    </row>
    <row r="1057" spans="1:15">
      <c r="A1057" s="63" t="s">
        <v>220</v>
      </c>
      <c r="B1057" s="63" t="s">
        <v>159</v>
      </c>
      <c r="C1057" s="77">
        <f t="shared" si="32"/>
        <v>44571</v>
      </c>
      <c r="D1057" s="77">
        <f t="shared" si="33"/>
        <v>44571</v>
      </c>
      <c r="E1057" s="64" t="s">
        <v>74</v>
      </c>
      <c r="F1057" s="65" t="s">
        <v>75</v>
      </c>
      <c r="G1057" s="63" t="s">
        <v>76</v>
      </c>
      <c r="H1057" s="68">
        <v>4.1666666666670002E-2</v>
      </c>
      <c r="I1057" s="69" t="s">
        <v>77</v>
      </c>
      <c r="J1057" s="69" t="s">
        <v>78</v>
      </c>
      <c r="K1057" s="63" t="s">
        <v>79</v>
      </c>
      <c r="N1057" s="78" t="s">
        <v>73</v>
      </c>
      <c r="O1057" s="78" t="s">
        <v>73</v>
      </c>
    </row>
    <row r="1058" spans="1:15">
      <c r="A1058" s="63" t="s">
        <v>220</v>
      </c>
      <c r="B1058" s="63" t="s">
        <v>159</v>
      </c>
      <c r="C1058" s="77">
        <f t="shared" si="32"/>
        <v>44585</v>
      </c>
      <c r="D1058" s="77">
        <f t="shared" si="33"/>
        <v>44585</v>
      </c>
      <c r="E1058" s="64" t="s">
        <v>74</v>
      </c>
      <c r="F1058" s="65" t="s">
        <v>75</v>
      </c>
      <c r="G1058" s="63" t="s">
        <v>76</v>
      </c>
      <c r="H1058" s="68">
        <v>4.1666666666670002E-2</v>
      </c>
      <c r="I1058" s="69" t="s">
        <v>77</v>
      </c>
      <c r="J1058" s="69" t="s">
        <v>78</v>
      </c>
      <c r="K1058" s="63" t="s">
        <v>79</v>
      </c>
      <c r="N1058" s="78" t="s">
        <v>80</v>
      </c>
      <c r="O1058" s="78" t="s">
        <v>80</v>
      </c>
    </row>
    <row r="1059" spans="1:15">
      <c r="A1059" s="63" t="s">
        <v>220</v>
      </c>
      <c r="B1059" s="63" t="s">
        <v>159</v>
      </c>
      <c r="C1059" s="77">
        <f t="shared" si="32"/>
        <v>44599</v>
      </c>
      <c r="D1059" s="77">
        <f t="shared" si="33"/>
        <v>44599</v>
      </c>
      <c r="E1059" s="64" t="s">
        <v>74</v>
      </c>
      <c r="F1059" s="65" t="s">
        <v>75</v>
      </c>
      <c r="G1059" s="63" t="s">
        <v>76</v>
      </c>
      <c r="H1059" s="68">
        <v>4.1666666666670002E-2</v>
      </c>
      <c r="I1059" s="69" t="s">
        <v>77</v>
      </c>
      <c r="J1059" s="69" t="s">
        <v>78</v>
      </c>
      <c r="K1059" s="63" t="s">
        <v>82</v>
      </c>
      <c r="N1059" s="78" t="s">
        <v>81</v>
      </c>
      <c r="O1059" s="78" t="s">
        <v>81</v>
      </c>
    </row>
    <row r="1060" spans="1:15">
      <c r="A1060" s="63" t="s">
        <v>220</v>
      </c>
      <c r="B1060" s="63" t="s">
        <v>159</v>
      </c>
      <c r="C1060" s="77">
        <f t="shared" si="32"/>
        <v>44620</v>
      </c>
      <c r="D1060" s="77">
        <f t="shared" si="33"/>
        <v>44620</v>
      </c>
      <c r="E1060" s="64" t="s">
        <v>74</v>
      </c>
      <c r="F1060" s="65" t="s">
        <v>75</v>
      </c>
      <c r="G1060" s="63" t="s">
        <v>76</v>
      </c>
      <c r="H1060" s="68">
        <v>4.1666666666670002E-2</v>
      </c>
      <c r="I1060" s="69" t="s">
        <v>77</v>
      </c>
      <c r="J1060" s="69" t="s">
        <v>78</v>
      </c>
      <c r="K1060" s="63" t="s">
        <v>82</v>
      </c>
      <c r="N1060" s="78" t="s">
        <v>83</v>
      </c>
      <c r="O1060" s="78" t="s">
        <v>83</v>
      </c>
    </row>
    <row r="1061" spans="1:15">
      <c r="A1061" s="63" t="s">
        <v>220</v>
      </c>
      <c r="B1061" s="63" t="s">
        <v>159</v>
      </c>
      <c r="C1061" s="77">
        <f t="shared" si="32"/>
        <v>44634</v>
      </c>
      <c r="D1061" s="77">
        <f t="shared" si="33"/>
        <v>44634</v>
      </c>
      <c r="E1061" s="64" t="s">
        <v>74</v>
      </c>
      <c r="F1061" s="65" t="s">
        <v>75</v>
      </c>
      <c r="G1061" s="63" t="s">
        <v>76</v>
      </c>
      <c r="H1061" s="68">
        <v>4.1666666666670002E-2</v>
      </c>
      <c r="I1061" s="69" t="s">
        <v>77</v>
      </c>
      <c r="J1061" s="69" t="s">
        <v>78</v>
      </c>
      <c r="K1061" s="63" t="s">
        <v>82</v>
      </c>
      <c r="N1061" s="78" t="s">
        <v>84</v>
      </c>
      <c r="O1061" s="78" t="s">
        <v>84</v>
      </c>
    </row>
    <row r="1062" spans="1:15">
      <c r="A1062" s="63" t="s">
        <v>220</v>
      </c>
      <c r="B1062" s="63" t="s">
        <v>159</v>
      </c>
      <c r="C1062" s="77">
        <f t="shared" si="32"/>
        <v>44638</v>
      </c>
      <c r="D1062" s="77">
        <f t="shared" si="33"/>
        <v>44638</v>
      </c>
      <c r="E1062" s="64" t="s">
        <v>43</v>
      </c>
      <c r="F1062" s="65" t="s">
        <v>44</v>
      </c>
      <c r="G1062" s="63" t="s">
        <v>40</v>
      </c>
      <c r="H1062" s="66">
        <v>1</v>
      </c>
      <c r="I1062" s="69" t="s">
        <v>41</v>
      </c>
      <c r="J1062" s="69" t="s">
        <v>41</v>
      </c>
      <c r="K1062" s="63" t="s">
        <v>45</v>
      </c>
      <c r="N1062" s="78" t="s">
        <v>42</v>
      </c>
      <c r="O1062" s="78" t="s">
        <v>42</v>
      </c>
    </row>
    <row r="1063" spans="1:15">
      <c r="A1063" s="63" t="s">
        <v>220</v>
      </c>
      <c r="B1063" s="63" t="s">
        <v>159</v>
      </c>
      <c r="C1063" s="77">
        <f t="shared" si="32"/>
        <v>44648</v>
      </c>
      <c r="D1063" s="77">
        <f t="shared" si="33"/>
        <v>44648</v>
      </c>
      <c r="E1063" s="64" t="s">
        <v>74</v>
      </c>
      <c r="F1063" s="65" t="s">
        <v>75</v>
      </c>
      <c r="G1063" s="63" t="s">
        <v>76</v>
      </c>
      <c r="H1063" s="68">
        <v>4.1666666666670002E-2</v>
      </c>
      <c r="I1063" s="69" t="s">
        <v>77</v>
      </c>
      <c r="J1063" s="69" t="s">
        <v>78</v>
      </c>
      <c r="K1063" s="63" t="s">
        <v>82</v>
      </c>
      <c r="N1063" s="78" t="s">
        <v>85</v>
      </c>
      <c r="O1063" s="78" t="s">
        <v>85</v>
      </c>
    </row>
    <row r="1064" spans="1:15">
      <c r="A1064" s="63" t="s">
        <v>220</v>
      </c>
      <c r="B1064" s="63" t="s">
        <v>159</v>
      </c>
      <c r="C1064" s="77">
        <f t="shared" si="32"/>
        <v>44662</v>
      </c>
      <c r="D1064" s="77">
        <f t="shared" si="33"/>
        <v>44662</v>
      </c>
      <c r="E1064" s="64" t="s">
        <v>74</v>
      </c>
      <c r="F1064" s="65" t="s">
        <v>75</v>
      </c>
      <c r="G1064" s="63" t="s">
        <v>76</v>
      </c>
      <c r="H1064" s="68">
        <v>4.1666666666670002E-2</v>
      </c>
      <c r="I1064" s="69" t="s">
        <v>77</v>
      </c>
      <c r="J1064" s="69" t="s">
        <v>78</v>
      </c>
      <c r="K1064" s="63" t="s">
        <v>82</v>
      </c>
      <c r="N1064" s="78" t="s">
        <v>86</v>
      </c>
      <c r="O1064" s="78" t="s">
        <v>86</v>
      </c>
    </row>
    <row r="1065" spans="1:15">
      <c r="A1065" s="63" t="s">
        <v>220</v>
      </c>
      <c r="B1065" s="63" t="s">
        <v>159</v>
      </c>
      <c r="C1065" s="77">
        <f t="shared" si="32"/>
        <v>44669</v>
      </c>
      <c r="D1065" s="77">
        <f t="shared" si="33"/>
        <v>44669</v>
      </c>
      <c r="E1065" s="64" t="s">
        <v>38</v>
      </c>
      <c r="F1065" s="65" t="s">
        <v>39</v>
      </c>
      <c r="G1065" s="63" t="s">
        <v>40</v>
      </c>
      <c r="H1065" s="66">
        <v>1</v>
      </c>
      <c r="I1065" s="69" t="s">
        <v>41</v>
      </c>
      <c r="J1065" s="69" t="s">
        <v>41</v>
      </c>
      <c r="K1065" s="63" t="s">
        <v>41</v>
      </c>
      <c r="N1065" s="78" t="s">
        <v>46</v>
      </c>
      <c r="O1065" s="78" t="s">
        <v>46</v>
      </c>
    </row>
    <row r="1066" spans="1:15">
      <c r="A1066" s="63" t="s">
        <v>220</v>
      </c>
      <c r="B1066" s="63" t="s">
        <v>159</v>
      </c>
      <c r="C1066" s="77">
        <f t="shared" si="32"/>
        <v>44682</v>
      </c>
      <c r="D1066" s="77">
        <f t="shared" si="33"/>
        <v>44682</v>
      </c>
      <c r="E1066" s="64" t="s">
        <v>38</v>
      </c>
      <c r="F1066" s="65" t="s">
        <v>39</v>
      </c>
      <c r="G1066" s="63" t="s">
        <v>40</v>
      </c>
      <c r="H1066" s="66">
        <v>1</v>
      </c>
      <c r="I1066" s="69" t="s">
        <v>41</v>
      </c>
      <c r="J1066" s="69" t="s">
        <v>41</v>
      </c>
      <c r="K1066" s="63" t="s">
        <v>41</v>
      </c>
      <c r="N1066" s="78" t="s">
        <v>47</v>
      </c>
      <c r="O1066" s="78" t="s">
        <v>47</v>
      </c>
    </row>
    <row r="1067" spans="1:15">
      <c r="A1067" s="63" t="s">
        <v>220</v>
      </c>
      <c r="B1067" s="63" t="s">
        <v>159</v>
      </c>
      <c r="C1067" s="77">
        <f t="shared" si="32"/>
        <v>44683</v>
      </c>
      <c r="D1067" s="77">
        <f t="shared" si="33"/>
        <v>44683</v>
      </c>
      <c r="E1067" s="64" t="s">
        <v>74</v>
      </c>
      <c r="F1067" s="65" t="s">
        <v>75</v>
      </c>
      <c r="G1067" s="63" t="s">
        <v>76</v>
      </c>
      <c r="H1067" s="68">
        <v>4.1666666666670002E-2</v>
      </c>
      <c r="I1067" s="69" t="s">
        <v>77</v>
      </c>
      <c r="J1067" s="69" t="s">
        <v>78</v>
      </c>
      <c r="K1067" s="63" t="s">
        <v>79</v>
      </c>
      <c r="N1067" s="78" t="s">
        <v>87</v>
      </c>
      <c r="O1067" s="78" t="s">
        <v>87</v>
      </c>
    </row>
    <row r="1068" spans="1:15">
      <c r="A1068" s="63" t="s">
        <v>220</v>
      </c>
      <c r="B1068" s="63" t="s">
        <v>159</v>
      </c>
      <c r="C1068" s="77">
        <f t="shared" si="32"/>
        <v>44689</v>
      </c>
      <c r="D1068" s="77">
        <f t="shared" si="33"/>
        <v>44689</v>
      </c>
      <c r="E1068" s="64" t="s">
        <v>38</v>
      </c>
      <c r="F1068" s="65" t="s">
        <v>39</v>
      </c>
      <c r="G1068" s="63" t="s">
        <v>40</v>
      </c>
      <c r="H1068" s="66">
        <v>1</v>
      </c>
      <c r="I1068" s="69" t="s">
        <v>41</v>
      </c>
      <c r="J1068" s="69" t="s">
        <v>41</v>
      </c>
      <c r="K1068" s="63" t="s">
        <v>41</v>
      </c>
      <c r="N1068" s="78" t="s">
        <v>48</v>
      </c>
      <c r="O1068" s="78" t="s">
        <v>48</v>
      </c>
    </row>
    <row r="1069" spans="1:15">
      <c r="A1069" s="63" t="s">
        <v>220</v>
      </c>
      <c r="B1069" s="63" t="s">
        <v>159</v>
      </c>
      <c r="C1069" s="77">
        <f t="shared" si="32"/>
        <v>44697</v>
      </c>
      <c r="D1069" s="77">
        <f t="shared" si="33"/>
        <v>44697</v>
      </c>
      <c r="E1069" s="64" t="s">
        <v>74</v>
      </c>
      <c r="F1069" s="65" t="s">
        <v>75</v>
      </c>
      <c r="G1069" s="63" t="s">
        <v>76</v>
      </c>
      <c r="H1069" s="68">
        <v>4.1666666666670002E-2</v>
      </c>
      <c r="I1069" s="69" t="s">
        <v>77</v>
      </c>
      <c r="J1069" s="69" t="s">
        <v>78</v>
      </c>
      <c r="K1069" s="63" t="s">
        <v>79</v>
      </c>
      <c r="N1069" s="78" t="s">
        <v>88</v>
      </c>
      <c r="O1069" s="78" t="s">
        <v>88</v>
      </c>
    </row>
    <row r="1070" spans="1:15">
      <c r="A1070" s="63" t="s">
        <v>220</v>
      </c>
      <c r="B1070" s="63" t="s">
        <v>159</v>
      </c>
      <c r="C1070" s="77">
        <f t="shared" si="32"/>
        <v>44707</v>
      </c>
      <c r="D1070" s="77">
        <f t="shared" si="33"/>
        <v>44707</v>
      </c>
      <c r="E1070" s="64" t="s">
        <v>38</v>
      </c>
      <c r="F1070" s="65" t="s">
        <v>39</v>
      </c>
      <c r="G1070" s="63" t="s">
        <v>40</v>
      </c>
      <c r="H1070" s="66">
        <v>1</v>
      </c>
      <c r="I1070" s="69" t="s">
        <v>41</v>
      </c>
      <c r="J1070" s="69" t="s">
        <v>41</v>
      </c>
      <c r="K1070" s="63" t="s">
        <v>41</v>
      </c>
      <c r="N1070" s="78" t="s">
        <v>49</v>
      </c>
      <c r="O1070" s="78" t="s">
        <v>49</v>
      </c>
    </row>
    <row r="1071" spans="1:15">
      <c r="A1071" s="63" t="s">
        <v>220</v>
      </c>
      <c r="B1071" s="63" t="s">
        <v>159</v>
      </c>
      <c r="C1071" s="77">
        <f t="shared" si="32"/>
        <v>44708</v>
      </c>
      <c r="D1071" s="77">
        <f t="shared" si="33"/>
        <v>44708</v>
      </c>
      <c r="E1071" s="64" t="s">
        <v>63</v>
      </c>
      <c r="F1071" s="65" t="s">
        <v>64</v>
      </c>
      <c r="G1071" s="63" t="s">
        <v>40</v>
      </c>
      <c r="H1071" s="66">
        <v>1</v>
      </c>
      <c r="I1071" s="69" t="s">
        <v>41</v>
      </c>
      <c r="J1071" s="69" t="s">
        <v>41</v>
      </c>
      <c r="K1071" s="63" t="s">
        <v>41</v>
      </c>
      <c r="N1071" s="78" t="s">
        <v>89</v>
      </c>
      <c r="O1071" s="78" t="s">
        <v>89</v>
      </c>
    </row>
    <row r="1072" spans="1:15">
      <c r="A1072" s="63" t="s">
        <v>220</v>
      </c>
      <c r="B1072" s="63" t="s">
        <v>159</v>
      </c>
      <c r="C1072" s="77">
        <f t="shared" si="32"/>
        <v>44711</v>
      </c>
      <c r="D1072" s="77">
        <f t="shared" si="33"/>
        <v>44711</v>
      </c>
      <c r="E1072" s="64" t="s">
        <v>74</v>
      </c>
      <c r="F1072" s="65" t="s">
        <v>75</v>
      </c>
      <c r="G1072" s="63" t="s">
        <v>76</v>
      </c>
      <c r="H1072" s="68">
        <v>4.1666666666670002E-2</v>
      </c>
      <c r="I1072" s="69" t="s">
        <v>77</v>
      </c>
      <c r="J1072" s="69" t="s">
        <v>78</v>
      </c>
      <c r="K1072" s="63" t="s">
        <v>79</v>
      </c>
      <c r="N1072" s="78" t="s">
        <v>90</v>
      </c>
      <c r="O1072" s="78" t="s">
        <v>90</v>
      </c>
    </row>
    <row r="1073" spans="1:15">
      <c r="A1073" s="63" t="s">
        <v>220</v>
      </c>
      <c r="B1073" s="63" t="s">
        <v>159</v>
      </c>
      <c r="C1073" s="77">
        <f t="shared" si="32"/>
        <v>44718</v>
      </c>
      <c r="D1073" s="77">
        <f t="shared" si="33"/>
        <v>44718</v>
      </c>
      <c r="E1073" s="64" t="s">
        <v>38</v>
      </c>
      <c r="F1073" s="65" t="s">
        <v>39</v>
      </c>
      <c r="G1073" s="63" t="s">
        <v>40</v>
      </c>
      <c r="H1073" s="66">
        <v>1</v>
      </c>
      <c r="I1073" s="69" t="s">
        <v>41</v>
      </c>
      <c r="J1073" s="69" t="s">
        <v>41</v>
      </c>
      <c r="K1073" s="63" t="s">
        <v>41</v>
      </c>
      <c r="N1073" s="78" t="s">
        <v>50</v>
      </c>
      <c r="O1073" s="78" t="s">
        <v>50</v>
      </c>
    </row>
    <row r="1074" spans="1:15">
      <c r="A1074" s="63" t="s">
        <v>220</v>
      </c>
      <c r="B1074" s="63" t="s">
        <v>159</v>
      </c>
      <c r="C1074" s="77">
        <f t="shared" si="32"/>
        <v>44732</v>
      </c>
      <c r="D1074" s="77">
        <f t="shared" si="33"/>
        <v>44732</v>
      </c>
      <c r="E1074" s="64" t="s">
        <v>74</v>
      </c>
      <c r="F1074" s="65" t="s">
        <v>75</v>
      </c>
      <c r="G1074" s="63" t="s">
        <v>76</v>
      </c>
      <c r="H1074" s="68">
        <v>4.1666666666670002E-2</v>
      </c>
      <c r="I1074" s="69" t="s">
        <v>77</v>
      </c>
      <c r="J1074" s="69" t="s">
        <v>78</v>
      </c>
      <c r="K1074" s="63" t="s">
        <v>82</v>
      </c>
      <c r="N1074" s="78" t="s">
        <v>91</v>
      </c>
      <c r="O1074" s="78" t="s">
        <v>91</v>
      </c>
    </row>
    <row r="1075" spans="1:15">
      <c r="A1075" s="63" t="s">
        <v>220</v>
      </c>
      <c r="B1075" s="63" t="s">
        <v>159</v>
      </c>
      <c r="C1075" s="77">
        <f t="shared" si="32"/>
        <v>44756</v>
      </c>
      <c r="D1075" s="77">
        <f t="shared" si="33"/>
        <v>44756</v>
      </c>
      <c r="E1075" s="64" t="s">
        <v>38</v>
      </c>
      <c r="F1075" s="65" t="s">
        <v>39</v>
      </c>
      <c r="G1075" s="63" t="s">
        <v>40</v>
      </c>
      <c r="H1075" s="66">
        <v>1</v>
      </c>
      <c r="I1075" s="69" t="s">
        <v>41</v>
      </c>
      <c r="J1075" s="69" t="s">
        <v>41</v>
      </c>
      <c r="K1075" s="63" t="s">
        <v>41</v>
      </c>
      <c r="N1075" s="78" t="s">
        <v>51</v>
      </c>
      <c r="O1075" s="78" t="s">
        <v>51</v>
      </c>
    </row>
    <row r="1076" spans="1:15">
      <c r="A1076" s="63" t="s">
        <v>220</v>
      </c>
      <c r="B1076" s="63" t="s">
        <v>159</v>
      </c>
      <c r="C1076" s="77">
        <f t="shared" si="32"/>
        <v>44757</v>
      </c>
      <c r="D1076" s="77">
        <f t="shared" si="33"/>
        <v>44757</v>
      </c>
      <c r="E1076" s="64" t="s">
        <v>63</v>
      </c>
      <c r="F1076" s="65" t="s">
        <v>64</v>
      </c>
      <c r="G1076" s="63" t="s">
        <v>40</v>
      </c>
      <c r="H1076" s="66">
        <v>1</v>
      </c>
      <c r="I1076" s="69" t="s">
        <v>41</v>
      </c>
      <c r="J1076" s="69" t="s">
        <v>41</v>
      </c>
      <c r="K1076" s="63" t="s">
        <v>41</v>
      </c>
      <c r="N1076" s="78" t="s">
        <v>92</v>
      </c>
      <c r="O1076" s="78" t="s">
        <v>92</v>
      </c>
    </row>
    <row r="1077" spans="1:15">
      <c r="A1077" s="63" t="s">
        <v>220</v>
      </c>
      <c r="B1077" s="63" t="s">
        <v>159</v>
      </c>
      <c r="C1077" s="77">
        <f t="shared" si="32"/>
        <v>44767</v>
      </c>
      <c r="D1077" s="77">
        <f t="shared" si="33"/>
        <v>44771</v>
      </c>
      <c r="E1077" s="64" t="s">
        <v>54</v>
      </c>
      <c r="F1077" s="65" t="s">
        <v>55</v>
      </c>
      <c r="G1077" s="63" t="s">
        <v>40</v>
      </c>
      <c r="H1077" s="66">
        <v>5</v>
      </c>
      <c r="I1077" s="69" t="s">
        <v>41</v>
      </c>
      <c r="J1077" s="69" t="s">
        <v>41</v>
      </c>
      <c r="K1077" s="63" t="s">
        <v>41</v>
      </c>
      <c r="N1077" s="78" t="s">
        <v>52</v>
      </c>
      <c r="O1077" s="78" t="s">
        <v>53</v>
      </c>
    </row>
    <row r="1078" spans="1:15">
      <c r="A1078" s="63" t="s">
        <v>220</v>
      </c>
      <c r="B1078" s="63" t="s">
        <v>159</v>
      </c>
      <c r="C1078" s="77">
        <f t="shared" si="32"/>
        <v>44774</v>
      </c>
      <c r="D1078" s="77">
        <f t="shared" si="33"/>
        <v>44778</v>
      </c>
      <c r="E1078" s="64" t="s">
        <v>54</v>
      </c>
      <c r="F1078" s="65" t="s">
        <v>55</v>
      </c>
      <c r="G1078" s="63" t="s">
        <v>40</v>
      </c>
      <c r="H1078" s="66">
        <v>5</v>
      </c>
      <c r="I1078" s="69" t="s">
        <v>41</v>
      </c>
      <c r="J1078" s="69" t="s">
        <v>41</v>
      </c>
      <c r="K1078" s="63" t="s">
        <v>41</v>
      </c>
      <c r="N1078" s="78" t="s">
        <v>56</v>
      </c>
      <c r="O1078" s="78" t="s">
        <v>57</v>
      </c>
    </row>
    <row r="1079" spans="1:15">
      <c r="A1079" s="63" t="s">
        <v>220</v>
      </c>
      <c r="B1079" s="63" t="s">
        <v>159</v>
      </c>
      <c r="C1079" s="77">
        <f t="shared" si="32"/>
        <v>44781</v>
      </c>
      <c r="D1079" s="77">
        <f t="shared" si="33"/>
        <v>44785</v>
      </c>
      <c r="E1079" s="64" t="s">
        <v>54</v>
      </c>
      <c r="F1079" s="65" t="s">
        <v>55</v>
      </c>
      <c r="G1079" s="63" t="s">
        <v>40</v>
      </c>
      <c r="H1079" s="66">
        <v>5</v>
      </c>
      <c r="I1079" s="69" t="s">
        <v>41</v>
      </c>
      <c r="J1079" s="69" t="s">
        <v>41</v>
      </c>
      <c r="K1079" s="63" t="s">
        <v>41</v>
      </c>
      <c r="N1079" s="78" t="s">
        <v>58</v>
      </c>
      <c r="O1079" s="78" t="s">
        <v>59</v>
      </c>
    </row>
    <row r="1080" spans="1:15">
      <c r="A1080" s="63" t="s">
        <v>220</v>
      </c>
      <c r="B1080" s="63" t="s">
        <v>159</v>
      </c>
      <c r="C1080" s="77">
        <f t="shared" si="32"/>
        <v>44788</v>
      </c>
      <c r="D1080" s="77">
        <f t="shared" si="33"/>
        <v>44788</v>
      </c>
      <c r="E1080" s="64" t="s">
        <v>38</v>
      </c>
      <c r="F1080" s="65" t="s">
        <v>39</v>
      </c>
      <c r="G1080" s="63" t="s">
        <v>40</v>
      </c>
      <c r="H1080" s="66">
        <v>1</v>
      </c>
      <c r="I1080" s="69" t="s">
        <v>41</v>
      </c>
      <c r="J1080" s="69" t="s">
        <v>41</v>
      </c>
      <c r="K1080" s="63" t="s">
        <v>41</v>
      </c>
      <c r="N1080" s="78" t="s">
        <v>60</v>
      </c>
      <c r="O1080" s="78" t="s">
        <v>60</v>
      </c>
    </row>
    <row r="1081" spans="1:15">
      <c r="A1081" s="63" t="s">
        <v>220</v>
      </c>
      <c r="B1081" s="63" t="s">
        <v>159</v>
      </c>
      <c r="C1081" s="77">
        <f t="shared" si="32"/>
        <v>44789</v>
      </c>
      <c r="D1081" s="77">
        <f t="shared" si="33"/>
        <v>44792</v>
      </c>
      <c r="E1081" s="64" t="s">
        <v>63</v>
      </c>
      <c r="F1081" s="65" t="s">
        <v>64</v>
      </c>
      <c r="G1081" s="63" t="s">
        <v>40</v>
      </c>
      <c r="H1081" s="66">
        <v>4</v>
      </c>
      <c r="I1081" s="69" t="s">
        <v>41</v>
      </c>
      <c r="J1081" s="69" t="s">
        <v>41</v>
      </c>
      <c r="K1081" s="63" t="s">
        <v>41</v>
      </c>
      <c r="N1081" s="78" t="s">
        <v>61</v>
      </c>
      <c r="O1081" s="78" t="s">
        <v>62</v>
      </c>
    </row>
    <row r="1082" spans="1:15">
      <c r="A1082" s="63" t="s">
        <v>220</v>
      </c>
      <c r="B1082" s="63" t="s">
        <v>159</v>
      </c>
      <c r="C1082" s="77">
        <f t="shared" si="32"/>
        <v>44848</v>
      </c>
      <c r="D1082" s="77">
        <f t="shared" si="33"/>
        <v>44848</v>
      </c>
      <c r="E1082" s="64" t="s">
        <v>43</v>
      </c>
      <c r="F1082" s="65" t="s">
        <v>44</v>
      </c>
      <c r="G1082" s="63" t="s">
        <v>40</v>
      </c>
      <c r="H1082" s="66">
        <v>1</v>
      </c>
      <c r="I1082" s="69" t="s">
        <v>41</v>
      </c>
      <c r="J1082" s="69" t="s">
        <v>41</v>
      </c>
      <c r="K1082" s="63" t="s">
        <v>45</v>
      </c>
      <c r="N1082" s="78" t="s">
        <v>65</v>
      </c>
      <c r="O1082" s="78" t="s">
        <v>65</v>
      </c>
    </row>
    <row r="1083" spans="1:15">
      <c r="A1083" s="63" t="s">
        <v>220</v>
      </c>
      <c r="B1083" s="63" t="s">
        <v>159</v>
      </c>
      <c r="C1083" s="77">
        <f t="shared" si="32"/>
        <v>44865</v>
      </c>
      <c r="D1083" s="77">
        <f t="shared" si="33"/>
        <v>44865</v>
      </c>
      <c r="E1083" s="64" t="s">
        <v>63</v>
      </c>
      <c r="F1083" s="65" t="s">
        <v>64</v>
      </c>
      <c r="G1083" s="63" t="s">
        <v>40</v>
      </c>
      <c r="H1083" s="66">
        <v>1</v>
      </c>
      <c r="I1083" s="69" t="s">
        <v>41</v>
      </c>
      <c r="J1083" s="69" t="s">
        <v>41</v>
      </c>
      <c r="K1083" s="63" t="s">
        <v>41</v>
      </c>
      <c r="N1083" s="78" t="s">
        <v>66</v>
      </c>
      <c r="O1083" s="78" t="s">
        <v>66</v>
      </c>
    </row>
    <row r="1084" spans="1:15">
      <c r="A1084" s="63" t="s">
        <v>220</v>
      </c>
      <c r="B1084" s="63" t="s">
        <v>159</v>
      </c>
      <c r="C1084" s="77">
        <f t="shared" si="32"/>
        <v>44866</v>
      </c>
      <c r="D1084" s="77">
        <f t="shared" si="33"/>
        <v>44866</v>
      </c>
      <c r="E1084" s="64" t="s">
        <v>38</v>
      </c>
      <c r="F1084" s="65" t="s">
        <v>39</v>
      </c>
      <c r="G1084" s="63" t="s">
        <v>40</v>
      </c>
      <c r="H1084" s="66">
        <v>1</v>
      </c>
      <c r="I1084" s="69" t="s">
        <v>41</v>
      </c>
      <c r="J1084" s="69" t="s">
        <v>41</v>
      </c>
      <c r="K1084" s="63" t="s">
        <v>41</v>
      </c>
      <c r="N1084" s="78" t="s">
        <v>67</v>
      </c>
      <c r="O1084" s="78" t="s">
        <v>67</v>
      </c>
    </row>
    <row r="1085" spans="1:15">
      <c r="A1085" s="63" t="s">
        <v>220</v>
      </c>
      <c r="B1085" s="63" t="s">
        <v>159</v>
      </c>
      <c r="C1085" s="77">
        <f t="shared" si="32"/>
        <v>44876</v>
      </c>
      <c r="D1085" s="77">
        <f t="shared" si="33"/>
        <v>44876</v>
      </c>
      <c r="E1085" s="64" t="s">
        <v>38</v>
      </c>
      <c r="F1085" s="65" t="s">
        <v>39</v>
      </c>
      <c r="G1085" s="63" t="s">
        <v>40</v>
      </c>
      <c r="H1085" s="66">
        <v>1</v>
      </c>
      <c r="I1085" s="69" t="s">
        <v>41</v>
      </c>
      <c r="J1085" s="69" t="s">
        <v>41</v>
      </c>
      <c r="K1085" s="63" t="s">
        <v>41</v>
      </c>
      <c r="N1085" s="78" t="s">
        <v>68</v>
      </c>
      <c r="O1085" s="78" t="s">
        <v>68</v>
      </c>
    </row>
    <row r="1086" spans="1:15">
      <c r="A1086" s="63" t="s">
        <v>220</v>
      </c>
      <c r="B1086" s="63" t="s">
        <v>159</v>
      </c>
      <c r="C1086" s="77">
        <f t="shared" si="32"/>
        <v>44918</v>
      </c>
      <c r="D1086" s="77">
        <f t="shared" si="33"/>
        <v>44918</v>
      </c>
      <c r="E1086" s="64" t="s">
        <v>74</v>
      </c>
      <c r="F1086" s="65" t="s">
        <v>75</v>
      </c>
      <c r="G1086" s="63" t="s">
        <v>40</v>
      </c>
      <c r="H1086" s="66">
        <v>1</v>
      </c>
      <c r="I1086" s="69" t="s">
        <v>41</v>
      </c>
      <c r="J1086" s="69" t="s">
        <v>41</v>
      </c>
      <c r="K1086" s="63" t="s">
        <v>41</v>
      </c>
      <c r="N1086" s="78" t="s">
        <v>97</v>
      </c>
      <c r="O1086" s="78" t="s">
        <v>97</v>
      </c>
    </row>
    <row r="1087" spans="1:15">
      <c r="A1087" s="63" t="s">
        <v>220</v>
      </c>
      <c r="B1087" s="63" t="s">
        <v>159</v>
      </c>
      <c r="C1087" s="77">
        <f t="shared" si="32"/>
        <v>44920</v>
      </c>
      <c r="D1087" s="77">
        <f t="shared" si="33"/>
        <v>44920</v>
      </c>
      <c r="E1087" s="64" t="s">
        <v>38</v>
      </c>
      <c r="F1087" s="65" t="s">
        <v>39</v>
      </c>
      <c r="G1087" s="63" t="s">
        <v>40</v>
      </c>
      <c r="H1087" s="66">
        <v>1</v>
      </c>
      <c r="I1087" s="69" t="s">
        <v>41</v>
      </c>
      <c r="J1087" s="69" t="s">
        <v>41</v>
      </c>
      <c r="K1087" s="63" t="s">
        <v>41</v>
      </c>
      <c r="N1087" s="78" t="s">
        <v>69</v>
      </c>
      <c r="O1087" s="78" t="s">
        <v>69</v>
      </c>
    </row>
    <row r="1088" spans="1:15">
      <c r="A1088" s="63" t="s">
        <v>220</v>
      </c>
      <c r="B1088" s="63" t="s">
        <v>159</v>
      </c>
      <c r="C1088" s="77">
        <f t="shared" si="32"/>
        <v>44921</v>
      </c>
      <c r="D1088" s="77">
        <f t="shared" si="33"/>
        <v>44925</v>
      </c>
      <c r="E1088" s="64" t="s">
        <v>54</v>
      </c>
      <c r="F1088" s="65" t="s">
        <v>55</v>
      </c>
      <c r="G1088" s="63" t="s">
        <v>40</v>
      </c>
      <c r="H1088" s="66">
        <v>5</v>
      </c>
      <c r="I1088" s="69" t="s">
        <v>41</v>
      </c>
      <c r="J1088" s="69" t="s">
        <v>41</v>
      </c>
      <c r="K1088" s="63" t="s">
        <v>41</v>
      </c>
      <c r="N1088" s="78" t="s">
        <v>70</v>
      </c>
      <c r="O1088" s="78" t="s">
        <v>71</v>
      </c>
    </row>
    <row r="1089" spans="1:15">
      <c r="A1089" s="63" t="s">
        <v>221</v>
      </c>
      <c r="B1089" s="63" t="s">
        <v>160</v>
      </c>
      <c r="C1089" s="77">
        <f t="shared" si="32"/>
        <v>44562</v>
      </c>
      <c r="D1089" s="77">
        <f t="shared" si="33"/>
        <v>44562</v>
      </c>
      <c r="E1089" s="64" t="s">
        <v>38</v>
      </c>
      <c r="F1089" s="65" t="s">
        <v>39</v>
      </c>
      <c r="G1089" s="63" t="s">
        <v>40</v>
      </c>
      <c r="H1089" s="66">
        <v>1</v>
      </c>
      <c r="I1089" s="69" t="s">
        <v>41</v>
      </c>
      <c r="J1089" s="69" t="s">
        <v>41</v>
      </c>
      <c r="K1089" s="63" t="s">
        <v>41</v>
      </c>
      <c r="N1089" s="78" t="s">
        <v>37</v>
      </c>
      <c r="O1089" s="78" t="s">
        <v>37</v>
      </c>
    </row>
    <row r="1090" spans="1:15">
      <c r="A1090" s="63" t="s">
        <v>221</v>
      </c>
      <c r="B1090" s="63" t="s">
        <v>160</v>
      </c>
      <c r="C1090" s="77">
        <f t="shared" ref="C1090:C1153" si="34">N1090*1</f>
        <v>44638</v>
      </c>
      <c r="D1090" s="77">
        <f t="shared" ref="D1090:D1153" si="35">O1090*1</f>
        <v>44638</v>
      </c>
      <c r="E1090" s="64" t="s">
        <v>43</v>
      </c>
      <c r="F1090" s="65" t="s">
        <v>44</v>
      </c>
      <c r="G1090" s="63" t="s">
        <v>40</v>
      </c>
      <c r="H1090" s="66">
        <v>1</v>
      </c>
      <c r="I1090" s="69" t="s">
        <v>41</v>
      </c>
      <c r="J1090" s="69" t="s">
        <v>41</v>
      </c>
      <c r="K1090" s="63" t="s">
        <v>45</v>
      </c>
      <c r="N1090" s="78" t="s">
        <v>42</v>
      </c>
      <c r="O1090" s="78" t="s">
        <v>42</v>
      </c>
    </row>
    <row r="1091" spans="1:15">
      <c r="A1091" s="63" t="s">
        <v>221</v>
      </c>
      <c r="B1091" s="63" t="s">
        <v>160</v>
      </c>
      <c r="C1091" s="77">
        <f t="shared" si="34"/>
        <v>44669</v>
      </c>
      <c r="D1091" s="77">
        <f t="shared" si="35"/>
        <v>44669</v>
      </c>
      <c r="E1091" s="64" t="s">
        <v>38</v>
      </c>
      <c r="F1091" s="65" t="s">
        <v>39</v>
      </c>
      <c r="G1091" s="63" t="s">
        <v>40</v>
      </c>
      <c r="H1091" s="66">
        <v>1</v>
      </c>
      <c r="I1091" s="69" t="s">
        <v>41</v>
      </c>
      <c r="J1091" s="69" t="s">
        <v>41</v>
      </c>
      <c r="K1091" s="63" t="s">
        <v>41</v>
      </c>
      <c r="N1091" s="78" t="s">
        <v>46</v>
      </c>
      <c r="O1091" s="78" t="s">
        <v>46</v>
      </c>
    </row>
    <row r="1092" spans="1:15">
      <c r="A1092" s="63" t="s">
        <v>221</v>
      </c>
      <c r="B1092" s="63" t="s">
        <v>160</v>
      </c>
      <c r="C1092" s="77">
        <f t="shared" si="34"/>
        <v>44682</v>
      </c>
      <c r="D1092" s="77">
        <f t="shared" si="35"/>
        <v>44682</v>
      </c>
      <c r="E1092" s="64" t="s">
        <v>38</v>
      </c>
      <c r="F1092" s="65" t="s">
        <v>39</v>
      </c>
      <c r="G1092" s="63" t="s">
        <v>40</v>
      </c>
      <c r="H1092" s="66">
        <v>1</v>
      </c>
      <c r="I1092" s="69" t="s">
        <v>41</v>
      </c>
      <c r="J1092" s="69" t="s">
        <v>41</v>
      </c>
      <c r="K1092" s="63" t="s">
        <v>41</v>
      </c>
      <c r="N1092" s="78" t="s">
        <v>47</v>
      </c>
      <c r="O1092" s="78" t="s">
        <v>47</v>
      </c>
    </row>
    <row r="1093" spans="1:15">
      <c r="A1093" s="63" t="s">
        <v>221</v>
      </c>
      <c r="B1093" s="63" t="s">
        <v>160</v>
      </c>
      <c r="C1093" s="77">
        <f t="shared" si="34"/>
        <v>44689</v>
      </c>
      <c r="D1093" s="77">
        <f t="shared" si="35"/>
        <v>44689</v>
      </c>
      <c r="E1093" s="64" t="s">
        <v>38</v>
      </c>
      <c r="F1093" s="65" t="s">
        <v>39</v>
      </c>
      <c r="G1093" s="63" t="s">
        <v>40</v>
      </c>
      <c r="H1093" s="66">
        <v>1</v>
      </c>
      <c r="I1093" s="69" t="s">
        <v>41</v>
      </c>
      <c r="J1093" s="69" t="s">
        <v>41</v>
      </c>
      <c r="K1093" s="63" t="s">
        <v>41</v>
      </c>
      <c r="N1093" s="78" t="s">
        <v>48</v>
      </c>
      <c r="O1093" s="78" t="s">
        <v>48</v>
      </c>
    </row>
    <row r="1094" spans="1:15">
      <c r="A1094" s="63" t="s">
        <v>221</v>
      </c>
      <c r="B1094" s="63" t="s">
        <v>160</v>
      </c>
      <c r="C1094" s="77">
        <f t="shared" si="34"/>
        <v>44707</v>
      </c>
      <c r="D1094" s="77">
        <f t="shared" si="35"/>
        <v>44707</v>
      </c>
      <c r="E1094" s="64" t="s">
        <v>38</v>
      </c>
      <c r="F1094" s="65" t="s">
        <v>39</v>
      </c>
      <c r="G1094" s="63" t="s">
        <v>40</v>
      </c>
      <c r="H1094" s="66">
        <v>1</v>
      </c>
      <c r="I1094" s="69" t="s">
        <v>41</v>
      </c>
      <c r="J1094" s="69" t="s">
        <v>41</v>
      </c>
      <c r="K1094" s="63" t="s">
        <v>41</v>
      </c>
      <c r="N1094" s="78" t="s">
        <v>49</v>
      </c>
      <c r="O1094" s="78" t="s">
        <v>49</v>
      </c>
    </row>
    <row r="1095" spans="1:15">
      <c r="A1095" s="63" t="s">
        <v>221</v>
      </c>
      <c r="B1095" s="63" t="s">
        <v>160</v>
      </c>
      <c r="C1095" s="77">
        <f t="shared" si="34"/>
        <v>44708</v>
      </c>
      <c r="D1095" s="77">
        <f t="shared" si="35"/>
        <v>44708</v>
      </c>
      <c r="E1095" s="64" t="s">
        <v>63</v>
      </c>
      <c r="F1095" s="65" t="s">
        <v>64</v>
      </c>
      <c r="G1095" s="63" t="s">
        <v>40</v>
      </c>
      <c r="H1095" s="66">
        <v>1</v>
      </c>
      <c r="I1095" s="69" t="s">
        <v>41</v>
      </c>
      <c r="J1095" s="69" t="s">
        <v>41</v>
      </c>
      <c r="K1095" s="63" t="s">
        <v>41</v>
      </c>
      <c r="N1095" s="78" t="s">
        <v>89</v>
      </c>
      <c r="O1095" s="78" t="s">
        <v>89</v>
      </c>
    </row>
    <row r="1096" spans="1:15">
      <c r="A1096" s="63" t="s">
        <v>221</v>
      </c>
      <c r="B1096" s="63" t="s">
        <v>160</v>
      </c>
      <c r="C1096" s="77">
        <f t="shared" si="34"/>
        <v>44718</v>
      </c>
      <c r="D1096" s="77">
        <f t="shared" si="35"/>
        <v>44718</v>
      </c>
      <c r="E1096" s="64" t="s">
        <v>38</v>
      </c>
      <c r="F1096" s="65" t="s">
        <v>39</v>
      </c>
      <c r="G1096" s="63" t="s">
        <v>40</v>
      </c>
      <c r="H1096" s="66">
        <v>1</v>
      </c>
      <c r="I1096" s="69" t="s">
        <v>41</v>
      </c>
      <c r="J1096" s="69" t="s">
        <v>41</v>
      </c>
      <c r="K1096" s="63" t="s">
        <v>41</v>
      </c>
      <c r="N1096" s="78" t="s">
        <v>50</v>
      </c>
      <c r="O1096" s="78" t="s">
        <v>50</v>
      </c>
    </row>
    <row r="1097" spans="1:15">
      <c r="A1097" s="63" t="s">
        <v>221</v>
      </c>
      <c r="B1097" s="63" t="s">
        <v>160</v>
      </c>
      <c r="C1097" s="77">
        <f t="shared" si="34"/>
        <v>44756</v>
      </c>
      <c r="D1097" s="77">
        <f t="shared" si="35"/>
        <v>44756</v>
      </c>
      <c r="E1097" s="64" t="s">
        <v>38</v>
      </c>
      <c r="F1097" s="65" t="s">
        <v>39</v>
      </c>
      <c r="G1097" s="63" t="s">
        <v>40</v>
      </c>
      <c r="H1097" s="66">
        <v>1</v>
      </c>
      <c r="I1097" s="69" t="s">
        <v>41</v>
      </c>
      <c r="J1097" s="69" t="s">
        <v>41</v>
      </c>
      <c r="K1097" s="63" t="s">
        <v>41</v>
      </c>
      <c r="N1097" s="78" t="s">
        <v>51</v>
      </c>
      <c r="O1097" s="78" t="s">
        <v>51</v>
      </c>
    </row>
    <row r="1098" spans="1:15">
      <c r="A1098" s="63" t="s">
        <v>221</v>
      </c>
      <c r="B1098" s="63" t="s">
        <v>160</v>
      </c>
      <c r="C1098" s="77">
        <f t="shared" si="34"/>
        <v>44757</v>
      </c>
      <c r="D1098" s="77">
        <f t="shared" si="35"/>
        <v>44757</v>
      </c>
      <c r="E1098" s="64" t="s">
        <v>63</v>
      </c>
      <c r="F1098" s="65" t="s">
        <v>64</v>
      </c>
      <c r="G1098" s="63" t="s">
        <v>40</v>
      </c>
      <c r="H1098" s="66">
        <v>1</v>
      </c>
      <c r="I1098" s="69" t="s">
        <v>41</v>
      </c>
      <c r="J1098" s="69" t="s">
        <v>41</v>
      </c>
      <c r="K1098" s="63" t="s">
        <v>41</v>
      </c>
      <c r="N1098" s="78" t="s">
        <v>92</v>
      </c>
      <c r="O1098" s="78" t="s">
        <v>92</v>
      </c>
    </row>
    <row r="1099" spans="1:15">
      <c r="A1099" s="63" t="s">
        <v>221</v>
      </c>
      <c r="B1099" s="63" t="s">
        <v>160</v>
      </c>
      <c r="C1099" s="77">
        <f t="shared" si="34"/>
        <v>44767</v>
      </c>
      <c r="D1099" s="77">
        <f t="shared" si="35"/>
        <v>44771</v>
      </c>
      <c r="E1099" s="64" t="s">
        <v>54</v>
      </c>
      <c r="F1099" s="65" t="s">
        <v>55</v>
      </c>
      <c r="G1099" s="63" t="s">
        <v>40</v>
      </c>
      <c r="H1099" s="66">
        <v>5</v>
      </c>
      <c r="I1099" s="69" t="s">
        <v>41</v>
      </c>
      <c r="J1099" s="69" t="s">
        <v>41</v>
      </c>
      <c r="K1099" s="63" t="s">
        <v>41</v>
      </c>
      <c r="N1099" s="78" t="s">
        <v>52</v>
      </c>
      <c r="O1099" s="78" t="s">
        <v>53</v>
      </c>
    </row>
    <row r="1100" spans="1:15">
      <c r="A1100" s="63" t="s">
        <v>221</v>
      </c>
      <c r="B1100" s="63" t="s">
        <v>160</v>
      </c>
      <c r="C1100" s="77">
        <f t="shared" si="34"/>
        <v>44774</v>
      </c>
      <c r="D1100" s="77">
        <f t="shared" si="35"/>
        <v>44778</v>
      </c>
      <c r="E1100" s="64" t="s">
        <v>54</v>
      </c>
      <c r="F1100" s="65" t="s">
        <v>55</v>
      </c>
      <c r="G1100" s="63" t="s">
        <v>40</v>
      </c>
      <c r="H1100" s="66">
        <v>5</v>
      </c>
      <c r="I1100" s="69" t="s">
        <v>41</v>
      </c>
      <c r="J1100" s="69" t="s">
        <v>41</v>
      </c>
      <c r="K1100" s="63" t="s">
        <v>41</v>
      </c>
      <c r="N1100" s="78" t="s">
        <v>56</v>
      </c>
      <c r="O1100" s="78" t="s">
        <v>57</v>
      </c>
    </row>
    <row r="1101" spans="1:15">
      <c r="A1101" s="63" t="s">
        <v>221</v>
      </c>
      <c r="B1101" s="63" t="s">
        <v>160</v>
      </c>
      <c r="C1101" s="77">
        <f t="shared" si="34"/>
        <v>44781</v>
      </c>
      <c r="D1101" s="77">
        <f t="shared" si="35"/>
        <v>44785</v>
      </c>
      <c r="E1101" s="64" t="s">
        <v>54</v>
      </c>
      <c r="F1101" s="65" t="s">
        <v>55</v>
      </c>
      <c r="G1101" s="63" t="s">
        <v>40</v>
      </c>
      <c r="H1101" s="66">
        <v>5</v>
      </c>
      <c r="I1101" s="69" t="s">
        <v>41</v>
      </c>
      <c r="J1101" s="69" t="s">
        <v>41</v>
      </c>
      <c r="K1101" s="63" t="s">
        <v>41</v>
      </c>
      <c r="N1101" s="78" t="s">
        <v>58</v>
      </c>
      <c r="O1101" s="78" t="s">
        <v>59</v>
      </c>
    </row>
    <row r="1102" spans="1:15">
      <c r="A1102" s="63" t="s">
        <v>221</v>
      </c>
      <c r="B1102" s="63" t="s">
        <v>160</v>
      </c>
      <c r="C1102" s="77">
        <f t="shared" si="34"/>
        <v>44788</v>
      </c>
      <c r="D1102" s="77">
        <f t="shared" si="35"/>
        <v>44788</v>
      </c>
      <c r="E1102" s="64" t="s">
        <v>38</v>
      </c>
      <c r="F1102" s="65" t="s">
        <v>39</v>
      </c>
      <c r="G1102" s="63" t="s">
        <v>40</v>
      </c>
      <c r="H1102" s="66">
        <v>1</v>
      </c>
      <c r="I1102" s="69" t="s">
        <v>41</v>
      </c>
      <c r="J1102" s="69" t="s">
        <v>41</v>
      </c>
      <c r="K1102" s="63" t="s">
        <v>41</v>
      </c>
      <c r="N1102" s="78" t="s">
        <v>60</v>
      </c>
      <c r="O1102" s="78" t="s">
        <v>60</v>
      </c>
    </row>
    <row r="1103" spans="1:15">
      <c r="A1103" s="63" t="s">
        <v>221</v>
      </c>
      <c r="B1103" s="63" t="s">
        <v>160</v>
      </c>
      <c r="C1103" s="77">
        <f t="shared" si="34"/>
        <v>44789</v>
      </c>
      <c r="D1103" s="77">
        <f t="shared" si="35"/>
        <v>44792</v>
      </c>
      <c r="E1103" s="64" t="s">
        <v>63</v>
      </c>
      <c r="F1103" s="65" t="s">
        <v>64</v>
      </c>
      <c r="G1103" s="63" t="s">
        <v>40</v>
      </c>
      <c r="H1103" s="66">
        <v>4</v>
      </c>
      <c r="I1103" s="69" t="s">
        <v>41</v>
      </c>
      <c r="J1103" s="69" t="s">
        <v>41</v>
      </c>
      <c r="K1103" s="63" t="s">
        <v>41</v>
      </c>
      <c r="N1103" s="78" t="s">
        <v>61</v>
      </c>
      <c r="O1103" s="78" t="s">
        <v>62</v>
      </c>
    </row>
    <row r="1104" spans="1:15">
      <c r="A1104" s="63" t="s">
        <v>221</v>
      </c>
      <c r="B1104" s="63" t="s">
        <v>160</v>
      </c>
      <c r="C1104" s="77">
        <f t="shared" si="34"/>
        <v>44848</v>
      </c>
      <c r="D1104" s="77">
        <f t="shared" si="35"/>
        <v>44848</v>
      </c>
      <c r="E1104" s="64" t="s">
        <v>43</v>
      </c>
      <c r="F1104" s="65" t="s">
        <v>44</v>
      </c>
      <c r="G1104" s="63" t="s">
        <v>40</v>
      </c>
      <c r="H1104" s="66">
        <v>1</v>
      </c>
      <c r="I1104" s="69" t="s">
        <v>41</v>
      </c>
      <c r="J1104" s="69" t="s">
        <v>41</v>
      </c>
      <c r="K1104" s="63" t="s">
        <v>45</v>
      </c>
      <c r="N1104" s="78" t="s">
        <v>65</v>
      </c>
      <c r="O1104" s="78" t="s">
        <v>65</v>
      </c>
    </row>
    <row r="1105" spans="1:15">
      <c r="A1105" s="63" t="s">
        <v>221</v>
      </c>
      <c r="B1105" s="63" t="s">
        <v>160</v>
      </c>
      <c r="C1105" s="77">
        <f t="shared" si="34"/>
        <v>44865</v>
      </c>
      <c r="D1105" s="77">
        <f t="shared" si="35"/>
        <v>44865</v>
      </c>
      <c r="E1105" s="64" t="s">
        <v>63</v>
      </c>
      <c r="F1105" s="65" t="s">
        <v>64</v>
      </c>
      <c r="G1105" s="63" t="s">
        <v>40</v>
      </c>
      <c r="H1105" s="66">
        <v>1</v>
      </c>
      <c r="I1105" s="69" t="s">
        <v>41</v>
      </c>
      <c r="J1105" s="69" t="s">
        <v>41</v>
      </c>
      <c r="K1105" s="63" t="s">
        <v>41</v>
      </c>
      <c r="N1105" s="78" t="s">
        <v>66</v>
      </c>
      <c r="O1105" s="78" t="s">
        <v>66</v>
      </c>
    </row>
    <row r="1106" spans="1:15">
      <c r="A1106" s="63" t="s">
        <v>221</v>
      </c>
      <c r="B1106" s="63" t="s">
        <v>160</v>
      </c>
      <c r="C1106" s="77">
        <f t="shared" si="34"/>
        <v>44866</v>
      </c>
      <c r="D1106" s="77">
        <f t="shared" si="35"/>
        <v>44866</v>
      </c>
      <c r="E1106" s="64" t="s">
        <v>38</v>
      </c>
      <c r="F1106" s="65" t="s">
        <v>39</v>
      </c>
      <c r="G1106" s="63" t="s">
        <v>40</v>
      </c>
      <c r="H1106" s="66">
        <v>1</v>
      </c>
      <c r="I1106" s="69" t="s">
        <v>41</v>
      </c>
      <c r="J1106" s="69" t="s">
        <v>41</v>
      </c>
      <c r="K1106" s="63" t="s">
        <v>41</v>
      </c>
      <c r="N1106" s="78" t="s">
        <v>67</v>
      </c>
      <c r="O1106" s="78" t="s">
        <v>67</v>
      </c>
    </row>
    <row r="1107" spans="1:15">
      <c r="A1107" s="63" t="s">
        <v>221</v>
      </c>
      <c r="B1107" s="63" t="s">
        <v>160</v>
      </c>
      <c r="C1107" s="77">
        <f t="shared" si="34"/>
        <v>44876</v>
      </c>
      <c r="D1107" s="77">
        <f t="shared" si="35"/>
        <v>44876</v>
      </c>
      <c r="E1107" s="64" t="s">
        <v>38</v>
      </c>
      <c r="F1107" s="65" t="s">
        <v>39</v>
      </c>
      <c r="G1107" s="63" t="s">
        <v>40</v>
      </c>
      <c r="H1107" s="66">
        <v>1</v>
      </c>
      <c r="I1107" s="69" t="s">
        <v>41</v>
      </c>
      <c r="J1107" s="69" t="s">
        <v>41</v>
      </c>
      <c r="K1107" s="63" t="s">
        <v>41</v>
      </c>
      <c r="N1107" s="78" t="s">
        <v>68</v>
      </c>
      <c r="O1107" s="78" t="s">
        <v>68</v>
      </c>
    </row>
    <row r="1108" spans="1:15">
      <c r="A1108" s="63" t="s">
        <v>221</v>
      </c>
      <c r="B1108" s="63" t="s">
        <v>160</v>
      </c>
      <c r="C1108" s="77">
        <f t="shared" si="34"/>
        <v>44918</v>
      </c>
      <c r="D1108" s="77">
        <f t="shared" si="35"/>
        <v>44918</v>
      </c>
      <c r="E1108" s="64" t="s">
        <v>74</v>
      </c>
      <c r="F1108" s="65" t="s">
        <v>75</v>
      </c>
      <c r="G1108" s="63" t="s">
        <v>40</v>
      </c>
      <c r="H1108" s="66">
        <v>1</v>
      </c>
      <c r="I1108" s="69" t="s">
        <v>41</v>
      </c>
      <c r="J1108" s="69" t="s">
        <v>41</v>
      </c>
      <c r="K1108" s="63" t="s">
        <v>41</v>
      </c>
      <c r="N1108" s="78" t="s">
        <v>97</v>
      </c>
      <c r="O1108" s="78" t="s">
        <v>97</v>
      </c>
    </row>
    <row r="1109" spans="1:15">
      <c r="A1109" s="63" t="s">
        <v>221</v>
      </c>
      <c r="B1109" s="63" t="s">
        <v>160</v>
      </c>
      <c r="C1109" s="77">
        <f t="shared" si="34"/>
        <v>44920</v>
      </c>
      <c r="D1109" s="77">
        <f t="shared" si="35"/>
        <v>44920</v>
      </c>
      <c r="E1109" s="64" t="s">
        <v>38</v>
      </c>
      <c r="F1109" s="65" t="s">
        <v>39</v>
      </c>
      <c r="G1109" s="63" t="s">
        <v>40</v>
      </c>
      <c r="H1109" s="66">
        <v>1</v>
      </c>
      <c r="I1109" s="69" t="s">
        <v>41</v>
      </c>
      <c r="J1109" s="69" t="s">
        <v>41</v>
      </c>
      <c r="K1109" s="63" t="s">
        <v>41</v>
      </c>
      <c r="N1109" s="78" t="s">
        <v>69</v>
      </c>
      <c r="O1109" s="78" t="s">
        <v>69</v>
      </c>
    </row>
    <row r="1110" spans="1:15">
      <c r="A1110" s="63" t="s">
        <v>221</v>
      </c>
      <c r="B1110" s="63" t="s">
        <v>160</v>
      </c>
      <c r="C1110" s="77">
        <f t="shared" si="34"/>
        <v>44921</v>
      </c>
      <c r="D1110" s="77">
        <f t="shared" si="35"/>
        <v>44925</v>
      </c>
      <c r="E1110" s="64" t="s">
        <v>54</v>
      </c>
      <c r="F1110" s="65" t="s">
        <v>55</v>
      </c>
      <c r="G1110" s="63" t="s">
        <v>40</v>
      </c>
      <c r="H1110" s="66">
        <v>5</v>
      </c>
      <c r="I1110" s="69" t="s">
        <v>41</v>
      </c>
      <c r="J1110" s="69" t="s">
        <v>41</v>
      </c>
      <c r="K1110" s="63" t="s">
        <v>41</v>
      </c>
      <c r="N1110" s="78" t="s">
        <v>70</v>
      </c>
      <c r="O1110" s="78" t="s">
        <v>71</v>
      </c>
    </row>
    <row r="1111" spans="1:15">
      <c r="A1111" s="63" t="s">
        <v>222</v>
      </c>
      <c r="B1111" s="63" t="s">
        <v>161</v>
      </c>
      <c r="C1111" s="77">
        <f t="shared" si="34"/>
        <v>44562</v>
      </c>
      <c r="D1111" s="77">
        <f t="shared" si="35"/>
        <v>44562</v>
      </c>
      <c r="E1111" s="64" t="s">
        <v>38</v>
      </c>
      <c r="F1111" s="65" t="s">
        <v>39</v>
      </c>
      <c r="G1111" s="63" t="s">
        <v>40</v>
      </c>
      <c r="H1111" s="66">
        <v>1</v>
      </c>
      <c r="I1111" s="69" t="s">
        <v>41</v>
      </c>
      <c r="J1111" s="69" t="s">
        <v>41</v>
      </c>
      <c r="K1111" s="63" t="s">
        <v>41</v>
      </c>
      <c r="N1111" s="78" t="s">
        <v>37</v>
      </c>
      <c r="O1111" s="78" t="s">
        <v>37</v>
      </c>
    </row>
    <row r="1112" spans="1:15">
      <c r="A1112" s="63" t="s">
        <v>222</v>
      </c>
      <c r="B1112" s="63" t="s">
        <v>161</v>
      </c>
      <c r="C1112" s="77">
        <f t="shared" si="34"/>
        <v>44571</v>
      </c>
      <c r="D1112" s="77">
        <f t="shared" si="35"/>
        <v>44571</v>
      </c>
      <c r="E1112" s="64" t="s">
        <v>74</v>
      </c>
      <c r="F1112" s="65" t="s">
        <v>75</v>
      </c>
      <c r="G1112" s="63" t="s">
        <v>76</v>
      </c>
      <c r="H1112" s="68">
        <v>4.1666666666670002E-2</v>
      </c>
      <c r="I1112" s="69" t="s">
        <v>77</v>
      </c>
      <c r="J1112" s="69" t="s">
        <v>78</v>
      </c>
      <c r="K1112" s="63" t="s">
        <v>79</v>
      </c>
      <c r="N1112" s="78" t="s">
        <v>73</v>
      </c>
      <c r="O1112" s="78" t="s">
        <v>73</v>
      </c>
    </row>
    <row r="1113" spans="1:15">
      <c r="A1113" s="63" t="s">
        <v>222</v>
      </c>
      <c r="B1113" s="63" t="s">
        <v>161</v>
      </c>
      <c r="C1113" s="77">
        <f t="shared" si="34"/>
        <v>44585</v>
      </c>
      <c r="D1113" s="77">
        <f t="shared" si="35"/>
        <v>44585</v>
      </c>
      <c r="E1113" s="64" t="s">
        <v>74</v>
      </c>
      <c r="F1113" s="65" t="s">
        <v>75</v>
      </c>
      <c r="G1113" s="63" t="s">
        <v>76</v>
      </c>
      <c r="H1113" s="68">
        <v>4.1666666666670002E-2</v>
      </c>
      <c r="I1113" s="69" t="s">
        <v>77</v>
      </c>
      <c r="J1113" s="69" t="s">
        <v>78</v>
      </c>
      <c r="K1113" s="63" t="s">
        <v>79</v>
      </c>
      <c r="N1113" s="78" t="s">
        <v>80</v>
      </c>
      <c r="O1113" s="78" t="s">
        <v>80</v>
      </c>
    </row>
    <row r="1114" spans="1:15">
      <c r="A1114" s="63" t="s">
        <v>222</v>
      </c>
      <c r="B1114" s="63" t="s">
        <v>161</v>
      </c>
      <c r="C1114" s="77">
        <f t="shared" si="34"/>
        <v>44599</v>
      </c>
      <c r="D1114" s="77">
        <f t="shared" si="35"/>
        <v>44599</v>
      </c>
      <c r="E1114" s="64" t="s">
        <v>74</v>
      </c>
      <c r="F1114" s="65" t="s">
        <v>75</v>
      </c>
      <c r="G1114" s="63" t="s">
        <v>76</v>
      </c>
      <c r="H1114" s="68">
        <v>4.1666666666670002E-2</v>
      </c>
      <c r="I1114" s="69" t="s">
        <v>77</v>
      </c>
      <c r="J1114" s="69" t="s">
        <v>78</v>
      </c>
      <c r="K1114" s="63" t="s">
        <v>82</v>
      </c>
      <c r="N1114" s="78" t="s">
        <v>81</v>
      </c>
      <c r="O1114" s="78" t="s">
        <v>81</v>
      </c>
    </row>
    <row r="1115" spans="1:15">
      <c r="A1115" s="63" t="s">
        <v>222</v>
      </c>
      <c r="B1115" s="63" t="s">
        <v>161</v>
      </c>
      <c r="C1115" s="77">
        <f t="shared" si="34"/>
        <v>44620</v>
      </c>
      <c r="D1115" s="77">
        <f t="shared" si="35"/>
        <v>44620</v>
      </c>
      <c r="E1115" s="64" t="s">
        <v>74</v>
      </c>
      <c r="F1115" s="65" t="s">
        <v>75</v>
      </c>
      <c r="G1115" s="63" t="s">
        <v>76</v>
      </c>
      <c r="H1115" s="68">
        <v>4.1666666666670002E-2</v>
      </c>
      <c r="I1115" s="69" t="s">
        <v>77</v>
      </c>
      <c r="J1115" s="69" t="s">
        <v>78</v>
      </c>
      <c r="K1115" s="63" t="s">
        <v>82</v>
      </c>
      <c r="N1115" s="78" t="s">
        <v>83</v>
      </c>
      <c r="O1115" s="78" t="s">
        <v>83</v>
      </c>
    </row>
    <row r="1116" spans="1:15">
      <c r="A1116" s="63" t="s">
        <v>222</v>
      </c>
      <c r="B1116" s="63" t="s">
        <v>161</v>
      </c>
      <c r="C1116" s="77">
        <f t="shared" si="34"/>
        <v>44634</v>
      </c>
      <c r="D1116" s="77">
        <f t="shared" si="35"/>
        <v>44634</v>
      </c>
      <c r="E1116" s="64" t="s">
        <v>74</v>
      </c>
      <c r="F1116" s="65" t="s">
        <v>75</v>
      </c>
      <c r="G1116" s="63" t="s">
        <v>76</v>
      </c>
      <c r="H1116" s="68">
        <v>4.1666666666670002E-2</v>
      </c>
      <c r="I1116" s="69" t="s">
        <v>77</v>
      </c>
      <c r="J1116" s="69" t="s">
        <v>78</v>
      </c>
      <c r="K1116" s="63" t="s">
        <v>82</v>
      </c>
      <c r="N1116" s="78" t="s">
        <v>84</v>
      </c>
      <c r="O1116" s="78" t="s">
        <v>84</v>
      </c>
    </row>
    <row r="1117" spans="1:15">
      <c r="A1117" s="63" t="s">
        <v>222</v>
      </c>
      <c r="B1117" s="63" t="s">
        <v>161</v>
      </c>
      <c r="C1117" s="77">
        <f t="shared" si="34"/>
        <v>44638</v>
      </c>
      <c r="D1117" s="77">
        <f t="shared" si="35"/>
        <v>44638</v>
      </c>
      <c r="E1117" s="64" t="s">
        <v>43</v>
      </c>
      <c r="F1117" s="65" t="s">
        <v>44</v>
      </c>
      <c r="G1117" s="63" t="s">
        <v>40</v>
      </c>
      <c r="H1117" s="66">
        <v>1</v>
      </c>
      <c r="I1117" s="69" t="s">
        <v>41</v>
      </c>
      <c r="J1117" s="69" t="s">
        <v>41</v>
      </c>
      <c r="K1117" s="63" t="s">
        <v>45</v>
      </c>
      <c r="N1117" s="78" t="s">
        <v>42</v>
      </c>
      <c r="O1117" s="78" t="s">
        <v>42</v>
      </c>
    </row>
    <row r="1118" spans="1:15">
      <c r="A1118" s="63" t="s">
        <v>222</v>
      </c>
      <c r="B1118" s="63" t="s">
        <v>161</v>
      </c>
      <c r="C1118" s="77">
        <f t="shared" si="34"/>
        <v>44648</v>
      </c>
      <c r="D1118" s="77">
        <f t="shared" si="35"/>
        <v>44648</v>
      </c>
      <c r="E1118" s="64" t="s">
        <v>74</v>
      </c>
      <c r="F1118" s="65" t="s">
        <v>75</v>
      </c>
      <c r="G1118" s="63" t="s">
        <v>76</v>
      </c>
      <c r="H1118" s="68">
        <v>4.1666666666670002E-2</v>
      </c>
      <c r="I1118" s="69" t="s">
        <v>77</v>
      </c>
      <c r="J1118" s="69" t="s">
        <v>78</v>
      </c>
      <c r="K1118" s="63" t="s">
        <v>82</v>
      </c>
      <c r="N1118" s="78" t="s">
        <v>85</v>
      </c>
      <c r="O1118" s="78" t="s">
        <v>85</v>
      </c>
    </row>
    <row r="1119" spans="1:15">
      <c r="A1119" s="63" t="s">
        <v>222</v>
      </c>
      <c r="B1119" s="63" t="s">
        <v>161</v>
      </c>
      <c r="C1119" s="77">
        <f t="shared" si="34"/>
        <v>44662</v>
      </c>
      <c r="D1119" s="77">
        <f t="shared" si="35"/>
        <v>44662</v>
      </c>
      <c r="E1119" s="64" t="s">
        <v>74</v>
      </c>
      <c r="F1119" s="65" t="s">
        <v>75</v>
      </c>
      <c r="G1119" s="63" t="s">
        <v>76</v>
      </c>
      <c r="H1119" s="68">
        <v>4.1666666666670002E-2</v>
      </c>
      <c r="I1119" s="69" t="s">
        <v>77</v>
      </c>
      <c r="J1119" s="69" t="s">
        <v>78</v>
      </c>
      <c r="K1119" s="63" t="s">
        <v>82</v>
      </c>
      <c r="N1119" s="78" t="s">
        <v>86</v>
      </c>
      <c r="O1119" s="78" t="s">
        <v>86</v>
      </c>
    </row>
    <row r="1120" spans="1:15">
      <c r="A1120" s="63" t="s">
        <v>222</v>
      </c>
      <c r="B1120" s="63" t="s">
        <v>161</v>
      </c>
      <c r="C1120" s="77">
        <f t="shared" si="34"/>
        <v>44669</v>
      </c>
      <c r="D1120" s="77">
        <f t="shared" si="35"/>
        <v>44669</v>
      </c>
      <c r="E1120" s="64" t="s">
        <v>38</v>
      </c>
      <c r="F1120" s="65" t="s">
        <v>39</v>
      </c>
      <c r="G1120" s="63" t="s">
        <v>40</v>
      </c>
      <c r="H1120" s="66">
        <v>1</v>
      </c>
      <c r="I1120" s="69" t="s">
        <v>41</v>
      </c>
      <c r="J1120" s="69" t="s">
        <v>41</v>
      </c>
      <c r="K1120" s="63" t="s">
        <v>41</v>
      </c>
      <c r="N1120" s="78" t="s">
        <v>46</v>
      </c>
      <c r="O1120" s="78" t="s">
        <v>46</v>
      </c>
    </row>
    <row r="1121" spans="1:15">
      <c r="A1121" s="63" t="s">
        <v>222</v>
      </c>
      <c r="B1121" s="63" t="s">
        <v>161</v>
      </c>
      <c r="C1121" s="77">
        <f t="shared" si="34"/>
        <v>44682</v>
      </c>
      <c r="D1121" s="77">
        <f t="shared" si="35"/>
        <v>44682</v>
      </c>
      <c r="E1121" s="64" t="s">
        <v>38</v>
      </c>
      <c r="F1121" s="65" t="s">
        <v>39</v>
      </c>
      <c r="G1121" s="63" t="s">
        <v>40</v>
      </c>
      <c r="H1121" s="66">
        <v>1</v>
      </c>
      <c r="I1121" s="69" t="s">
        <v>41</v>
      </c>
      <c r="J1121" s="69" t="s">
        <v>41</v>
      </c>
      <c r="K1121" s="63" t="s">
        <v>41</v>
      </c>
      <c r="N1121" s="78" t="s">
        <v>47</v>
      </c>
      <c r="O1121" s="78" t="s">
        <v>47</v>
      </c>
    </row>
    <row r="1122" spans="1:15">
      <c r="A1122" s="63" t="s">
        <v>222</v>
      </c>
      <c r="B1122" s="63" t="s">
        <v>161</v>
      </c>
      <c r="C1122" s="77">
        <f t="shared" si="34"/>
        <v>44683</v>
      </c>
      <c r="D1122" s="77">
        <f t="shared" si="35"/>
        <v>44683</v>
      </c>
      <c r="E1122" s="64" t="s">
        <v>74</v>
      </c>
      <c r="F1122" s="65" t="s">
        <v>75</v>
      </c>
      <c r="G1122" s="63" t="s">
        <v>76</v>
      </c>
      <c r="H1122" s="68">
        <v>4.1666666666670002E-2</v>
      </c>
      <c r="I1122" s="69" t="s">
        <v>77</v>
      </c>
      <c r="J1122" s="69" t="s">
        <v>78</v>
      </c>
      <c r="K1122" s="63" t="s">
        <v>79</v>
      </c>
      <c r="N1122" s="78" t="s">
        <v>87</v>
      </c>
      <c r="O1122" s="78" t="s">
        <v>87</v>
      </c>
    </row>
    <row r="1123" spans="1:15">
      <c r="A1123" s="63" t="s">
        <v>222</v>
      </c>
      <c r="B1123" s="63" t="s">
        <v>161</v>
      </c>
      <c r="C1123" s="77">
        <f t="shared" si="34"/>
        <v>44689</v>
      </c>
      <c r="D1123" s="77">
        <f t="shared" si="35"/>
        <v>44689</v>
      </c>
      <c r="E1123" s="64" t="s">
        <v>38</v>
      </c>
      <c r="F1123" s="65" t="s">
        <v>39</v>
      </c>
      <c r="G1123" s="63" t="s">
        <v>40</v>
      </c>
      <c r="H1123" s="66">
        <v>1</v>
      </c>
      <c r="I1123" s="69" t="s">
        <v>41</v>
      </c>
      <c r="J1123" s="69" t="s">
        <v>41</v>
      </c>
      <c r="K1123" s="63" t="s">
        <v>41</v>
      </c>
      <c r="N1123" s="78" t="s">
        <v>48</v>
      </c>
      <c r="O1123" s="78" t="s">
        <v>48</v>
      </c>
    </row>
    <row r="1124" spans="1:15">
      <c r="A1124" s="63" t="s">
        <v>222</v>
      </c>
      <c r="B1124" s="63" t="s">
        <v>161</v>
      </c>
      <c r="C1124" s="77">
        <f t="shared" si="34"/>
        <v>44697</v>
      </c>
      <c r="D1124" s="77">
        <f t="shared" si="35"/>
        <v>44697</v>
      </c>
      <c r="E1124" s="64" t="s">
        <v>74</v>
      </c>
      <c r="F1124" s="65" t="s">
        <v>75</v>
      </c>
      <c r="G1124" s="63" t="s">
        <v>76</v>
      </c>
      <c r="H1124" s="68">
        <v>4.1666666666670002E-2</v>
      </c>
      <c r="I1124" s="69" t="s">
        <v>77</v>
      </c>
      <c r="J1124" s="69" t="s">
        <v>78</v>
      </c>
      <c r="K1124" s="63" t="s">
        <v>79</v>
      </c>
      <c r="N1124" s="78" t="s">
        <v>88</v>
      </c>
      <c r="O1124" s="78" t="s">
        <v>88</v>
      </c>
    </row>
    <row r="1125" spans="1:15">
      <c r="A1125" s="63" t="s">
        <v>222</v>
      </c>
      <c r="B1125" s="63" t="s">
        <v>161</v>
      </c>
      <c r="C1125" s="77">
        <f t="shared" si="34"/>
        <v>44707</v>
      </c>
      <c r="D1125" s="77">
        <f t="shared" si="35"/>
        <v>44707</v>
      </c>
      <c r="E1125" s="64" t="s">
        <v>38</v>
      </c>
      <c r="F1125" s="65" t="s">
        <v>39</v>
      </c>
      <c r="G1125" s="63" t="s">
        <v>40</v>
      </c>
      <c r="H1125" s="66">
        <v>1</v>
      </c>
      <c r="I1125" s="69" t="s">
        <v>41</v>
      </c>
      <c r="J1125" s="69" t="s">
        <v>41</v>
      </c>
      <c r="K1125" s="63" t="s">
        <v>41</v>
      </c>
      <c r="N1125" s="78" t="s">
        <v>49</v>
      </c>
      <c r="O1125" s="78" t="s">
        <v>49</v>
      </c>
    </row>
    <row r="1126" spans="1:15">
      <c r="A1126" s="63" t="s">
        <v>222</v>
      </c>
      <c r="B1126" s="63" t="s">
        <v>161</v>
      </c>
      <c r="C1126" s="77">
        <f t="shared" si="34"/>
        <v>44711</v>
      </c>
      <c r="D1126" s="77">
        <f t="shared" si="35"/>
        <v>44711</v>
      </c>
      <c r="E1126" s="64" t="s">
        <v>74</v>
      </c>
      <c r="F1126" s="65" t="s">
        <v>75</v>
      </c>
      <c r="G1126" s="63" t="s">
        <v>76</v>
      </c>
      <c r="H1126" s="68">
        <v>4.1666666666670002E-2</v>
      </c>
      <c r="I1126" s="69" t="s">
        <v>77</v>
      </c>
      <c r="J1126" s="69" t="s">
        <v>78</v>
      </c>
      <c r="K1126" s="63" t="s">
        <v>79</v>
      </c>
      <c r="N1126" s="78" t="s">
        <v>90</v>
      </c>
      <c r="O1126" s="78" t="s">
        <v>90</v>
      </c>
    </row>
    <row r="1127" spans="1:15">
      <c r="A1127" s="63" t="s">
        <v>222</v>
      </c>
      <c r="B1127" s="63" t="s">
        <v>161</v>
      </c>
      <c r="C1127" s="77">
        <f t="shared" si="34"/>
        <v>44718</v>
      </c>
      <c r="D1127" s="77">
        <f t="shared" si="35"/>
        <v>44718</v>
      </c>
      <c r="E1127" s="64" t="s">
        <v>38</v>
      </c>
      <c r="F1127" s="65" t="s">
        <v>39</v>
      </c>
      <c r="G1127" s="63" t="s">
        <v>40</v>
      </c>
      <c r="H1127" s="66">
        <v>1</v>
      </c>
      <c r="I1127" s="69" t="s">
        <v>41</v>
      </c>
      <c r="J1127" s="69" t="s">
        <v>41</v>
      </c>
      <c r="K1127" s="63" t="s">
        <v>41</v>
      </c>
      <c r="N1127" s="78" t="s">
        <v>50</v>
      </c>
      <c r="O1127" s="78" t="s">
        <v>50</v>
      </c>
    </row>
    <row r="1128" spans="1:15">
      <c r="A1128" s="63" t="s">
        <v>222</v>
      </c>
      <c r="B1128" s="63" t="s">
        <v>161</v>
      </c>
      <c r="C1128" s="77">
        <f t="shared" si="34"/>
        <v>44732</v>
      </c>
      <c r="D1128" s="77">
        <f t="shared" si="35"/>
        <v>44732</v>
      </c>
      <c r="E1128" s="64" t="s">
        <v>74</v>
      </c>
      <c r="F1128" s="65" t="s">
        <v>75</v>
      </c>
      <c r="G1128" s="63" t="s">
        <v>76</v>
      </c>
      <c r="H1128" s="68">
        <v>4.1666666666670002E-2</v>
      </c>
      <c r="I1128" s="69" t="s">
        <v>77</v>
      </c>
      <c r="J1128" s="69" t="s">
        <v>78</v>
      </c>
      <c r="K1128" s="63" t="s">
        <v>82</v>
      </c>
      <c r="N1128" s="78" t="s">
        <v>91</v>
      </c>
      <c r="O1128" s="78" t="s">
        <v>91</v>
      </c>
    </row>
    <row r="1129" spans="1:15">
      <c r="A1129" s="63" t="s">
        <v>222</v>
      </c>
      <c r="B1129" s="63" t="s">
        <v>161</v>
      </c>
      <c r="C1129" s="77">
        <f t="shared" si="34"/>
        <v>44756</v>
      </c>
      <c r="D1129" s="77">
        <f t="shared" si="35"/>
        <v>44756</v>
      </c>
      <c r="E1129" s="64" t="s">
        <v>38</v>
      </c>
      <c r="F1129" s="65" t="s">
        <v>39</v>
      </c>
      <c r="G1129" s="63" t="s">
        <v>40</v>
      </c>
      <c r="H1129" s="66">
        <v>1</v>
      </c>
      <c r="I1129" s="69" t="s">
        <v>41</v>
      </c>
      <c r="J1129" s="69" t="s">
        <v>41</v>
      </c>
      <c r="K1129" s="63" t="s">
        <v>41</v>
      </c>
      <c r="N1129" s="78" t="s">
        <v>51</v>
      </c>
      <c r="O1129" s="78" t="s">
        <v>51</v>
      </c>
    </row>
    <row r="1130" spans="1:15">
      <c r="A1130" s="63" t="s">
        <v>222</v>
      </c>
      <c r="B1130" s="63" t="s">
        <v>161</v>
      </c>
      <c r="C1130" s="77">
        <f t="shared" si="34"/>
        <v>44788</v>
      </c>
      <c r="D1130" s="77">
        <f t="shared" si="35"/>
        <v>44788</v>
      </c>
      <c r="E1130" s="64" t="s">
        <v>38</v>
      </c>
      <c r="F1130" s="65" t="s">
        <v>39</v>
      </c>
      <c r="G1130" s="63" t="s">
        <v>40</v>
      </c>
      <c r="H1130" s="66">
        <v>1</v>
      </c>
      <c r="I1130" s="69" t="s">
        <v>41</v>
      </c>
      <c r="J1130" s="69" t="s">
        <v>41</v>
      </c>
      <c r="K1130" s="63" t="s">
        <v>41</v>
      </c>
      <c r="N1130" s="78" t="s">
        <v>60</v>
      </c>
      <c r="O1130" s="78" t="s">
        <v>60</v>
      </c>
    </row>
    <row r="1131" spans="1:15">
      <c r="A1131" s="63" t="s">
        <v>222</v>
      </c>
      <c r="B1131" s="63" t="s">
        <v>161</v>
      </c>
      <c r="C1131" s="77">
        <f t="shared" si="34"/>
        <v>44848</v>
      </c>
      <c r="D1131" s="77">
        <f t="shared" si="35"/>
        <v>44848</v>
      </c>
      <c r="E1131" s="64" t="s">
        <v>43</v>
      </c>
      <c r="F1131" s="65" t="s">
        <v>44</v>
      </c>
      <c r="G1131" s="63" t="s">
        <v>40</v>
      </c>
      <c r="H1131" s="66">
        <v>1</v>
      </c>
      <c r="I1131" s="69" t="s">
        <v>41</v>
      </c>
      <c r="J1131" s="69" t="s">
        <v>41</v>
      </c>
      <c r="K1131" s="63" t="s">
        <v>45</v>
      </c>
      <c r="N1131" s="78" t="s">
        <v>65</v>
      </c>
      <c r="O1131" s="78" t="s">
        <v>65</v>
      </c>
    </row>
    <row r="1132" spans="1:15">
      <c r="A1132" s="63" t="s">
        <v>222</v>
      </c>
      <c r="B1132" s="63" t="s">
        <v>161</v>
      </c>
      <c r="C1132" s="77">
        <f t="shared" si="34"/>
        <v>44866</v>
      </c>
      <c r="D1132" s="77">
        <f t="shared" si="35"/>
        <v>44866</v>
      </c>
      <c r="E1132" s="64" t="s">
        <v>38</v>
      </c>
      <c r="F1132" s="65" t="s">
        <v>39</v>
      </c>
      <c r="G1132" s="63" t="s">
        <v>40</v>
      </c>
      <c r="H1132" s="66">
        <v>1</v>
      </c>
      <c r="I1132" s="69" t="s">
        <v>41</v>
      </c>
      <c r="J1132" s="69" t="s">
        <v>41</v>
      </c>
      <c r="K1132" s="63" t="s">
        <v>41</v>
      </c>
      <c r="N1132" s="78" t="s">
        <v>67</v>
      </c>
      <c r="O1132" s="78" t="s">
        <v>67</v>
      </c>
    </row>
    <row r="1133" spans="1:15">
      <c r="A1133" s="63" t="s">
        <v>222</v>
      </c>
      <c r="B1133" s="63" t="s">
        <v>161</v>
      </c>
      <c r="C1133" s="77">
        <f t="shared" si="34"/>
        <v>44876</v>
      </c>
      <c r="D1133" s="77">
        <f t="shared" si="35"/>
        <v>44876</v>
      </c>
      <c r="E1133" s="64" t="s">
        <v>38</v>
      </c>
      <c r="F1133" s="65" t="s">
        <v>39</v>
      </c>
      <c r="G1133" s="63" t="s">
        <v>40</v>
      </c>
      <c r="H1133" s="66">
        <v>1</v>
      </c>
      <c r="I1133" s="69" t="s">
        <v>41</v>
      </c>
      <c r="J1133" s="69" t="s">
        <v>41</v>
      </c>
      <c r="K1133" s="63" t="s">
        <v>41</v>
      </c>
      <c r="N1133" s="78" t="s">
        <v>68</v>
      </c>
      <c r="O1133" s="78" t="s">
        <v>68</v>
      </c>
    </row>
    <row r="1134" spans="1:15">
      <c r="A1134" s="63" t="s">
        <v>222</v>
      </c>
      <c r="B1134" s="63" t="s">
        <v>161</v>
      </c>
      <c r="C1134" s="77">
        <f t="shared" si="34"/>
        <v>44920</v>
      </c>
      <c r="D1134" s="77">
        <f t="shared" si="35"/>
        <v>44920</v>
      </c>
      <c r="E1134" s="64" t="s">
        <v>38</v>
      </c>
      <c r="F1134" s="65" t="s">
        <v>39</v>
      </c>
      <c r="G1134" s="63" t="s">
        <v>40</v>
      </c>
      <c r="H1134" s="66">
        <v>1</v>
      </c>
      <c r="I1134" s="69" t="s">
        <v>41</v>
      </c>
      <c r="J1134" s="69" t="s">
        <v>41</v>
      </c>
      <c r="K1134" s="63" t="s">
        <v>41</v>
      </c>
      <c r="N1134" s="78" t="s">
        <v>69</v>
      </c>
      <c r="O1134" s="78" t="s">
        <v>69</v>
      </c>
    </row>
    <row r="1135" spans="1:15">
      <c r="A1135" s="63" t="s">
        <v>223</v>
      </c>
      <c r="B1135" s="63" t="s">
        <v>162</v>
      </c>
      <c r="C1135" s="77">
        <f t="shared" si="34"/>
        <v>44562</v>
      </c>
      <c r="D1135" s="77">
        <f t="shared" si="35"/>
        <v>44562</v>
      </c>
      <c r="E1135" s="64" t="s">
        <v>38</v>
      </c>
      <c r="F1135" s="65" t="s">
        <v>39</v>
      </c>
      <c r="G1135" s="63" t="s">
        <v>40</v>
      </c>
      <c r="H1135" s="66">
        <v>1</v>
      </c>
      <c r="I1135" s="69" t="s">
        <v>41</v>
      </c>
      <c r="J1135" s="69" t="s">
        <v>41</v>
      </c>
      <c r="K1135" s="63" t="s">
        <v>41</v>
      </c>
      <c r="N1135" s="78" t="s">
        <v>37</v>
      </c>
      <c r="O1135" s="78" t="s">
        <v>37</v>
      </c>
    </row>
    <row r="1136" spans="1:15">
      <c r="A1136" s="63" t="s">
        <v>223</v>
      </c>
      <c r="B1136" s="63" t="s">
        <v>162</v>
      </c>
      <c r="C1136" s="77">
        <f t="shared" si="34"/>
        <v>44578</v>
      </c>
      <c r="D1136" s="77">
        <f t="shared" si="35"/>
        <v>44578</v>
      </c>
      <c r="E1136" s="64" t="s">
        <v>74</v>
      </c>
      <c r="F1136" s="65" t="s">
        <v>75</v>
      </c>
      <c r="G1136" s="63" t="s">
        <v>76</v>
      </c>
      <c r="H1136" s="68">
        <v>4.1666666666670002E-2</v>
      </c>
      <c r="I1136" s="69" t="s">
        <v>77</v>
      </c>
      <c r="J1136" s="69" t="s">
        <v>78</v>
      </c>
      <c r="K1136" s="63" t="s">
        <v>82</v>
      </c>
      <c r="N1136" s="78" t="s">
        <v>111</v>
      </c>
      <c r="O1136" s="78" t="s">
        <v>111</v>
      </c>
    </row>
    <row r="1137" spans="1:15">
      <c r="A1137" s="63" t="s">
        <v>223</v>
      </c>
      <c r="B1137" s="63" t="s">
        <v>162</v>
      </c>
      <c r="C1137" s="77">
        <f t="shared" si="34"/>
        <v>44592</v>
      </c>
      <c r="D1137" s="77">
        <f t="shared" si="35"/>
        <v>44592</v>
      </c>
      <c r="E1137" s="64" t="s">
        <v>74</v>
      </c>
      <c r="F1137" s="65" t="s">
        <v>75</v>
      </c>
      <c r="G1137" s="63" t="s">
        <v>76</v>
      </c>
      <c r="H1137" s="68">
        <v>4.1666666666670002E-2</v>
      </c>
      <c r="I1137" s="69" t="s">
        <v>77</v>
      </c>
      <c r="J1137" s="69" t="s">
        <v>78</v>
      </c>
      <c r="K1137" s="63" t="s">
        <v>82</v>
      </c>
      <c r="N1137" s="78" t="s">
        <v>112</v>
      </c>
      <c r="O1137" s="78" t="s">
        <v>112</v>
      </c>
    </row>
    <row r="1138" spans="1:15">
      <c r="A1138" s="63" t="s">
        <v>223</v>
      </c>
      <c r="B1138" s="63" t="s">
        <v>162</v>
      </c>
      <c r="C1138" s="77">
        <f t="shared" si="34"/>
        <v>44613</v>
      </c>
      <c r="D1138" s="77">
        <f t="shared" si="35"/>
        <v>44613</v>
      </c>
      <c r="E1138" s="64" t="s">
        <v>74</v>
      </c>
      <c r="F1138" s="65" t="s">
        <v>75</v>
      </c>
      <c r="G1138" s="63" t="s">
        <v>76</v>
      </c>
      <c r="H1138" s="68">
        <v>4.1666666666670002E-2</v>
      </c>
      <c r="I1138" s="69" t="s">
        <v>77</v>
      </c>
      <c r="J1138" s="69" t="s">
        <v>78</v>
      </c>
      <c r="K1138" s="63" t="s">
        <v>82</v>
      </c>
      <c r="N1138" s="78" t="s">
        <v>113</v>
      </c>
      <c r="O1138" s="78" t="s">
        <v>113</v>
      </c>
    </row>
    <row r="1139" spans="1:15">
      <c r="A1139" s="63" t="s">
        <v>223</v>
      </c>
      <c r="B1139" s="63" t="s">
        <v>162</v>
      </c>
      <c r="C1139" s="77">
        <f t="shared" si="34"/>
        <v>44627</v>
      </c>
      <c r="D1139" s="77">
        <f t="shared" si="35"/>
        <v>44627</v>
      </c>
      <c r="E1139" s="64" t="s">
        <v>74</v>
      </c>
      <c r="F1139" s="65" t="s">
        <v>75</v>
      </c>
      <c r="G1139" s="63" t="s">
        <v>76</v>
      </c>
      <c r="H1139" s="68">
        <v>4.1666666666670002E-2</v>
      </c>
      <c r="I1139" s="69" t="s">
        <v>77</v>
      </c>
      <c r="J1139" s="69" t="s">
        <v>78</v>
      </c>
      <c r="K1139" s="63" t="s">
        <v>82</v>
      </c>
      <c r="N1139" s="78" t="s">
        <v>114</v>
      </c>
      <c r="O1139" s="78" t="s">
        <v>114</v>
      </c>
    </row>
    <row r="1140" spans="1:15">
      <c r="A1140" s="63" t="s">
        <v>223</v>
      </c>
      <c r="B1140" s="63" t="s">
        <v>162</v>
      </c>
      <c r="C1140" s="77">
        <f t="shared" si="34"/>
        <v>44638</v>
      </c>
      <c r="D1140" s="77">
        <f t="shared" si="35"/>
        <v>44638</v>
      </c>
      <c r="E1140" s="64" t="s">
        <v>43</v>
      </c>
      <c r="F1140" s="65" t="s">
        <v>44</v>
      </c>
      <c r="G1140" s="63" t="s">
        <v>40</v>
      </c>
      <c r="H1140" s="66">
        <v>1</v>
      </c>
      <c r="I1140" s="69" t="s">
        <v>41</v>
      </c>
      <c r="J1140" s="69" t="s">
        <v>41</v>
      </c>
      <c r="K1140" s="63" t="s">
        <v>45</v>
      </c>
      <c r="N1140" s="78" t="s">
        <v>42</v>
      </c>
      <c r="O1140" s="78" t="s">
        <v>42</v>
      </c>
    </row>
    <row r="1141" spans="1:15">
      <c r="A1141" s="63" t="s">
        <v>223</v>
      </c>
      <c r="B1141" s="63" t="s">
        <v>162</v>
      </c>
      <c r="C1141" s="77">
        <f t="shared" si="34"/>
        <v>44641</v>
      </c>
      <c r="D1141" s="77">
        <f t="shared" si="35"/>
        <v>44641</v>
      </c>
      <c r="E1141" s="64" t="s">
        <v>74</v>
      </c>
      <c r="F1141" s="65" t="s">
        <v>75</v>
      </c>
      <c r="G1141" s="63" t="s">
        <v>76</v>
      </c>
      <c r="H1141" s="68">
        <v>4.1666666666670002E-2</v>
      </c>
      <c r="I1141" s="69" t="s">
        <v>77</v>
      </c>
      <c r="J1141" s="69" t="s">
        <v>78</v>
      </c>
      <c r="K1141" s="63" t="s">
        <v>82</v>
      </c>
      <c r="N1141" s="78" t="s">
        <v>115</v>
      </c>
      <c r="O1141" s="78" t="s">
        <v>115</v>
      </c>
    </row>
    <row r="1142" spans="1:15">
      <c r="A1142" s="63" t="s">
        <v>223</v>
      </c>
      <c r="B1142" s="63" t="s">
        <v>162</v>
      </c>
      <c r="C1142" s="77">
        <f t="shared" si="34"/>
        <v>44655</v>
      </c>
      <c r="D1142" s="77">
        <f t="shared" si="35"/>
        <v>44655</v>
      </c>
      <c r="E1142" s="64" t="s">
        <v>74</v>
      </c>
      <c r="F1142" s="65" t="s">
        <v>75</v>
      </c>
      <c r="G1142" s="63" t="s">
        <v>76</v>
      </c>
      <c r="H1142" s="68">
        <v>4.1666666666670002E-2</v>
      </c>
      <c r="I1142" s="69" t="s">
        <v>77</v>
      </c>
      <c r="J1142" s="69" t="s">
        <v>78</v>
      </c>
      <c r="K1142" s="63" t="s">
        <v>82</v>
      </c>
      <c r="N1142" s="78" t="s">
        <v>116</v>
      </c>
      <c r="O1142" s="78" t="s">
        <v>116</v>
      </c>
    </row>
    <row r="1143" spans="1:15">
      <c r="A1143" s="63" t="s">
        <v>223</v>
      </c>
      <c r="B1143" s="63" t="s">
        <v>162</v>
      </c>
      <c r="C1143" s="77">
        <f t="shared" si="34"/>
        <v>44669</v>
      </c>
      <c r="D1143" s="77">
        <f t="shared" si="35"/>
        <v>44669</v>
      </c>
      <c r="E1143" s="64" t="s">
        <v>38</v>
      </c>
      <c r="F1143" s="65" t="s">
        <v>39</v>
      </c>
      <c r="G1143" s="63" t="s">
        <v>40</v>
      </c>
      <c r="H1143" s="66">
        <v>1</v>
      </c>
      <c r="I1143" s="69" t="s">
        <v>41</v>
      </c>
      <c r="J1143" s="69" t="s">
        <v>41</v>
      </c>
      <c r="K1143" s="63" t="s">
        <v>41</v>
      </c>
      <c r="N1143" s="78" t="s">
        <v>46</v>
      </c>
      <c r="O1143" s="78" t="s">
        <v>46</v>
      </c>
    </row>
    <row r="1144" spans="1:15">
      <c r="A1144" s="63" t="s">
        <v>223</v>
      </c>
      <c r="B1144" s="63" t="s">
        <v>162</v>
      </c>
      <c r="C1144" s="77">
        <f t="shared" si="34"/>
        <v>44676</v>
      </c>
      <c r="D1144" s="77">
        <f t="shared" si="35"/>
        <v>44676</v>
      </c>
      <c r="E1144" s="64" t="s">
        <v>74</v>
      </c>
      <c r="F1144" s="65" t="s">
        <v>75</v>
      </c>
      <c r="G1144" s="63" t="s">
        <v>76</v>
      </c>
      <c r="H1144" s="68">
        <v>4.1666666666670002E-2</v>
      </c>
      <c r="I1144" s="69" t="s">
        <v>77</v>
      </c>
      <c r="J1144" s="69" t="s">
        <v>78</v>
      </c>
      <c r="K1144" s="63" t="s">
        <v>82</v>
      </c>
      <c r="N1144" s="78" t="s">
        <v>117</v>
      </c>
      <c r="O1144" s="78" t="s">
        <v>117</v>
      </c>
    </row>
    <row r="1145" spans="1:15">
      <c r="A1145" s="63" t="s">
        <v>223</v>
      </c>
      <c r="B1145" s="63" t="s">
        <v>162</v>
      </c>
      <c r="C1145" s="77">
        <f t="shared" si="34"/>
        <v>44682</v>
      </c>
      <c r="D1145" s="77">
        <f t="shared" si="35"/>
        <v>44682</v>
      </c>
      <c r="E1145" s="64" t="s">
        <v>38</v>
      </c>
      <c r="F1145" s="65" t="s">
        <v>39</v>
      </c>
      <c r="G1145" s="63" t="s">
        <v>40</v>
      </c>
      <c r="H1145" s="66">
        <v>1</v>
      </c>
      <c r="I1145" s="69" t="s">
        <v>41</v>
      </c>
      <c r="J1145" s="69" t="s">
        <v>41</v>
      </c>
      <c r="K1145" s="63" t="s">
        <v>41</v>
      </c>
      <c r="N1145" s="78" t="s">
        <v>47</v>
      </c>
      <c r="O1145" s="78" t="s">
        <v>47</v>
      </c>
    </row>
    <row r="1146" spans="1:15">
      <c r="A1146" s="63" t="s">
        <v>223</v>
      </c>
      <c r="B1146" s="63" t="s">
        <v>162</v>
      </c>
      <c r="C1146" s="77">
        <f t="shared" si="34"/>
        <v>44689</v>
      </c>
      <c r="D1146" s="77">
        <f t="shared" si="35"/>
        <v>44689</v>
      </c>
      <c r="E1146" s="64" t="s">
        <v>38</v>
      </c>
      <c r="F1146" s="65" t="s">
        <v>39</v>
      </c>
      <c r="G1146" s="63" t="s">
        <v>40</v>
      </c>
      <c r="H1146" s="66">
        <v>1</v>
      </c>
      <c r="I1146" s="69" t="s">
        <v>41</v>
      </c>
      <c r="J1146" s="69" t="s">
        <v>41</v>
      </c>
      <c r="K1146" s="63" t="s">
        <v>41</v>
      </c>
      <c r="N1146" s="78" t="s">
        <v>48</v>
      </c>
      <c r="O1146" s="78" t="s">
        <v>48</v>
      </c>
    </row>
    <row r="1147" spans="1:15">
      <c r="A1147" s="63" t="s">
        <v>223</v>
      </c>
      <c r="B1147" s="63" t="s">
        <v>162</v>
      </c>
      <c r="C1147" s="77">
        <f t="shared" si="34"/>
        <v>44690</v>
      </c>
      <c r="D1147" s="77">
        <f t="shared" si="35"/>
        <v>44690</v>
      </c>
      <c r="E1147" s="64" t="s">
        <v>74</v>
      </c>
      <c r="F1147" s="65" t="s">
        <v>75</v>
      </c>
      <c r="G1147" s="63" t="s">
        <v>76</v>
      </c>
      <c r="H1147" s="68">
        <v>4.1666666666670002E-2</v>
      </c>
      <c r="I1147" s="69" t="s">
        <v>77</v>
      </c>
      <c r="J1147" s="69" t="s">
        <v>78</v>
      </c>
      <c r="K1147" s="63" t="s">
        <v>82</v>
      </c>
      <c r="N1147" s="78" t="s">
        <v>118</v>
      </c>
      <c r="O1147" s="78" t="s">
        <v>118</v>
      </c>
    </row>
    <row r="1148" spans="1:15">
      <c r="A1148" s="63" t="s">
        <v>223</v>
      </c>
      <c r="B1148" s="63" t="s">
        <v>162</v>
      </c>
      <c r="C1148" s="77">
        <f t="shared" si="34"/>
        <v>44704</v>
      </c>
      <c r="D1148" s="77">
        <f t="shared" si="35"/>
        <v>44704</v>
      </c>
      <c r="E1148" s="64" t="s">
        <v>74</v>
      </c>
      <c r="F1148" s="65" t="s">
        <v>75</v>
      </c>
      <c r="G1148" s="63" t="s">
        <v>76</v>
      </c>
      <c r="H1148" s="68">
        <v>4.1666666666670002E-2</v>
      </c>
      <c r="I1148" s="69" t="s">
        <v>77</v>
      </c>
      <c r="J1148" s="69" t="s">
        <v>78</v>
      </c>
      <c r="K1148" s="63" t="s">
        <v>82</v>
      </c>
      <c r="N1148" s="78" t="s">
        <v>119</v>
      </c>
      <c r="O1148" s="78" t="s">
        <v>119</v>
      </c>
    </row>
    <row r="1149" spans="1:15">
      <c r="A1149" s="63" t="s">
        <v>223</v>
      </c>
      <c r="B1149" s="63" t="s">
        <v>162</v>
      </c>
      <c r="C1149" s="77">
        <f t="shared" si="34"/>
        <v>44707</v>
      </c>
      <c r="D1149" s="77">
        <f t="shared" si="35"/>
        <v>44707</v>
      </c>
      <c r="E1149" s="64" t="s">
        <v>38</v>
      </c>
      <c r="F1149" s="65" t="s">
        <v>39</v>
      </c>
      <c r="G1149" s="63" t="s">
        <v>40</v>
      </c>
      <c r="H1149" s="66">
        <v>1</v>
      </c>
      <c r="I1149" s="69" t="s">
        <v>41</v>
      </c>
      <c r="J1149" s="69" t="s">
        <v>41</v>
      </c>
      <c r="K1149" s="63" t="s">
        <v>41</v>
      </c>
      <c r="N1149" s="78" t="s">
        <v>49</v>
      </c>
      <c r="O1149" s="78" t="s">
        <v>49</v>
      </c>
    </row>
    <row r="1150" spans="1:15">
      <c r="A1150" s="63" t="s">
        <v>223</v>
      </c>
      <c r="B1150" s="63" t="s">
        <v>162</v>
      </c>
      <c r="C1150" s="77">
        <f t="shared" si="34"/>
        <v>44718</v>
      </c>
      <c r="D1150" s="77">
        <f t="shared" si="35"/>
        <v>44718</v>
      </c>
      <c r="E1150" s="64" t="s">
        <v>38</v>
      </c>
      <c r="F1150" s="65" t="s">
        <v>39</v>
      </c>
      <c r="G1150" s="63" t="s">
        <v>40</v>
      </c>
      <c r="H1150" s="66">
        <v>1</v>
      </c>
      <c r="I1150" s="69" t="s">
        <v>41</v>
      </c>
      <c r="J1150" s="69" t="s">
        <v>41</v>
      </c>
      <c r="K1150" s="63" t="s">
        <v>41</v>
      </c>
      <c r="N1150" s="78" t="s">
        <v>50</v>
      </c>
      <c r="O1150" s="78" t="s">
        <v>50</v>
      </c>
    </row>
    <row r="1151" spans="1:15">
      <c r="A1151" s="63" t="s">
        <v>223</v>
      </c>
      <c r="B1151" s="63" t="s">
        <v>162</v>
      </c>
      <c r="C1151" s="77">
        <f t="shared" si="34"/>
        <v>44725</v>
      </c>
      <c r="D1151" s="77">
        <f t="shared" si="35"/>
        <v>44725</v>
      </c>
      <c r="E1151" s="64" t="s">
        <v>74</v>
      </c>
      <c r="F1151" s="65" t="s">
        <v>75</v>
      </c>
      <c r="G1151" s="63" t="s">
        <v>76</v>
      </c>
      <c r="H1151" s="68">
        <v>4.1666666666670002E-2</v>
      </c>
      <c r="I1151" s="69" t="s">
        <v>77</v>
      </c>
      <c r="J1151" s="69" t="s">
        <v>78</v>
      </c>
      <c r="K1151" s="63" t="s">
        <v>82</v>
      </c>
      <c r="N1151" s="78" t="s">
        <v>120</v>
      </c>
      <c r="O1151" s="78" t="s">
        <v>120</v>
      </c>
    </row>
    <row r="1152" spans="1:15">
      <c r="A1152" s="63" t="s">
        <v>223</v>
      </c>
      <c r="B1152" s="63" t="s">
        <v>162</v>
      </c>
      <c r="C1152" s="77">
        <f t="shared" si="34"/>
        <v>44739</v>
      </c>
      <c r="D1152" s="77">
        <f t="shared" si="35"/>
        <v>44739</v>
      </c>
      <c r="E1152" s="64" t="s">
        <v>74</v>
      </c>
      <c r="F1152" s="65" t="s">
        <v>75</v>
      </c>
      <c r="G1152" s="63" t="s">
        <v>76</v>
      </c>
      <c r="H1152" s="68">
        <v>4.1666666666670002E-2</v>
      </c>
      <c r="I1152" s="69" t="s">
        <v>77</v>
      </c>
      <c r="J1152" s="69" t="s">
        <v>78</v>
      </c>
      <c r="K1152" s="63" t="s">
        <v>82</v>
      </c>
      <c r="N1152" s="78" t="s">
        <v>121</v>
      </c>
      <c r="O1152" s="78" t="s">
        <v>121</v>
      </c>
    </row>
    <row r="1153" spans="1:15">
      <c r="A1153" s="63" t="s">
        <v>223</v>
      </c>
      <c r="B1153" s="63" t="s">
        <v>162</v>
      </c>
      <c r="C1153" s="77">
        <f t="shared" si="34"/>
        <v>44756</v>
      </c>
      <c r="D1153" s="77">
        <f t="shared" si="35"/>
        <v>44756</v>
      </c>
      <c r="E1153" s="64" t="s">
        <v>38</v>
      </c>
      <c r="F1153" s="65" t="s">
        <v>39</v>
      </c>
      <c r="G1153" s="63" t="s">
        <v>40</v>
      </c>
      <c r="H1153" s="66">
        <v>1</v>
      </c>
      <c r="I1153" s="69" t="s">
        <v>41</v>
      </c>
      <c r="J1153" s="69" t="s">
        <v>41</v>
      </c>
      <c r="K1153" s="63" t="s">
        <v>41</v>
      </c>
      <c r="N1153" s="78" t="s">
        <v>51</v>
      </c>
      <c r="O1153" s="78" t="s">
        <v>51</v>
      </c>
    </row>
    <row r="1154" spans="1:15">
      <c r="A1154" s="63" t="s">
        <v>223</v>
      </c>
      <c r="B1154" s="63" t="s">
        <v>162</v>
      </c>
      <c r="C1154" s="77">
        <f t="shared" ref="C1154:C1217" si="36">N1154*1</f>
        <v>44788</v>
      </c>
      <c r="D1154" s="77">
        <f t="shared" ref="D1154:D1217" si="37">O1154*1</f>
        <v>44788</v>
      </c>
      <c r="E1154" s="64" t="s">
        <v>38</v>
      </c>
      <c r="F1154" s="65" t="s">
        <v>39</v>
      </c>
      <c r="G1154" s="63" t="s">
        <v>40</v>
      </c>
      <c r="H1154" s="66">
        <v>1</v>
      </c>
      <c r="I1154" s="69" t="s">
        <v>41</v>
      </c>
      <c r="J1154" s="69" t="s">
        <v>41</v>
      </c>
      <c r="K1154" s="63" t="s">
        <v>41</v>
      </c>
      <c r="N1154" s="78" t="s">
        <v>60</v>
      </c>
      <c r="O1154" s="78" t="s">
        <v>60</v>
      </c>
    </row>
    <row r="1155" spans="1:15">
      <c r="A1155" s="63" t="s">
        <v>223</v>
      </c>
      <c r="B1155" s="63" t="s">
        <v>162</v>
      </c>
      <c r="C1155" s="77">
        <f t="shared" si="36"/>
        <v>44848</v>
      </c>
      <c r="D1155" s="77">
        <f t="shared" si="37"/>
        <v>44848</v>
      </c>
      <c r="E1155" s="64" t="s">
        <v>43</v>
      </c>
      <c r="F1155" s="65" t="s">
        <v>44</v>
      </c>
      <c r="G1155" s="63" t="s">
        <v>40</v>
      </c>
      <c r="H1155" s="66">
        <v>1</v>
      </c>
      <c r="I1155" s="69" t="s">
        <v>41</v>
      </c>
      <c r="J1155" s="69" t="s">
        <v>41</v>
      </c>
      <c r="K1155" s="63" t="s">
        <v>45</v>
      </c>
      <c r="N1155" s="78" t="s">
        <v>65</v>
      </c>
      <c r="O1155" s="78" t="s">
        <v>65</v>
      </c>
    </row>
    <row r="1156" spans="1:15">
      <c r="A1156" s="63" t="s">
        <v>223</v>
      </c>
      <c r="B1156" s="63" t="s">
        <v>162</v>
      </c>
      <c r="C1156" s="77">
        <f t="shared" si="36"/>
        <v>44866</v>
      </c>
      <c r="D1156" s="77">
        <f t="shared" si="37"/>
        <v>44866</v>
      </c>
      <c r="E1156" s="64" t="s">
        <v>38</v>
      </c>
      <c r="F1156" s="65" t="s">
        <v>39</v>
      </c>
      <c r="G1156" s="63" t="s">
        <v>40</v>
      </c>
      <c r="H1156" s="66">
        <v>1</v>
      </c>
      <c r="I1156" s="69" t="s">
        <v>41</v>
      </c>
      <c r="J1156" s="69" t="s">
        <v>41</v>
      </c>
      <c r="K1156" s="63" t="s">
        <v>41</v>
      </c>
      <c r="N1156" s="78" t="s">
        <v>67</v>
      </c>
      <c r="O1156" s="78" t="s">
        <v>67</v>
      </c>
    </row>
    <row r="1157" spans="1:15">
      <c r="A1157" s="63" t="s">
        <v>223</v>
      </c>
      <c r="B1157" s="63" t="s">
        <v>162</v>
      </c>
      <c r="C1157" s="77">
        <f t="shared" si="36"/>
        <v>44876</v>
      </c>
      <c r="D1157" s="77">
        <f t="shared" si="37"/>
        <v>44876</v>
      </c>
      <c r="E1157" s="64" t="s">
        <v>38</v>
      </c>
      <c r="F1157" s="65" t="s">
        <v>39</v>
      </c>
      <c r="G1157" s="63" t="s">
        <v>40</v>
      </c>
      <c r="H1157" s="66">
        <v>1</v>
      </c>
      <c r="I1157" s="69" t="s">
        <v>41</v>
      </c>
      <c r="J1157" s="69" t="s">
        <v>41</v>
      </c>
      <c r="K1157" s="63" t="s">
        <v>41</v>
      </c>
      <c r="N1157" s="78" t="s">
        <v>68</v>
      </c>
      <c r="O1157" s="78" t="s">
        <v>68</v>
      </c>
    </row>
    <row r="1158" spans="1:15">
      <c r="A1158" s="63" t="s">
        <v>223</v>
      </c>
      <c r="B1158" s="63" t="s">
        <v>162</v>
      </c>
      <c r="C1158" s="77">
        <f t="shared" si="36"/>
        <v>44920</v>
      </c>
      <c r="D1158" s="77">
        <f t="shared" si="37"/>
        <v>44920</v>
      </c>
      <c r="E1158" s="64" t="s">
        <v>38</v>
      </c>
      <c r="F1158" s="65" t="s">
        <v>39</v>
      </c>
      <c r="G1158" s="63" t="s">
        <v>40</v>
      </c>
      <c r="H1158" s="66">
        <v>1</v>
      </c>
      <c r="I1158" s="69" t="s">
        <v>41</v>
      </c>
      <c r="J1158" s="69" t="s">
        <v>41</v>
      </c>
      <c r="K1158" s="63" t="s">
        <v>41</v>
      </c>
      <c r="N1158" s="78" t="s">
        <v>69</v>
      </c>
      <c r="O1158" s="78" t="s">
        <v>69</v>
      </c>
    </row>
    <row r="1159" spans="1:15">
      <c r="A1159" s="63" t="s">
        <v>224</v>
      </c>
      <c r="B1159" s="63" t="s">
        <v>163</v>
      </c>
      <c r="C1159" s="77">
        <f t="shared" si="36"/>
        <v>44562</v>
      </c>
      <c r="D1159" s="77">
        <f t="shared" si="37"/>
        <v>44562</v>
      </c>
      <c r="E1159" s="64" t="s">
        <v>38</v>
      </c>
      <c r="F1159" s="65" t="s">
        <v>39</v>
      </c>
      <c r="G1159" s="63" t="s">
        <v>40</v>
      </c>
      <c r="H1159" s="66">
        <v>1</v>
      </c>
      <c r="I1159" s="69" t="s">
        <v>41</v>
      </c>
      <c r="J1159" s="69" t="s">
        <v>41</v>
      </c>
      <c r="K1159" s="63" t="s">
        <v>41</v>
      </c>
      <c r="N1159" s="78" t="s">
        <v>37</v>
      </c>
      <c r="O1159" s="78" t="s">
        <v>37</v>
      </c>
    </row>
    <row r="1160" spans="1:15">
      <c r="A1160" s="63" t="s">
        <v>224</v>
      </c>
      <c r="B1160" s="63" t="s">
        <v>163</v>
      </c>
      <c r="C1160" s="77">
        <f t="shared" si="36"/>
        <v>44638</v>
      </c>
      <c r="D1160" s="77">
        <f t="shared" si="37"/>
        <v>44638</v>
      </c>
      <c r="E1160" s="64" t="s">
        <v>43</v>
      </c>
      <c r="F1160" s="65" t="s">
        <v>44</v>
      </c>
      <c r="G1160" s="63" t="s">
        <v>40</v>
      </c>
      <c r="H1160" s="66">
        <v>1</v>
      </c>
      <c r="I1160" s="69" t="s">
        <v>41</v>
      </c>
      <c r="J1160" s="69" t="s">
        <v>41</v>
      </c>
      <c r="K1160" s="63" t="s">
        <v>45</v>
      </c>
      <c r="N1160" s="78" t="s">
        <v>42</v>
      </c>
      <c r="O1160" s="78" t="s">
        <v>42</v>
      </c>
    </row>
    <row r="1161" spans="1:15">
      <c r="A1161" s="63" t="s">
        <v>224</v>
      </c>
      <c r="B1161" s="63" t="s">
        <v>163</v>
      </c>
      <c r="C1161" s="77">
        <f t="shared" si="36"/>
        <v>44669</v>
      </c>
      <c r="D1161" s="77">
        <f t="shared" si="37"/>
        <v>44669</v>
      </c>
      <c r="E1161" s="64" t="s">
        <v>38</v>
      </c>
      <c r="F1161" s="65" t="s">
        <v>39</v>
      </c>
      <c r="G1161" s="63" t="s">
        <v>40</v>
      </c>
      <c r="H1161" s="66">
        <v>1</v>
      </c>
      <c r="I1161" s="69" t="s">
        <v>41</v>
      </c>
      <c r="J1161" s="69" t="s">
        <v>41</v>
      </c>
      <c r="K1161" s="63" t="s">
        <v>41</v>
      </c>
      <c r="N1161" s="78" t="s">
        <v>46</v>
      </c>
      <c r="O1161" s="78" t="s">
        <v>46</v>
      </c>
    </row>
    <row r="1162" spans="1:15">
      <c r="A1162" s="63" t="s">
        <v>224</v>
      </c>
      <c r="B1162" s="63" t="s">
        <v>163</v>
      </c>
      <c r="C1162" s="77">
        <f t="shared" si="36"/>
        <v>44682</v>
      </c>
      <c r="D1162" s="77">
        <f t="shared" si="37"/>
        <v>44682</v>
      </c>
      <c r="E1162" s="64" t="s">
        <v>38</v>
      </c>
      <c r="F1162" s="65" t="s">
        <v>39</v>
      </c>
      <c r="G1162" s="63" t="s">
        <v>40</v>
      </c>
      <c r="H1162" s="66">
        <v>1</v>
      </c>
      <c r="I1162" s="69" t="s">
        <v>41</v>
      </c>
      <c r="J1162" s="69" t="s">
        <v>41</v>
      </c>
      <c r="K1162" s="63" t="s">
        <v>41</v>
      </c>
      <c r="N1162" s="78" t="s">
        <v>47</v>
      </c>
      <c r="O1162" s="78" t="s">
        <v>47</v>
      </c>
    </row>
    <row r="1163" spans="1:15">
      <c r="A1163" s="63" t="s">
        <v>224</v>
      </c>
      <c r="B1163" s="63" t="s">
        <v>163</v>
      </c>
      <c r="C1163" s="77">
        <f t="shared" si="36"/>
        <v>44689</v>
      </c>
      <c r="D1163" s="77">
        <f t="shared" si="37"/>
        <v>44689</v>
      </c>
      <c r="E1163" s="64" t="s">
        <v>38</v>
      </c>
      <c r="F1163" s="65" t="s">
        <v>39</v>
      </c>
      <c r="G1163" s="63" t="s">
        <v>40</v>
      </c>
      <c r="H1163" s="66">
        <v>1</v>
      </c>
      <c r="I1163" s="69" t="s">
        <v>41</v>
      </c>
      <c r="J1163" s="69" t="s">
        <v>41</v>
      </c>
      <c r="K1163" s="63" t="s">
        <v>41</v>
      </c>
      <c r="N1163" s="78" t="s">
        <v>48</v>
      </c>
      <c r="O1163" s="78" t="s">
        <v>48</v>
      </c>
    </row>
    <row r="1164" spans="1:15">
      <c r="A1164" s="63" t="s">
        <v>224</v>
      </c>
      <c r="B1164" s="63" t="s">
        <v>163</v>
      </c>
      <c r="C1164" s="77">
        <f t="shared" si="36"/>
        <v>44707</v>
      </c>
      <c r="D1164" s="77">
        <f t="shared" si="37"/>
        <v>44707</v>
      </c>
      <c r="E1164" s="64" t="s">
        <v>38</v>
      </c>
      <c r="F1164" s="65" t="s">
        <v>39</v>
      </c>
      <c r="G1164" s="63" t="s">
        <v>40</v>
      </c>
      <c r="H1164" s="66">
        <v>1</v>
      </c>
      <c r="I1164" s="69" t="s">
        <v>41</v>
      </c>
      <c r="J1164" s="69" t="s">
        <v>41</v>
      </c>
      <c r="K1164" s="63" t="s">
        <v>41</v>
      </c>
      <c r="N1164" s="78" t="s">
        <v>49</v>
      </c>
      <c r="O1164" s="78" t="s">
        <v>49</v>
      </c>
    </row>
    <row r="1165" spans="1:15">
      <c r="A1165" s="63" t="s">
        <v>224</v>
      </c>
      <c r="B1165" s="63" t="s">
        <v>163</v>
      </c>
      <c r="C1165" s="77">
        <f t="shared" si="36"/>
        <v>44708</v>
      </c>
      <c r="D1165" s="77">
        <f t="shared" si="37"/>
        <v>44708</v>
      </c>
      <c r="E1165" s="64" t="s">
        <v>63</v>
      </c>
      <c r="F1165" s="65" t="s">
        <v>64</v>
      </c>
      <c r="G1165" s="63" t="s">
        <v>40</v>
      </c>
      <c r="H1165" s="66">
        <v>1</v>
      </c>
      <c r="I1165" s="69" t="s">
        <v>41</v>
      </c>
      <c r="J1165" s="69" t="s">
        <v>41</v>
      </c>
      <c r="K1165" s="63" t="s">
        <v>41</v>
      </c>
      <c r="N1165" s="78" t="s">
        <v>89</v>
      </c>
      <c r="O1165" s="78" t="s">
        <v>89</v>
      </c>
    </row>
    <row r="1166" spans="1:15">
      <c r="A1166" s="63" t="s">
        <v>224</v>
      </c>
      <c r="B1166" s="63" t="s">
        <v>163</v>
      </c>
      <c r="C1166" s="77">
        <f t="shared" si="36"/>
        <v>44718</v>
      </c>
      <c r="D1166" s="77">
        <f t="shared" si="37"/>
        <v>44718</v>
      </c>
      <c r="E1166" s="64" t="s">
        <v>38</v>
      </c>
      <c r="F1166" s="65" t="s">
        <v>39</v>
      </c>
      <c r="G1166" s="63" t="s">
        <v>40</v>
      </c>
      <c r="H1166" s="66">
        <v>1</v>
      </c>
      <c r="I1166" s="69" t="s">
        <v>41</v>
      </c>
      <c r="J1166" s="69" t="s">
        <v>41</v>
      </c>
      <c r="K1166" s="63" t="s">
        <v>41</v>
      </c>
      <c r="N1166" s="78" t="s">
        <v>50</v>
      </c>
      <c r="O1166" s="78" t="s">
        <v>50</v>
      </c>
    </row>
    <row r="1167" spans="1:15">
      <c r="A1167" s="63" t="s">
        <v>224</v>
      </c>
      <c r="B1167" s="63" t="s">
        <v>163</v>
      </c>
      <c r="C1167" s="77">
        <f t="shared" si="36"/>
        <v>44756</v>
      </c>
      <c r="D1167" s="77">
        <f t="shared" si="37"/>
        <v>44756</v>
      </c>
      <c r="E1167" s="64" t="s">
        <v>38</v>
      </c>
      <c r="F1167" s="65" t="s">
        <v>39</v>
      </c>
      <c r="G1167" s="63" t="s">
        <v>40</v>
      </c>
      <c r="H1167" s="66">
        <v>1</v>
      </c>
      <c r="I1167" s="69" t="s">
        <v>41</v>
      </c>
      <c r="J1167" s="69" t="s">
        <v>41</v>
      </c>
      <c r="K1167" s="63" t="s">
        <v>41</v>
      </c>
      <c r="N1167" s="78" t="s">
        <v>51</v>
      </c>
      <c r="O1167" s="78" t="s">
        <v>51</v>
      </c>
    </row>
    <row r="1168" spans="1:15">
      <c r="A1168" s="63" t="s">
        <v>224</v>
      </c>
      <c r="B1168" s="63" t="s">
        <v>163</v>
      </c>
      <c r="C1168" s="77">
        <f t="shared" si="36"/>
        <v>44757</v>
      </c>
      <c r="D1168" s="77">
        <f t="shared" si="37"/>
        <v>44757</v>
      </c>
      <c r="E1168" s="64" t="s">
        <v>63</v>
      </c>
      <c r="F1168" s="65" t="s">
        <v>64</v>
      </c>
      <c r="G1168" s="63" t="s">
        <v>40</v>
      </c>
      <c r="H1168" s="66">
        <v>1</v>
      </c>
      <c r="I1168" s="69" t="s">
        <v>41</v>
      </c>
      <c r="J1168" s="69" t="s">
        <v>41</v>
      </c>
      <c r="K1168" s="63" t="s">
        <v>41</v>
      </c>
      <c r="N1168" s="78" t="s">
        <v>92</v>
      </c>
      <c r="O1168" s="78" t="s">
        <v>92</v>
      </c>
    </row>
    <row r="1169" spans="1:15">
      <c r="A1169" s="63" t="s">
        <v>224</v>
      </c>
      <c r="B1169" s="63" t="s">
        <v>163</v>
      </c>
      <c r="C1169" s="77">
        <f t="shared" si="36"/>
        <v>44767</v>
      </c>
      <c r="D1169" s="77">
        <f t="shared" si="37"/>
        <v>44771</v>
      </c>
      <c r="E1169" s="64" t="s">
        <v>54</v>
      </c>
      <c r="F1169" s="65" t="s">
        <v>55</v>
      </c>
      <c r="G1169" s="63" t="s">
        <v>40</v>
      </c>
      <c r="H1169" s="66">
        <v>5</v>
      </c>
      <c r="I1169" s="69" t="s">
        <v>41</v>
      </c>
      <c r="J1169" s="69" t="s">
        <v>41</v>
      </c>
      <c r="K1169" s="63" t="s">
        <v>41</v>
      </c>
      <c r="N1169" s="78" t="s">
        <v>52</v>
      </c>
      <c r="O1169" s="78" t="s">
        <v>53</v>
      </c>
    </row>
    <row r="1170" spans="1:15">
      <c r="A1170" s="63" t="s">
        <v>224</v>
      </c>
      <c r="B1170" s="63" t="s">
        <v>163</v>
      </c>
      <c r="C1170" s="77">
        <f t="shared" si="36"/>
        <v>44774</v>
      </c>
      <c r="D1170" s="77">
        <f t="shared" si="37"/>
        <v>44778</v>
      </c>
      <c r="E1170" s="64" t="s">
        <v>54</v>
      </c>
      <c r="F1170" s="65" t="s">
        <v>55</v>
      </c>
      <c r="G1170" s="63" t="s">
        <v>40</v>
      </c>
      <c r="H1170" s="66">
        <v>5</v>
      </c>
      <c r="I1170" s="69" t="s">
        <v>41</v>
      </c>
      <c r="J1170" s="69" t="s">
        <v>41</v>
      </c>
      <c r="K1170" s="63" t="s">
        <v>41</v>
      </c>
      <c r="N1170" s="78" t="s">
        <v>56</v>
      </c>
      <c r="O1170" s="78" t="s">
        <v>57</v>
      </c>
    </row>
    <row r="1171" spans="1:15">
      <c r="A1171" s="63" t="s">
        <v>224</v>
      </c>
      <c r="B1171" s="63" t="s">
        <v>163</v>
      </c>
      <c r="C1171" s="77">
        <f t="shared" si="36"/>
        <v>44781</v>
      </c>
      <c r="D1171" s="77">
        <f t="shared" si="37"/>
        <v>44785</v>
      </c>
      <c r="E1171" s="64" t="s">
        <v>54</v>
      </c>
      <c r="F1171" s="65" t="s">
        <v>55</v>
      </c>
      <c r="G1171" s="63" t="s">
        <v>40</v>
      </c>
      <c r="H1171" s="66">
        <v>5</v>
      </c>
      <c r="I1171" s="69" t="s">
        <v>41</v>
      </c>
      <c r="J1171" s="69" t="s">
        <v>41</v>
      </c>
      <c r="K1171" s="63" t="s">
        <v>41</v>
      </c>
      <c r="N1171" s="78" t="s">
        <v>58</v>
      </c>
      <c r="O1171" s="78" t="s">
        <v>59</v>
      </c>
    </row>
    <row r="1172" spans="1:15">
      <c r="A1172" s="63" t="s">
        <v>224</v>
      </c>
      <c r="B1172" s="63" t="s">
        <v>163</v>
      </c>
      <c r="C1172" s="77">
        <f t="shared" si="36"/>
        <v>44788</v>
      </c>
      <c r="D1172" s="77">
        <f t="shared" si="37"/>
        <v>44788</v>
      </c>
      <c r="E1172" s="64" t="s">
        <v>38</v>
      </c>
      <c r="F1172" s="65" t="s">
        <v>39</v>
      </c>
      <c r="G1172" s="63" t="s">
        <v>40</v>
      </c>
      <c r="H1172" s="66">
        <v>1</v>
      </c>
      <c r="I1172" s="69" t="s">
        <v>41</v>
      </c>
      <c r="J1172" s="69" t="s">
        <v>41</v>
      </c>
      <c r="K1172" s="63" t="s">
        <v>41</v>
      </c>
      <c r="N1172" s="78" t="s">
        <v>60</v>
      </c>
      <c r="O1172" s="78" t="s">
        <v>60</v>
      </c>
    </row>
    <row r="1173" spans="1:15">
      <c r="A1173" s="63" t="s">
        <v>224</v>
      </c>
      <c r="B1173" s="63" t="s">
        <v>163</v>
      </c>
      <c r="C1173" s="77">
        <f t="shared" si="36"/>
        <v>44789</v>
      </c>
      <c r="D1173" s="77">
        <f t="shared" si="37"/>
        <v>44792</v>
      </c>
      <c r="E1173" s="64" t="s">
        <v>63</v>
      </c>
      <c r="F1173" s="65" t="s">
        <v>64</v>
      </c>
      <c r="G1173" s="63" t="s">
        <v>40</v>
      </c>
      <c r="H1173" s="66">
        <v>4</v>
      </c>
      <c r="I1173" s="69" t="s">
        <v>41</v>
      </c>
      <c r="J1173" s="69" t="s">
        <v>41</v>
      </c>
      <c r="K1173" s="63" t="s">
        <v>41</v>
      </c>
      <c r="N1173" s="78" t="s">
        <v>61</v>
      </c>
      <c r="O1173" s="78" t="s">
        <v>62</v>
      </c>
    </row>
    <row r="1174" spans="1:15">
      <c r="A1174" s="63" t="s">
        <v>224</v>
      </c>
      <c r="B1174" s="63" t="s">
        <v>163</v>
      </c>
      <c r="C1174" s="77">
        <f t="shared" si="36"/>
        <v>44848</v>
      </c>
      <c r="D1174" s="77">
        <f t="shared" si="37"/>
        <v>44848</v>
      </c>
      <c r="E1174" s="64" t="s">
        <v>43</v>
      </c>
      <c r="F1174" s="65" t="s">
        <v>44</v>
      </c>
      <c r="G1174" s="63" t="s">
        <v>40</v>
      </c>
      <c r="H1174" s="66">
        <v>1</v>
      </c>
      <c r="I1174" s="69" t="s">
        <v>41</v>
      </c>
      <c r="J1174" s="69" t="s">
        <v>41</v>
      </c>
      <c r="K1174" s="63" t="s">
        <v>45</v>
      </c>
      <c r="N1174" s="78" t="s">
        <v>65</v>
      </c>
      <c r="O1174" s="78" t="s">
        <v>65</v>
      </c>
    </row>
    <row r="1175" spans="1:15">
      <c r="A1175" s="63" t="s">
        <v>224</v>
      </c>
      <c r="B1175" s="63" t="s">
        <v>163</v>
      </c>
      <c r="C1175" s="77">
        <f t="shared" si="36"/>
        <v>44865</v>
      </c>
      <c r="D1175" s="77">
        <f t="shared" si="37"/>
        <v>44865</v>
      </c>
      <c r="E1175" s="64" t="s">
        <v>63</v>
      </c>
      <c r="F1175" s="65" t="s">
        <v>64</v>
      </c>
      <c r="G1175" s="63" t="s">
        <v>40</v>
      </c>
      <c r="H1175" s="66">
        <v>1</v>
      </c>
      <c r="I1175" s="69" t="s">
        <v>41</v>
      </c>
      <c r="J1175" s="69" t="s">
        <v>41</v>
      </c>
      <c r="K1175" s="63" t="s">
        <v>41</v>
      </c>
      <c r="N1175" s="78" t="s">
        <v>66</v>
      </c>
      <c r="O1175" s="78" t="s">
        <v>66</v>
      </c>
    </row>
    <row r="1176" spans="1:15">
      <c r="A1176" s="63" t="s">
        <v>224</v>
      </c>
      <c r="B1176" s="63" t="s">
        <v>163</v>
      </c>
      <c r="C1176" s="77">
        <f t="shared" si="36"/>
        <v>44866</v>
      </c>
      <c r="D1176" s="77">
        <f t="shared" si="37"/>
        <v>44866</v>
      </c>
      <c r="E1176" s="64" t="s">
        <v>38</v>
      </c>
      <c r="F1176" s="65" t="s">
        <v>39</v>
      </c>
      <c r="G1176" s="63" t="s">
        <v>40</v>
      </c>
      <c r="H1176" s="66">
        <v>1</v>
      </c>
      <c r="I1176" s="69" t="s">
        <v>41</v>
      </c>
      <c r="J1176" s="69" t="s">
        <v>41</v>
      </c>
      <c r="K1176" s="63" t="s">
        <v>41</v>
      </c>
      <c r="N1176" s="78" t="s">
        <v>67</v>
      </c>
      <c r="O1176" s="78" t="s">
        <v>67</v>
      </c>
    </row>
    <row r="1177" spans="1:15">
      <c r="A1177" s="63" t="s">
        <v>224</v>
      </c>
      <c r="B1177" s="63" t="s">
        <v>163</v>
      </c>
      <c r="C1177" s="77">
        <f t="shared" si="36"/>
        <v>44876</v>
      </c>
      <c r="D1177" s="77">
        <f t="shared" si="37"/>
        <v>44876</v>
      </c>
      <c r="E1177" s="64" t="s">
        <v>38</v>
      </c>
      <c r="F1177" s="65" t="s">
        <v>39</v>
      </c>
      <c r="G1177" s="63" t="s">
        <v>40</v>
      </c>
      <c r="H1177" s="66">
        <v>1</v>
      </c>
      <c r="I1177" s="69" t="s">
        <v>41</v>
      </c>
      <c r="J1177" s="69" t="s">
        <v>41</v>
      </c>
      <c r="K1177" s="63" t="s">
        <v>41</v>
      </c>
      <c r="N1177" s="78" t="s">
        <v>68</v>
      </c>
      <c r="O1177" s="78" t="s">
        <v>68</v>
      </c>
    </row>
    <row r="1178" spans="1:15">
      <c r="A1178" s="63" t="s">
        <v>224</v>
      </c>
      <c r="B1178" s="63" t="s">
        <v>163</v>
      </c>
      <c r="C1178" s="77">
        <f t="shared" si="36"/>
        <v>44918</v>
      </c>
      <c r="D1178" s="77">
        <f t="shared" si="37"/>
        <v>44918</v>
      </c>
      <c r="E1178" s="64" t="s">
        <v>74</v>
      </c>
      <c r="F1178" s="65" t="s">
        <v>75</v>
      </c>
      <c r="G1178" s="63" t="s">
        <v>40</v>
      </c>
      <c r="H1178" s="66">
        <v>1</v>
      </c>
      <c r="I1178" s="69" t="s">
        <v>41</v>
      </c>
      <c r="J1178" s="69" t="s">
        <v>41</v>
      </c>
      <c r="K1178" s="63" t="s">
        <v>41</v>
      </c>
      <c r="N1178" s="78" t="s">
        <v>97</v>
      </c>
      <c r="O1178" s="78" t="s">
        <v>97</v>
      </c>
    </row>
    <row r="1179" spans="1:15">
      <c r="A1179" s="63" t="s">
        <v>224</v>
      </c>
      <c r="B1179" s="63" t="s">
        <v>163</v>
      </c>
      <c r="C1179" s="77">
        <f t="shared" si="36"/>
        <v>44920</v>
      </c>
      <c r="D1179" s="77">
        <f t="shared" si="37"/>
        <v>44920</v>
      </c>
      <c r="E1179" s="64" t="s">
        <v>38</v>
      </c>
      <c r="F1179" s="65" t="s">
        <v>39</v>
      </c>
      <c r="G1179" s="63" t="s">
        <v>40</v>
      </c>
      <c r="H1179" s="66">
        <v>1</v>
      </c>
      <c r="I1179" s="69" t="s">
        <v>41</v>
      </c>
      <c r="J1179" s="69" t="s">
        <v>41</v>
      </c>
      <c r="K1179" s="63" t="s">
        <v>41</v>
      </c>
      <c r="N1179" s="78" t="s">
        <v>69</v>
      </c>
      <c r="O1179" s="78" t="s">
        <v>69</v>
      </c>
    </row>
    <row r="1180" spans="1:15">
      <c r="A1180" s="63" t="s">
        <v>224</v>
      </c>
      <c r="B1180" s="63" t="s">
        <v>163</v>
      </c>
      <c r="C1180" s="77">
        <f t="shared" si="36"/>
        <v>44921</v>
      </c>
      <c r="D1180" s="77">
        <f t="shared" si="37"/>
        <v>44925</v>
      </c>
      <c r="E1180" s="64" t="s">
        <v>54</v>
      </c>
      <c r="F1180" s="65" t="s">
        <v>55</v>
      </c>
      <c r="G1180" s="63" t="s">
        <v>40</v>
      </c>
      <c r="H1180" s="66">
        <v>5</v>
      </c>
      <c r="I1180" s="69" t="s">
        <v>41</v>
      </c>
      <c r="J1180" s="69" t="s">
        <v>41</v>
      </c>
      <c r="K1180" s="63" t="s">
        <v>41</v>
      </c>
      <c r="N1180" s="78" t="s">
        <v>70</v>
      </c>
      <c r="O1180" s="78" t="s">
        <v>71</v>
      </c>
    </row>
    <row r="1181" spans="1:15">
      <c r="A1181" s="63" t="s">
        <v>225</v>
      </c>
      <c r="B1181" s="63" t="s">
        <v>164</v>
      </c>
      <c r="C1181" s="77">
        <f t="shared" si="36"/>
        <v>44562</v>
      </c>
      <c r="D1181" s="77">
        <f t="shared" si="37"/>
        <v>44562</v>
      </c>
      <c r="E1181" s="64" t="s">
        <v>38</v>
      </c>
      <c r="F1181" s="65" t="s">
        <v>39</v>
      </c>
      <c r="G1181" s="63" t="s">
        <v>40</v>
      </c>
      <c r="H1181" s="66">
        <v>1</v>
      </c>
      <c r="I1181" s="69" t="s">
        <v>41</v>
      </c>
      <c r="J1181" s="69" t="s">
        <v>41</v>
      </c>
      <c r="K1181" s="63" t="s">
        <v>41</v>
      </c>
      <c r="N1181" s="78" t="s">
        <v>37</v>
      </c>
      <c r="O1181" s="78" t="s">
        <v>37</v>
      </c>
    </row>
    <row r="1182" spans="1:15">
      <c r="A1182" s="63" t="s">
        <v>225</v>
      </c>
      <c r="B1182" s="63" t="s">
        <v>164</v>
      </c>
      <c r="C1182" s="77">
        <f t="shared" si="36"/>
        <v>44638</v>
      </c>
      <c r="D1182" s="77">
        <f t="shared" si="37"/>
        <v>44638</v>
      </c>
      <c r="E1182" s="64" t="s">
        <v>43</v>
      </c>
      <c r="F1182" s="65" t="s">
        <v>44</v>
      </c>
      <c r="G1182" s="63" t="s">
        <v>40</v>
      </c>
      <c r="H1182" s="66">
        <v>1</v>
      </c>
      <c r="I1182" s="69" t="s">
        <v>41</v>
      </c>
      <c r="J1182" s="69" t="s">
        <v>41</v>
      </c>
      <c r="K1182" s="63" t="s">
        <v>45</v>
      </c>
      <c r="N1182" s="78" t="s">
        <v>42</v>
      </c>
      <c r="O1182" s="78" t="s">
        <v>42</v>
      </c>
    </row>
    <row r="1183" spans="1:15">
      <c r="A1183" s="63" t="s">
        <v>225</v>
      </c>
      <c r="B1183" s="63" t="s">
        <v>164</v>
      </c>
      <c r="C1183" s="77">
        <f t="shared" si="36"/>
        <v>44669</v>
      </c>
      <c r="D1183" s="77">
        <f t="shared" si="37"/>
        <v>44669</v>
      </c>
      <c r="E1183" s="64" t="s">
        <v>38</v>
      </c>
      <c r="F1183" s="65" t="s">
        <v>39</v>
      </c>
      <c r="G1183" s="63" t="s">
        <v>40</v>
      </c>
      <c r="H1183" s="66">
        <v>1</v>
      </c>
      <c r="I1183" s="69" t="s">
        <v>41</v>
      </c>
      <c r="J1183" s="69" t="s">
        <v>41</v>
      </c>
      <c r="K1183" s="63" t="s">
        <v>41</v>
      </c>
      <c r="N1183" s="78" t="s">
        <v>46</v>
      </c>
      <c r="O1183" s="78" t="s">
        <v>46</v>
      </c>
    </row>
    <row r="1184" spans="1:15">
      <c r="A1184" s="63" t="s">
        <v>225</v>
      </c>
      <c r="B1184" s="63" t="s">
        <v>164</v>
      </c>
      <c r="C1184" s="77">
        <f t="shared" si="36"/>
        <v>44682</v>
      </c>
      <c r="D1184" s="77">
        <f t="shared" si="37"/>
        <v>44682</v>
      </c>
      <c r="E1184" s="64" t="s">
        <v>38</v>
      </c>
      <c r="F1184" s="65" t="s">
        <v>39</v>
      </c>
      <c r="G1184" s="63" t="s">
        <v>40</v>
      </c>
      <c r="H1184" s="66">
        <v>1</v>
      </c>
      <c r="I1184" s="69" t="s">
        <v>41</v>
      </c>
      <c r="J1184" s="69" t="s">
        <v>41</v>
      </c>
      <c r="K1184" s="63" t="s">
        <v>41</v>
      </c>
      <c r="N1184" s="78" t="s">
        <v>47</v>
      </c>
      <c r="O1184" s="78" t="s">
        <v>47</v>
      </c>
    </row>
    <row r="1185" spans="1:15">
      <c r="A1185" s="63" t="s">
        <v>225</v>
      </c>
      <c r="B1185" s="63" t="s">
        <v>164</v>
      </c>
      <c r="C1185" s="77">
        <f t="shared" si="36"/>
        <v>44689</v>
      </c>
      <c r="D1185" s="77">
        <f t="shared" si="37"/>
        <v>44689</v>
      </c>
      <c r="E1185" s="64" t="s">
        <v>38</v>
      </c>
      <c r="F1185" s="65" t="s">
        <v>39</v>
      </c>
      <c r="G1185" s="63" t="s">
        <v>40</v>
      </c>
      <c r="H1185" s="66">
        <v>1</v>
      </c>
      <c r="I1185" s="69" t="s">
        <v>41</v>
      </c>
      <c r="J1185" s="69" t="s">
        <v>41</v>
      </c>
      <c r="K1185" s="63" t="s">
        <v>41</v>
      </c>
      <c r="N1185" s="78" t="s">
        <v>48</v>
      </c>
      <c r="O1185" s="78" t="s">
        <v>48</v>
      </c>
    </row>
    <row r="1186" spans="1:15">
      <c r="A1186" s="63" t="s">
        <v>225</v>
      </c>
      <c r="B1186" s="63" t="s">
        <v>164</v>
      </c>
      <c r="C1186" s="77">
        <f t="shared" si="36"/>
        <v>44707</v>
      </c>
      <c r="D1186" s="77">
        <f t="shared" si="37"/>
        <v>44707</v>
      </c>
      <c r="E1186" s="64" t="s">
        <v>38</v>
      </c>
      <c r="F1186" s="65" t="s">
        <v>39</v>
      </c>
      <c r="G1186" s="63" t="s">
        <v>40</v>
      </c>
      <c r="H1186" s="66">
        <v>1</v>
      </c>
      <c r="I1186" s="69" t="s">
        <v>41</v>
      </c>
      <c r="J1186" s="69" t="s">
        <v>41</v>
      </c>
      <c r="K1186" s="63" t="s">
        <v>41</v>
      </c>
      <c r="N1186" s="78" t="s">
        <v>49</v>
      </c>
      <c r="O1186" s="78" t="s">
        <v>49</v>
      </c>
    </row>
    <row r="1187" spans="1:15">
      <c r="A1187" s="63" t="s">
        <v>225</v>
      </c>
      <c r="B1187" s="63" t="s">
        <v>164</v>
      </c>
      <c r="C1187" s="77">
        <f t="shared" si="36"/>
        <v>44708</v>
      </c>
      <c r="D1187" s="77">
        <f t="shared" si="37"/>
        <v>44708</v>
      </c>
      <c r="E1187" s="64" t="s">
        <v>63</v>
      </c>
      <c r="F1187" s="65" t="s">
        <v>64</v>
      </c>
      <c r="G1187" s="63" t="s">
        <v>40</v>
      </c>
      <c r="H1187" s="66">
        <v>1</v>
      </c>
      <c r="I1187" s="69" t="s">
        <v>41</v>
      </c>
      <c r="J1187" s="69" t="s">
        <v>41</v>
      </c>
      <c r="K1187" s="63" t="s">
        <v>41</v>
      </c>
      <c r="N1187" s="78" t="s">
        <v>89</v>
      </c>
      <c r="O1187" s="78" t="s">
        <v>89</v>
      </c>
    </row>
    <row r="1188" spans="1:15">
      <c r="A1188" s="63" t="s">
        <v>225</v>
      </c>
      <c r="B1188" s="63" t="s">
        <v>164</v>
      </c>
      <c r="C1188" s="77">
        <f t="shared" si="36"/>
        <v>44718</v>
      </c>
      <c r="D1188" s="77">
        <f t="shared" si="37"/>
        <v>44718</v>
      </c>
      <c r="E1188" s="64" t="s">
        <v>38</v>
      </c>
      <c r="F1188" s="65" t="s">
        <v>39</v>
      </c>
      <c r="G1188" s="63" t="s">
        <v>40</v>
      </c>
      <c r="H1188" s="66">
        <v>1</v>
      </c>
      <c r="I1188" s="69" t="s">
        <v>41</v>
      </c>
      <c r="J1188" s="69" t="s">
        <v>41</v>
      </c>
      <c r="K1188" s="63" t="s">
        <v>41</v>
      </c>
      <c r="N1188" s="78" t="s">
        <v>50</v>
      </c>
      <c r="O1188" s="78" t="s">
        <v>50</v>
      </c>
    </row>
    <row r="1189" spans="1:15">
      <c r="A1189" s="63" t="s">
        <v>225</v>
      </c>
      <c r="B1189" s="63" t="s">
        <v>164</v>
      </c>
      <c r="C1189" s="77">
        <f t="shared" si="36"/>
        <v>44756</v>
      </c>
      <c r="D1189" s="77">
        <f t="shared" si="37"/>
        <v>44756</v>
      </c>
      <c r="E1189" s="64" t="s">
        <v>38</v>
      </c>
      <c r="F1189" s="65" t="s">
        <v>39</v>
      </c>
      <c r="G1189" s="63" t="s">
        <v>40</v>
      </c>
      <c r="H1189" s="66">
        <v>1</v>
      </c>
      <c r="I1189" s="69" t="s">
        <v>41</v>
      </c>
      <c r="J1189" s="69" t="s">
        <v>41</v>
      </c>
      <c r="K1189" s="63" t="s">
        <v>41</v>
      </c>
      <c r="N1189" s="78" t="s">
        <v>51</v>
      </c>
      <c r="O1189" s="78" t="s">
        <v>51</v>
      </c>
    </row>
    <row r="1190" spans="1:15">
      <c r="A1190" s="63" t="s">
        <v>225</v>
      </c>
      <c r="B1190" s="63" t="s">
        <v>164</v>
      </c>
      <c r="C1190" s="77">
        <f t="shared" si="36"/>
        <v>44757</v>
      </c>
      <c r="D1190" s="77">
        <f t="shared" si="37"/>
        <v>44757</v>
      </c>
      <c r="E1190" s="64" t="s">
        <v>63</v>
      </c>
      <c r="F1190" s="65" t="s">
        <v>64</v>
      </c>
      <c r="G1190" s="63" t="s">
        <v>40</v>
      </c>
      <c r="H1190" s="66">
        <v>1</v>
      </c>
      <c r="I1190" s="69" t="s">
        <v>41</v>
      </c>
      <c r="J1190" s="69" t="s">
        <v>41</v>
      </c>
      <c r="K1190" s="63" t="s">
        <v>41</v>
      </c>
      <c r="N1190" s="78" t="s">
        <v>92</v>
      </c>
      <c r="O1190" s="78" t="s">
        <v>92</v>
      </c>
    </row>
    <row r="1191" spans="1:15">
      <c r="A1191" s="63" t="s">
        <v>225</v>
      </c>
      <c r="B1191" s="63" t="s">
        <v>164</v>
      </c>
      <c r="C1191" s="77">
        <f t="shared" si="36"/>
        <v>44767</v>
      </c>
      <c r="D1191" s="77">
        <f t="shared" si="37"/>
        <v>44771</v>
      </c>
      <c r="E1191" s="64" t="s">
        <v>54</v>
      </c>
      <c r="F1191" s="65" t="s">
        <v>55</v>
      </c>
      <c r="G1191" s="63" t="s">
        <v>40</v>
      </c>
      <c r="H1191" s="66">
        <v>5</v>
      </c>
      <c r="I1191" s="69" t="s">
        <v>41</v>
      </c>
      <c r="J1191" s="69" t="s">
        <v>41</v>
      </c>
      <c r="K1191" s="63" t="s">
        <v>41</v>
      </c>
      <c r="N1191" s="78" t="s">
        <v>52</v>
      </c>
      <c r="O1191" s="78" t="s">
        <v>53</v>
      </c>
    </row>
    <row r="1192" spans="1:15">
      <c r="A1192" s="63" t="s">
        <v>225</v>
      </c>
      <c r="B1192" s="63" t="s">
        <v>164</v>
      </c>
      <c r="C1192" s="77">
        <f t="shared" si="36"/>
        <v>44774</v>
      </c>
      <c r="D1192" s="77">
        <f t="shared" si="37"/>
        <v>44778</v>
      </c>
      <c r="E1192" s="64" t="s">
        <v>54</v>
      </c>
      <c r="F1192" s="65" t="s">
        <v>55</v>
      </c>
      <c r="G1192" s="63" t="s">
        <v>40</v>
      </c>
      <c r="H1192" s="66">
        <v>5</v>
      </c>
      <c r="I1192" s="69" t="s">
        <v>41</v>
      </c>
      <c r="J1192" s="69" t="s">
        <v>41</v>
      </c>
      <c r="K1192" s="63" t="s">
        <v>41</v>
      </c>
      <c r="N1192" s="78" t="s">
        <v>56</v>
      </c>
      <c r="O1192" s="78" t="s">
        <v>57</v>
      </c>
    </row>
    <row r="1193" spans="1:15">
      <c r="A1193" s="63" t="s">
        <v>225</v>
      </c>
      <c r="B1193" s="63" t="s">
        <v>164</v>
      </c>
      <c r="C1193" s="77">
        <f t="shared" si="36"/>
        <v>44781</v>
      </c>
      <c r="D1193" s="77">
        <f t="shared" si="37"/>
        <v>44785</v>
      </c>
      <c r="E1193" s="64" t="s">
        <v>54</v>
      </c>
      <c r="F1193" s="65" t="s">
        <v>55</v>
      </c>
      <c r="G1193" s="63" t="s">
        <v>40</v>
      </c>
      <c r="H1193" s="66">
        <v>5</v>
      </c>
      <c r="I1193" s="69" t="s">
        <v>41</v>
      </c>
      <c r="J1193" s="69" t="s">
        <v>41</v>
      </c>
      <c r="K1193" s="63" t="s">
        <v>41</v>
      </c>
      <c r="N1193" s="78" t="s">
        <v>58</v>
      </c>
      <c r="O1193" s="78" t="s">
        <v>59</v>
      </c>
    </row>
    <row r="1194" spans="1:15">
      <c r="A1194" s="63" t="s">
        <v>225</v>
      </c>
      <c r="B1194" s="63" t="s">
        <v>164</v>
      </c>
      <c r="C1194" s="77">
        <f t="shared" si="36"/>
        <v>44788</v>
      </c>
      <c r="D1194" s="77">
        <f t="shared" si="37"/>
        <v>44788</v>
      </c>
      <c r="E1194" s="64" t="s">
        <v>38</v>
      </c>
      <c r="F1194" s="65" t="s">
        <v>39</v>
      </c>
      <c r="G1194" s="63" t="s">
        <v>40</v>
      </c>
      <c r="H1194" s="66">
        <v>1</v>
      </c>
      <c r="I1194" s="69" t="s">
        <v>41</v>
      </c>
      <c r="J1194" s="69" t="s">
        <v>41</v>
      </c>
      <c r="K1194" s="63" t="s">
        <v>41</v>
      </c>
      <c r="N1194" s="78" t="s">
        <v>60</v>
      </c>
      <c r="O1194" s="78" t="s">
        <v>60</v>
      </c>
    </row>
    <row r="1195" spans="1:15">
      <c r="A1195" s="63" t="s">
        <v>225</v>
      </c>
      <c r="B1195" s="63" t="s">
        <v>164</v>
      </c>
      <c r="C1195" s="77">
        <f t="shared" si="36"/>
        <v>44789</v>
      </c>
      <c r="D1195" s="77">
        <f t="shared" si="37"/>
        <v>44792</v>
      </c>
      <c r="E1195" s="64" t="s">
        <v>63</v>
      </c>
      <c r="F1195" s="65" t="s">
        <v>64</v>
      </c>
      <c r="G1195" s="63" t="s">
        <v>40</v>
      </c>
      <c r="H1195" s="66">
        <v>4</v>
      </c>
      <c r="I1195" s="69" t="s">
        <v>41</v>
      </c>
      <c r="J1195" s="69" t="s">
        <v>41</v>
      </c>
      <c r="K1195" s="63" t="s">
        <v>41</v>
      </c>
      <c r="N1195" s="78" t="s">
        <v>61</v>
      </c>
      <c r="O1195" s="78" t="s">
        <v>62</v>
      </c>
    </row>
    <row r="1196" spans="1:15">
      <c r="A1196" s="63" t="s">
        <v>225</v>
      </c>
      <c r="B1196" s="63" t="s">
        <v>164</v>
      </c>
      <c r="C1196" s="77">
        <f t="shared" si="36"/>
        <v>44848</v>
      </c>
      <c r="D1196" s="77">
        <f t="shared" si="37"/>
        <v>44848</v>
      </c>
      <c r="E1196" s="64" t="s">
        <v>43</v>
      </c>
      <c r="F1196" s="65" t="s">
        <v>44</v>
      </c>
      <c r="G1196" s="63" t="s">
        <v>40</v>
      </c>
      <c r="H1196" s="66">
        <v>1</v>
      </c>
      <c r="I1196" s="69" t="s">
        <v>41</v>
      </c>
      <c r="J1196" s="69" t="s">
        <v>41</v>
      </c>
      <c r="K1196" s="63" t="s">
        <v>45</v>
      </c>
      <c r="N1196" s="78" t="s">
        <v>65</v>
      </c>
      <c r="O1196" s="78" t="s">
        <v>65</v>
      </c>
    </row>
    <row r="1197" spans="1:15">
      <c r="A1197" s="63" t="s">
        <v>225</v>
      </c>
      <c r="B1197" s="63" t="s">
        <v>164</v>
      </c>
      <c r="C1197" s="77">
        <f t="shared" si="36"/>
        <v>44865</v>
      </c>
      <c r="D1197" s="77">
        <f t="shared" si="37"/>
        <v>44865</v>
      </c>
      <c r="E1197" s="64" t="s">
        <v>63</v>
      </c>
      <c r="F1197" s="65" t="s">
        <v>64</v>
      </c>
      <c r="G1197" s="63" t="s">
        <v>40</v>
      </c>
      <c r="H1197" s="66">
        <v>1</v>
      </c>
      <c r="I1197" s="69" t="s">
        <v>41</v>
      </c>
      <c r="J1197" s="69" t="s">
        <v>41</v>
      </c>
      <c r="K1197" s="63" t="s">
        <v>41</v>
      </c>
      <c r="N1197" s="78" t="s">
        <v>66</v>
      </c>
      <c r="O1197" s="78" t="s">
        <v>66</v>
      </c>
    </row>
    <row r="1198" spans="1:15">
      <c r="A1198" s="63" t="s">
        <v>225</v>
      </c>
      <c r="B1198" s="63" t="s">
        <v>164</v>
      </c>
      <c r="C1198" s="77">
        <f t="shared" si="36"/>
        <v>44866</v>
      </c>
      <c r="D1198" s="77">
        <f t="shared" si="37"/>
        <v>44866</v>
      </c>
      <c r="E1198" s="64" t="s">
        <v>38</v>
      </c>
      <c r="F1198" s="65" t="s">
        <v>39</v>
      </c>
      <c r="G1198" s="63" t="s">
        <v>40</v>
      </c>
      <c r="H1198" s="66">
        <v>1</v>
      </c>
      <c r="I1198" s="69" t="s">
        <v>41</v>
      </c>
      <c r="J1198" s="69" t="s">
        <v>41</v>
      </c>
      <c r="K1198" s="63" t="s">
        <v>41</v>
      </c>
      <c r="N1198" s="78" t="s">
        <v>67</v>
      </c>
      <c r="O1198" s="78" t="s">
        <v>67</v>
      </c>
    </row>
    <row r="1199" spans="1:15">
      <c r="A1199" s="63" t="s">
        <v>225</v>
      </c>
      <c r="B1199" s="63" t="s">
        <v>164</v>
      </c>
      <c r="C1199" s="77">
        <f t="shared" si="36"/>
        <v>44876</v>
      </c>
      <c r="D1199" s="77">
        <f t="shared" si="37"/>
        <v>44876</v>
      </c>
      <c r="E1199" s="64" t="s">
        <v>38</v>
      </c>
      <c r="F1199" s="65" t="s">
        <v>39</v>
      </c>
      <c r="G1199" s="63" t="s">
        <v>40</v>
      </c>
      <c r="H1199" s="66">
        <v>1</v>
      </c>
      <c r="I1199" s="69" t="s">
        <v>41</v>
      </c>
      <c r="J1199" s="69" t="s">
        <v>41</v>
      </c>
      <c r="K1199" s="63" t="s">
        <v>41</v>
      </c>
      <c r="N1199" s="78" t="s">
        <v>68</v>
      </c>
      <c r="O1199" s="78" t="s">
        <v>68</v>
      </c>
    </row>
    <row r="1200" spans="1:15">
      <c r="A1200" s="63" t="s">
        <v>225</v>
      </c>
      <c r="B1200" s="63" t="s">
        <v>164</v>
      </c>
      <c r="C1200" s="77">
        <f t="shared" si="36"/>
        <v>44918</v>
      </c>
      <c r="D1200" s="77">
        <f t="shared" si="37"/>
        <v>44918</v>
      </c>
      <c r="E1200" s="64" t="s">
        <v>74</v>
      </c>
      <c r="F1200" s="65" t="s">
        <v>75</v>
      </c>
      <c r="G1200" s="63" t="s">
        <v>40</v>
      </c>
      <c r="H1200" s="66">
        <v>1</v>
      </c>
      <c r="I1200" s="69" t="s">
        <v>41</v>
      </c>
      <c r="J1200" s="69" t="s">
        <v>41</v>
      </c>
      <c r="K1200" s="63" t="s">
        <v>41</v>
      </c>
      <c r="N1200" s="78" t="s">
        <v>97</v>
      </c>
      <c r="O1200" s="78" t="s">
        <v>97</v>
      </c>
    </row>
    <row r="1201" spans="1:15">
      <c r="A1201" s="63" t="s">
        <v>225</v>
      </c>
      <c r="B1201" s="63" t="s">
        <v>164</v>
      </c>
      <c r="C1201" s="77">
        <f t="shared" si="36"/>
        <v>44920</v>
      </c>
      <c r="D1201" s="77">
        <f t="shared" si="37"/>
        <v>44920</v>
      </c>
      <c r="E1201" s="64" t="s">
        <v>38</v>
      </c>
      <c r="F1201" s="65" t="s">
        <v>39</v>
      </c>
      <c r="G1201" s="63" t="s">
        <v>40</v>
      </c>
      <c r="H1201" s="66">
        <v>1</v>
      </c>
      <c r="I1201" s="69" t="s">
        <v>41</v>
      </c>
      <c r="J1201" s="69" t="s">
        <v>41</v>
      </c>
      <c r="K1201" s="63" t="s">
        <v>41</v>
      </c>
      <c r="N1201" s="78" t="s">
        <v>69</v>
      </c>
      <c r="O1201" s="78" t="s">
        <v>69</v>
      </c>
    </row>
    <row r="1202" spans="1:15">
      <c r="A1202" s="63" t="s">
        <v>225</v>
      </c>
      <c r="B1202" s="63" t="s">
        <v>164</v>
      </c>
      <c r="C1202" s="77">
        <f t="shared" si="36"/>
        <v>44921</v>
      </c>
      <c r="D1202" s="77">
        <f t="shared" si="37"/>
        <v>44925</v>
      </c>
      <c r="E1202" s="64" t="s">
        <v>54</v>
      </c>
      <c r="F1202" s="65" t="s">
        <v>55</v>
      </c>
      <c r="G1202" s="63" t="s">
        <v>40</v>
      </c>
      <c r="H1202" s="66">
        <v>5</v>
      </c>
      <c r="I1202" s="69" t="s">
        <v>41</v>
      </c>
      <c r="J1202" s="69" t="s">
        <v>41</v>
      </c>
      <c r="K1202" s="63" t="s">
        <v>41</v>
      </c>
      <c r="N1202" s="78" t="s">
        <v>70</v>
      </c>
      <c r="O1202" s="78" t="s">
        <v>71</v>
      </c>
    </row>
    <row r="1203" spans="1:15">
      <c r="A1203" s="63" t="s">
        <v>226</v>
      </c>
      <c r="B1203" s="63" t="s">
        <v>165</v>
      </c>
      <c r="C1203" s="77">
        <f t="shared" si="36"/>
        <v>44562</v>
      </c>
      <c r="D1203" s="77">
        <f t="shared" si="37"/>
        <v>44562</v>
      </c>
      <c r="E1203" s="64" t="s">
        <v>38</v>
      </c>
      <c r="F1203" s="65" t="s">
        <v>39</v>
      </c>
      <c r="G1203" s="63" t="s">
        <v>40</v>
      </c>
      <c r="H1203" s="66">
        <v>1</v>
      </c>
      <c r="I1203" s="69" t="s">
        <v>41</v>
      </c>
      <c r="J1203" s="69" t="s">
        <v>41</v>
      </c>
      <c r="K1203" s="63" t="s">
        <v>41</v>
      </c>
      <c r="N1203" s="78" t="s">
        <v>37</v>
      </c>
      <c r="O1203" s="78" t="s">
        <v>37</v>
      </c>
    </row>
    <row r="1204" spans="1:15">
      <c r="A1204" s="63" t="s">
        <v>226</v>
      </c>
      <c r="B1204" s="63" t="s">
        <v>165</v>
      </c>
      <c r="C1204" s="77">
        <f t="shared" si="36"/>
        <v>44638</v>
      </c>
      <c r="D1204" s="77">
        <f t="shared" si="37"/>
        <v>44638</v>
      </c>
      <c r="E1204" s="64" t="s">
        <v>43</v>
      </c>
      <c r="F1204" s="65" t="s">
        <v>44</v>
      </c>
      <c r="G1204" s="63" t="s">
        <v>40</v>
      </c>
      <c r="H1204" s="66">
        <v>1</v>
      </c>
      <c r="I1204" s="69" t="s">
        <v>41</v>
      </c>
      <c r="J1204" s="69" t="s">
        <v>41</v>
      </c>
      <c r="K1204" s="63" t="s">
        <v>45</v>
      </c>
      <c r="N1204" s="78" t="s">
        <v>42</v>
      </c>
      <c r="O1204" s="78" t="s">
        <v>42</v>
      </c>
    </row>
    <row r="1205" spans="1:15">
      <c r="A1205" s="63" t="s">
        <v>226</v>
      </c>
      <c r="B1205" s="63" t="s">
        <v>165</v>
      </c>
      <c r="C1205" s="77">
        <f t="shared" si="36"/>
        <v>44669</v>
      </c>
      <c r="D1205" s="77">
        <f t="shared" si="37"/>
        <v>44669</v>
      </c>
      <c r="E1205" s="64" t="s">
        <v>38</v>
      </c>
      <c r="F1205" s="65" t="s">
        <v>39</v>
      </c>
      <c r="G1205" s="63" t="s">
        <v>40</v>
      </c>
      <c r="H1205" s="66">
        <v>1</v>
      </c>
      <c r="I1205" s="69" t="s">
        <v>41</v>
      </c>
      <c r="J1205" s="69" t="s">
        <v>41</v>
      </c>
      <c r="K1205" s="63" t="s">
        <v>41</v>
      </c>
      <c r="N1205" s="78" t="s">
        <v>46</v>
      </c>
      <c r="O1205" s="78" t="s">
        <v>46</v>
      </c>
    </row>
    <row r="1206" spans="1:15">
      <c r="A1206" s="63" t="s">
        <v>226</v>
      </c>
      <c r="B1206" s="63" t="s">
        <v>165</v>
      </c>
      <c r="C1206" s="77">
        <f t="shared" si="36"/>
        <v>44682</v>
      </c>
      <c r="D1206" s="77">
        <f t="shared" si="37"/>
        <v>44682</v>
      </c>
      <c r="E1206" s="64" t="s">
        <v>38</v>
      </c>
      <c r="F1206" s="65" t="s">
        <v>39</v>
      </c>
      <c r="G1206" s="63" t="s">
        <v>40</v>
      </c>
      <c r="H1206" s="66">
        <v>1</v>
      </c>
      <c r="I1206" s="69" t="s">
        <v>41</v>
      </c>
      <c r="J1206" s="69" t="s">
        <v>41</v>
      </c>
      <c r="K1206" s="63" t="s">
        <v>41</v>
      </c>
      <c r="N1206" s="78" t="s">
        <v>47</v>
      </c>
      <c r="O1206" s="78" t="s">
        <v>47</v>
      </c>
    </row>
    <row r="1207" spans="1:15">
      <c r="A1207" s="63" t="s">
        <v>226</v>
      </c>
      <c r="B1207" s="63" t="s">
        <v>165</v>
      </c>
      <c r="C1207" s="77">
        <f t="shared" si="36"/>
        <v>44689</v>
      </c>
      <c r="D1207" s="77">
        <f t="shared" si="37"/>
        <v>44689</v>
      </c>
      <c r="E1207" s="64" t="s">
        <v>38</v>
      </c>
      <c r="F1207" s="65" t="s">
        <v>39</v>
      </c>
      <c r="G1207" s="63" t="s">
        <v>40</v>
      </c>
      <c r="H1207" s="66">
        <v>1</v>
      </c>
      <c r="I1207" s="69" t="s">
        <v>41</v>
      </c>
      <c r="J1207" s="69" t="s">
        <v>41</v>
      </c>
      <c r="K1207" s="63" t="s">
        <v>41</v>
      </c>
      <c r="N1207" s="78" t="s">
        <v>48</v>
      </c>
      <c r="O1207" s="78" t="s">
        <v>48</v>
      </c>
    </row>
    <row r="1208" spans="1:15">
      <c r="A1208" s="63" t="s">
        <v>226</v>
      </c>
      <c r="B1208" s="63" t="s">
        <v>165</v>
      </c>
      <c r="C1208" s="77">
        <f t="shared" si="36"/>
        <v>44707</v>
      </c>
      <c r="D1208" s="77">
        <f t="shared" si="37"/>
        <v>44707</v>
      </c>
      <c r="E1208" s="64" t="s">
        <v>38</v>
      </c>
      <c r="F1208" s="65" t="s">
        <v>39</v>
      </c>
      <c r="G1208" s="63" t="s">
        <v>40</v>
      </c>
      <c r="H1208" s="66">
        <v>1</v>
      </c>
      <c r="I1208" s="69" t="s">
        <v>41</v>
      </c>
      <c r="J1208" s="69" t="s">
        <v>41</v>
      </c>
      <c r="K1208" s="63" t="s">
        <v>41</v>
      </c>
      <c r="N1208" s="78" t="s">
        <v>49</v>
      </c>
      <c r="O1208" s="78" t="s">
        <v>49</v>
      </c>
    </row>
    <row r="1209" spans="1:15">
      <c r="A1209" s="63" t="s">
        <v>226</v>
      </c>
      <c r="B1209" s="63" t="s">
        <v>165</v>
      </c>
      <c r="C1209" s="77">
        <f t="shared" si="36"/>
        <v>44708</v>
      </c>
      <c r="D1209" s="77">
        <f t="shared" si="37"/>
        <v>44708</v>
      </c>
      <c r="E1209" s="64" t="s">
        <v>63</v>
      </c>
      <c r="F1209" s="65" t="s">
        <v>64</v>
      </c>
      <c r="G1209" s="63" t="s">
        <v>40</v>
      </c>
      <c r="H1209" s="66">
        <v>1</v>
      </c>
      <c r="I1209" s="69" t="s">
        <v>41</v>
      </c>
      <c r="J1209" s="69" t="s">
        <v>41</v>
      </c>
      <c r="K1209" s="63" t="s">
        <v>41</v>
      </c>
      <c r="N1209" s="78" t="s">
        <v>89</v>
      </c>
      <c r="O1209" s="78" t="s">
        <v>89</v>
      </c>
    </row>
    <row r="1210" spans="1:15">
      <c r="A1210" s="63" t="s">
        <v>226</v>
      </c>
      <c r="B1210" s="63" t="s">
        <v>165</v>
      </c>
      <c r="C1210" s="77">
        <f t="shared" si="36"/>
        <v>44718</v>
      </c>
      <c r="D1210" s="77">
        <f t="shared" si="37"/>
        <v>44718</v>
      </c>
      <c r="E1210" s="64" t="s">
        <v>38</v>
      </c>
      <c r="F1210" s="65" t="s">
        <v>39</v>
      </c>
      <c r="G1210" s="63" t="s">
        <v>40</v>
      </c>
      <c r="H1210" s="66">
        <v>1</v>
      </c>
      <c r="I1210" s="69" t="s">
        <v>41</v>
      </c>
      <c r="J1210" s="69" t="s">
        <v>41</v>
      </c>
      <c r="K1210" s="63" t="s">
        <v>41</v>
      </c>
      <c r="N1210" s="78" t="s">
        <v>50</v>
      </c>
      <c r="O1210" s="78" t="s">
        <v>50</v>
      </c>
    </row>
    <row r="1211" spans="1:15">
      <c r="A1211" s="63" t="s">
        <v>226</v>
      </c>
      <c r="B1211" s="63" t="s">
        <v>165</v>
      </c>
      <c r="C1211" s="77">
        <f t="shared" si="36"/>
        <v>44756</v>
      </c>
      <c r="D1211" s="77">
        <f t="shared" si="37"/>
        <v>44756</v>
      </c>
      <c r="E1211" s="64" t="s">
        <v>38</v>
      </c>
      <c r="F1211" s="65" t="s">
        <v>39</v>
      </c>
      <c r="G1211" s="63" t="s">
        <v>40</v>
      </c>
      <c r="H1211" s="66">
        <v>1</v>
      </c>
      <c r="I1211" s="69" t="s">
        <v>41</v>
      </c>
      <c r="J1211" s="69" t="s">
        <v>41</v>
      </c>
      <c r="K1211" s="63" t="s">
        <v>41</v>
      </c>
      <c r="N1211" s="78" t="s">
        <v>51</v>
      </c>
      <c r="O1211" s="78" t="s">
        <v>51</v>
      </c>
    </row>
    <row r="1212" spans="1:15">
      <c r="A1212" s="63" t="s">
        <v>226</v>
      </c>
      <c r="B1212" s="63" t="s">
        <v>165</v>
      </c>
      <c r="C1212" s="77">
        <f t="shared" si="36"/>
        <v>44757</v>
      </c>
      <c r="D1212" s="77">
        <f t="shared" si="37"/>
        <v>44757</v>
      </c>
      <c r="E1212" s="64" t="s">
        <v>63</v>
      </c>
      <c r="F1212" s="65" t="s">
        <v>64</v>
      </c>
      <c r="G1212" s="63" t="s">
        <v>40</v>
      </c>
      <c r="H1212" s="66">
        <v>1</v>
      </c>
      <c r="I1212" s="69" t="s">
        <v>41</v>
      </c>
      <c r="J1212" s="69" t="s">
        <v>41</v>
      </c>
      <c r="K1212" s="63" t="s">
        <v>41</v>
      </c>
      <c r="N1212" s="78" t="s">
        <v>92</v>
      </c>
      <c r="O1212" s="78" t="s">
        <v>92</v>
      </c>
    </row>
    <row r="1213" spans="1:15">
      <c r="A1213" s="63" t="s">
        <v>226</v>
      </c>
      <c r="B1213" s="63" t="s">
        <v>165</v>
      </c>
      <c r="C1213" s="77">
        <f t="shared" si="36"/>
        <v>44767</v>
      </c>
      <c r="D1213" s="77">
        <f t="shared" si="37"/>
        <v>44771</v>
      </c>
      <c r="E1213" s="64" t="s">
        <v>54</v>
      </c>
      <c r="F1213" s="65" t="s">
        <v>55</v>
      </c>
      <c r="G1213" s="63" t="s">
        <v>40</v>
      </c>
      <c r="H1213" s="66">
        <v>5</v>
      </c>
      <c r="I1213" s="69" t="s">
        <v>41</v>
      </c>
      <c r="J1213" s="69" t="s">
        <v>41</v>
      </c>
      <c r="K1213" s="63" t="s">
        <v>41</v>
      </c>
      <c r="N1213" s="78" t="s">
        <v>52</v>
      </c>
      <c r="O1213" s="78" t="s">
        <v>53</v>
      </c>
    </row>
    <row r="1214" spans="1:15">
      <c r="A1214" s="63" t="s">
        <v>226</v>
      </c>
      <c r="B1214" s="63" t="s">
        <v>165</v>
      </c>
      <c r="C1214" s="77">
        <f t="shared" si="36"/>
        <v>44774</v>
      </c>
      <c r="D1214" s="77">
        <f t="shared" si="37"/>
        <v>44778</v>
      </c>
      <c r="E1214" s="64" t="s">
        <v>54</v>
      </c>
      <c r="F1214" s="65" t="s">
        <v>55</v>
      </c>
      <c r="G1214" s="63" t="s">
        <v>40</v>
      </c>
      <c r="H1214" s="66">
        <v>5</v>
      </c>
      <c r="I1214" s="69" t="s">
        <v>41</v>
      </c>
      <c r="J1214" s="69" t="s">
        <v>41</v>
      </c>
      <c r="K1214" s="63" t="s">
        <v>41</v>
      </c>
      <c r="N1214" s="78" t="s">
        <v>56</v>
      </c>
      <c r="O1214" s="78" t="s">
        <v>57</v>
      </c>
    </row>
    <row r="1215" spans="1:15">
      <c r="A1215" s="63" t="s">
        <v>226</v>
      </c>
      <c r="B1215" s="63" t="s">
        <v>165</v>
      </c>
      <c r="C1215" s="77">
        <f t="shared" si="36"/>
        <v>44781</v>
      </c>
      <c r="D1215" s="77">
        <f t="shared" si="37"/>
        <v>44785</v>
      </c>
      <c r="E1215" s="64" t="s">
        <v>54</v>
      </c>
      <c r="F1215" s="65" t="s">
        <v>55</v>
      </c>
      <c r="G1215" s="63" t="s">
        <v>40</v>
      </c>
      <c r="H1215" s="66">
        <v>5</v>
      </c>
      <c r="I1215" s="69" t="s">
        <v>41</v>
      </c>
      <c r="J1215" s="69" t="s">
        <v>41</v>
      </c>
      <c r="K1215" s="63" t="s">
        <v>41</v>
      </c>
      <c r="N1215" s="78" t="s">
        <v>58</v>
      </c>
      <c r="O1215" s="78" t="s">
        <v>59</v>
      </c>
    </row>
    <row r="1216" spans="1:15">
      <c r="A1216" s="63" t="s">
        <v>226</v>
      </c>
      <c r="B1216" s="63" t="s">
        <v>165</v>
      </c>
      <c r="C1216" s="77">
        <f t="shared" si="36"/>
        <v>44788</v>
      </c>
      <c r="D1216" s="77">
        <f t="shared" si="37"/>
        <v>44788</v>
      </c>
      <c r="E1216" s="64" t="s">
        <v>38</v>
      </c>
      <c r="F1216" s="65" t="s">
        <v>39</v>
      </c>
      <c r="G1216" s="63" t="s">
        <v>40</v>
      </c>
      <c r="H1216" s="66">
        <v>1</v>
      </c>
      <c r="I1216" s="69" t="s">
        <v>41</v>
      </c>
      <c r="J1216" s="69" t="s">
        <v>41</v>
      </c>
      <c r="K1216" s="63" t="s">
        <v>41</v>
      </c>
      <c r="N1216" s="78" t="s">
        <v>60</v>
      </c>
      <c r="O1216" s="78" t="s">
        <v>60</v>
      </c>
    </row>
    <row r="1217" spans="1:15">
      <c r="A1217" s="63" t="s">
        <v>226</v>
      </c>
      <c r="B1217" s="63" t="s">
        <v>165</v>
      </c>
      <c r="C1217" s="77">
        <f t="shared" si="36"/>
        <v>44789</v>
      </c>
      <c r="D1217" s="77">
        <f t="shared" si="37"/>
        <v>44792</v>
      </c>
      <c r="E1217" s="64" t="s">
        <v>63</v>
      </c>
      <c r="F1217" s="65" t="s">
        <v>64</v>
      </c>
      <c r="G1217" s="63" t="s">
        <v>40</v>
      </c>
      <c r="H1217" s="66">
        <v>4</v>
      </c>
      <c r="I1217" s="69" t="s">
        <v>41</v>
      </c>
      <c r="J1217" s="69" t="s">
        <v>41</v>
      </c>
      <c r="K1217" s="63" t="s">
        <v>41</v>
      </c>
      <c r="N1217" s="78" t="s">
        <v>61</v>
      </c>
      <c r="O1217" s="78" t="s">
        <v>62</v>
      </c>
    </row>
    <row r="1218" spans="1:15">
      <c r="A1218" s="63" t="s">
        <v>226</v>
      </c>
      <c r="B1218" s="63" t="s">
        <v>165</v>
      </c>
      <c r="C1218" s="77">
        <f t="shared" ref="C1218:C1261" si="38">N1218*1</f>
        <v>44848</v>
      </c>
      <c r="D1218" s="77">
        <f t="shared" ref="D1218:D1261" si="39">O1218*1</f>
        <v>44848</v>
      </c>
      <c r="E1218" s="64" t="s">
        <v>43</v>
      </c>
      <c r="F1218" s="65" t="s">
        <v>44</v>
      </c>
      <c r="G1218" s="63" t="s">
        <v>40</v>
      </c>
      <c r="H1218" s="66">
        <v>1</v>
      </c>
      <c r="I1218" s="69" t="s">
        <v>41</v>
      </c>
      <c r="J1218" s="69" t="s">
        <v>41</v>
      </c>
      <c r="K1218" s="63" t="s">
        <v>45</v>
      </c>
      <c r="N1218" s="78" t="s">
        <v>65</v>
      </c>
      <c r="O1218" s="78" t="s">
        <v>65</v>
      </c>
    </row>
    <row r="1219" spans="1:15">
      <c r="A1219" s="63" t="s">
        <v>226</v>
      </c>
      <c r="B1219" s="63" t="s">
        <v>165</v>
      </c>
      <c r="C1219" s="77">
        <f t="shared" si="38"/>
        <v>44865</v>
      </c>
      <c r="D1219" s="77">
        <f t="shared" si="39"/>
        <v>44865</v>
      </c>
      <c r="E1219" s="64" t="s">
        <v>63</v>
      </c>
      <c r="F1219" s="65" t="s">
        <v>64</v>
      </c>
      <c r="G1219" s="63" t="s">
        <v>40</v>
      </c>
      <c r="H1219" s="66">
        <v>1</v>
      </c>
      <c r="I1219" s="69" t="s">
        <v>41</v>
      </c>
      <c r="J1219" s="69" t="s">
        <v>41</v>
      </c>
      <c r="K1219" s="63" t="s">
        <v>41</v>
      </c>
      <c r="N1219" s="78" t="s">
        <v>66</v>
      </c>
      <c r="O1219" s="78" t="s">
        <v>66</v>
      </c>
    </row>
    <row r="1220" spans="1:15">
      <c r="A1220" s="63" t="s">
        <v>226</v>
      </c>
      <c r="B1220" s="63" t="s">
        <v>165</v>
      </c>
      <c r="C1220" s="77">
        <f t="shared" si="38"/>
        <v>44866</v>
      </c>
      <c r="D1220" s="77">
        <f t="shared" si="39"/>
        <v>44866</v>
      </c>
      <c r="E1220" s="64" t="s">
        <v>38</v>
      </c>
      <c r="F1220" s="65" t="s">
        <v>39</v>
      </c>
      <c r="G1220" s="63" t="s">
        <v>40</v>
      </c>
      <c r="H1220" s="66">
        <v>1</v>
      </c>
      <c r="I1220" s="69" t="s">
        <v>41</v>
      </c>
      <c r="J1220" s="69" t="s">
        <v>41</v>
      </c>
      <c r="K1220" s="63" t="s">
        <v>41</v>
      </c>
      <c r="N1220" s="78" t="s">
        <v>67</v>
      </c>
      <c r="O1220" s="78" t="s">
        <v>67</v>
      </c>
    </row>
    <row r="1221" spans="1:15">
      <c r="A1221" s="63" t="s">
        <v>226</v>
      </c>
      <c r="B1221" s="63" t="s">
        <v>165</v>
      </c>
      <c r="C1221" s="77">
        <f t="shared" si="38"/>
        <v>44876</v>
      </c>
      <c r="D1221" s="77">
        <f t="shared" si="39"/>
        <v>44876</v>
      </c>
      <c r="E1221" s="64" t="s">
        <v>38</v>
      </c>
      <c r="F1221" s="65" t="s">
        <v>39</v>
      </c>
      <c r="G1221" s="63" t="s">
        <v>40</v>
      </c>
      <c r="H1221" s="66">
        <v>1</v>
      </c>
      <c r="I1221" s="69" t="s">
        <v>41</v>
      </c>
      <c r="J1221" s="69" t="s">
        <v>41</v>
      </c>
      <c r="K1221" s="63" t="s">
        <v>41</v>
      </c>
      <c r="N1221" s="78" t="s">
        <v>68</v>
      </c>
      <c r="O1221" s="78" t="s">
        <v>68</v>
      </c>
    </row>
    <row r="1222" spans="1:15">
      <c r="A1222" s="63" t="s">
        <v>226</v>
      </c>
      <c r="B1222" s="63" t="s">
        <v>165</v>
      </c>
      <c r="C1222" s="77">
        <f t="shared" si="38"/>
        <v>44918</v>
      </c>
      <c r="D1222" s="77">
        <f t="shared" si="39"/>
        <v>44918</v>
      </c>
      <c r="E1222" s="64" t="s">
        <v>74</v>
      </c>
      <c r="F1222" s="65" t="s">
        <v>75</v>
      </c>
      <c r="G1222" s="63" t="s">
        <v>40</v>
      </c>
      <c r="H1222" s="66">
        <v>1</v>
      </c>
      <c r="I1222" s="69" t="s">
        <v>41</v>
      </c>
      <c r="J1222" s="69" t="s">
        <v>41</v>
      </c>
      <c r="K1222" s="63" t="s">
        <v>41</v>
      </c>
      <c r="N1222" s="78" t="s">
        <v>97</v>
      </c>
      <c r="O1222" s="78" t="s">
        <v>97</v>
      </c>
    </row>
    <row r="1223" spans="1:15">
      <c r="A1223" s="63" t="s">
        <v>226</v>
      </c>
      <c r="B1223" s="63" t="s">
        <v>165</v>
      </c>
      <c r="C1223" s="77">
        <f t="shared" si="38"/>
        <v>44920</v>
      </c>
      <c r="D1223" s="77">
        <f t="shared" si="39"/>
        <v>44920</v>
      </c>
      <c r="E1223" s="64" t="s">
        <v>38</v>
      </c>
      <c r="F1223" s="65" t="s">
        <v>39</v>
      </c>
      <c r="G1223" s="63" t="s">
        <v>40</v>
      </c>
      <c r="H1223" s="66">
        <v>1</v>
      </c>
      <c r="I1223" s="69" t="s">
        <v>41</v>
      </c>
      <c r="J1223" s="69" t="s">
        <v>41</v>
      </c>
      <c r="K1223" s="63" t="s">
        <v>41</v>
      </c>
      <c r="N1223" s="78" t="s">
        <v>69</v>
      </c>
      <c r="O1223" s="78" t="s">
        <v>69</v>
      </c>
    </row>
    <row r="1224" spans="1:15">
      <c r="A1224" s="63" t="s">
        <v>226</v>
      </c>
      <c r="B1224" s="63" t="s">
        <v>165</v>
      </c>
      <c r="C1224" s="77">
        <f t="shared" si="38"/>
        <v>44921</v>
      </c>
      <c r="D1224" s="77">
        <f t="shared" si="39"/>
        <v>44925</v>
      </c>
      <c r="E1224" s="64" t="s">
        <v>54</v>
      </c>
      <c r="F1224" s="65" t="s">
        <v>55</v>
      </c>
      <c r="G1224" s="63" t="s">
        <v>40</v>
      </c>
      <c r="H1224" s="66">
        <v>5</v>
      </c>
      <c r="I1224" s="69" t="s">
        <v>41</v>
      </c>
      <c r="J1224" s="69" t="s">
        <v>41</v>
      </c>
      <c r="K1224" s="63" t="s">
        <v>41</v>
      </c>
      <c r="N1224" s="78" t="s">
        <v>70</v>
      </c>
      <c r="O1224" s="78" t="s">
        <v>71</v>
      </c>
    </row>
    <row r="1225" spans="1:15">
      <c r="A1225" s="63" t="s">
        <v>227</v>
      </c>
      <c r="B1225" s="63" t="s">
        <v>166</v>
      </c>
      <c r="C1225" s="77">
        <f t="shared" si="38"/>
        <v>44562</v>
      </c>
      <c r="D1225" s="77">
        <f t="shared" si="39"/>
        <v>44562</v>
      </c>
      <c r="E1225" s="64" t="s">
        <v>38</v>
      </c>
      <c r="F1225" s="65" t="s">
        <v>39</v>
      </c>
      <c r="G1225" s="63" t="s">
        <v>40</v>
      </c>
      <c r="H1225" s="66">
        <v>1</v>
      </c>
      <c r="I1225" s="69" t="s">
        <v>41</v>
      </c>
      <c r="J1225" s="69" t="s">
        <v>41</v>
      </c>
      <c r="K1225" s="63" t="s">
        <v>41</v>
      </c>
      <c r="N1225" s="78" t="s">
        <v>37</v>
      </c>
      <c r="O1225" s="78" t="s">
        <v>37</v>
      </c>
    </row>
    <row r="1226" spans="1:15">
      <c r="A1226" s="63" t="s">
        <v>227</v>
      </c>
      <c r="B1226" s="63" t="s">
        <v>166</v>
      </c>
      <c r="C1226" s="77">
        <f t="shared" si="38"/>
        <v>44638</v>
      </c>
      <c r="D1226" s="77">
        <f t="shared" si="39"/>
        <v>44638</v>
      </c>
      <c r="E1226" s="64" t="s">
        <v>43</v>
      </c>
      <c r="F1226" s="65" t="s">
        <v>44</v>
      </c>
      <c r="G1226" s="63" t="s">
        <v>40</v>
      </c>
      <c r="H1226" s="66">
        <v>1</v>
      </c>
      <c r="I1226" s="69" t="s">
        <v>41</v>
      </c>
      <c r="J1226" s="69" t="s">
        <v>41</v>
      </c>
      <c r="K1226" s="63" t="s">
        <v>45</v>
      </c>
      <c r="N1226" s="78" t="s">
        <v>42</v>
      </c>
      <c r="O1226" s="78" t="s">
        <v>42</v>
      </c>
    </row>
    <row r="1227" spans="1:15">
      <c r="A1227" s="63" t="s">
        <v>227</v>
      </c>
      <c r="B1227" s="63" t="s">
        <v>166</v>
      </c>
      <c r="C1227" s="77">
        <f t="shared" si="38"/>
        <v>44669</v>
      </c>
      <c r="D1227" s="77">
        <f t="shared" si="39"/>
        <v>44669</v>
      </c>
      <c r="E1227" s="64" t="s">
        <v>38</v>
      </c>
      <c r="F1227" s="65" t="s">
        <v>39</v>
      </c>
      <c r="G1227" s="63" t="s">
        <v>40</v>
      </c>
      <c r="H1227" s="66">
        <v>1</v>
      </c>
      <c r="I1227" s="69" t="s">
        <v>41</v>
      </c>
      <c r="J1227" s="69" t="s">
        <v>41</v>
      </c>
      <c r="K1227" s="63" t="s">
        <v>41</v>
      </c>
      <c r="N1227" s="78" t="s">
        <v>46</v>
      </c>
      <c r="O1227" s="78" t="s">
        <v>46</v>
      </c>
    </row>
    <row r="1228" spans="1:15">
      <c r="A1228" s="63" t="s">
        <v>227</v>
      </c>
      <c r="B1228" s="63" t="s">
        <v>166</v>
      </c>
      <c r="C1228" s="77">
        <f t="shared" si="38"/>
        <v>44682</v>
      </c>
      <c r="D1228" s="77">
        <f t="shared" si="39"/>
        <v>44682</v>
      </c>
      <c r="E1228" s="64" t="s">
        <v>38</v>
      </c>
      <c r="F1228" s="65" t="s">
        <v>39</v>
      </c>
      <c r="G1228" s="63" t="s">
        <v>40</v>
      </c>
      <c r="H1228" s="66">
        <v>1</v>
      </c>
      <c r="I1228" s="69" t="s">
        <v>41</v>
      </c>
      <c r="J1228" s="69" t="s">
        <v>41</v>
      </c>
      <c r="K1228" s="63" t="s">
        <v>41</v>
      </c>
      <c r="N1228" s="78" t="s">
        <v>47</v>
      </c>
      <c r="O1228" s="78" t="s">
        <v>47</v>
      </c>
    </row>
    <row r="1229" spans="1:15">
      <c r="A1229" s="63" t="s">
        <v>227</v>
      </c>
      <c r="B1229" s="63" t="s">
        <v>166</v>
      </c>
      <c r="C1229" s="77">
        <f t="shared" si="38"/>
        <v>44689</v>
      </c>
      <c r="D1229" s="77">
        <f t="shared" si="39"/>
        <v>44689</v>
      </c>
      <c r="E1229" s="64" t="s">
        <v>38</v>
      </c>
      <c r="F1229" s="65" t="s">
        <v>39</v>
      </c>
      <c r="G1229" s="63" t="s">
        <v>40</v>
      </c>
      <c r="H1229" s="66">
        <v>1</v>
      </c>
      <c r="I1229" s="69" t="s">
        <v>41</v>
      </c>
      <c r="J1229" s="69" t="s">
        <v>41</v>
      </c>
      <c r="K1229" s="63" t="s">
        <v>41</v>
      </c>
      <c r="N1229" s="78" t="s">
        <v>48</v>
      </c>
      <c r="O1229" s="78" t="s">
        <v>48</v>
      </c>
    </row>
    <row r="1230" spans="1:15">
      <c r="A1230" s="63" t="s">
        <v>227</v>
      </c>
      <c r="B1230" s="63" t="s">
        <v>166</v>
      </c>
      <c r="C1230" s="77">
        <f t="shared" si="38"/>
        <v>44707</v>
      </c>
      <c r="D1230" s="77">
        <f t="shared" si="39"/>
        <v>44707</v>
      </c>
      <c r="E1230" s="64" t="s">
        <v>38</v>
      </c>
      <c r="F1230" s="65" t="s">
        <v>39</v>
      </c>
      <c r="G1230" s="63" t="s">
        <v>40</v>
      </c>
      <c r="H1230" s="66">
        <v>1</v>
      </c>
      <c r="I1230" s="69" t="s">
        <v>41</v>
      </c>
      <c r="J1230" s="69" t="s">
        <v>41</v>
      </c>
      <c r="K1230" s="63" t="s">
        <v>41</v>
      </c>
      <c r="N1230" s="78" t="s">
        <v>49</v>
      </c>
      <c r="O1230" s="78" t="s">
        <v>49</v>
      </c>
    </row>
    <row r="1231" spans="1:15">
      <c r="A1231" s="63" t="s">
        <v>227</v>
      </c>
      <c r="B1231" s="63" t="s">
        <v>166</v>
      </c>
      <c r="C1231" s="77">
        <f t="shared" si="38"/>
        <v>44718</v>
      </c>
      <c r="D1231" s="77">
        <f t="shared" si="39"/>
        <v>44718</v>
      </c>
      <c r="E1231" s="64" t="s">
        <v>38</v>
      </c>
      <c r="F1231" s="65" t="s">
        <v>39</v>
      </c>
      <c r="G1231" s="63" t="s">
        <v>40</v>
      </c>
      <c r="H1231" s="66">
        <v>1</v>
      </c>
      <c r="I1231" s="69" t="s">
        <v>41</v>
      </c>
      <c r="J1231" s="69" t="s">
        <v>41</v>
      </c>
      <c r="K1231" s="63" t="s">
        <v>41</v>
      </c>
      <c r="N1231" s="78" t="s">
        <v>50</v>
      </c>
      <c r="O1231" s="78" t="s">
        <v>50</v>
      </c>
    </row>
    <row r="1232" spans="1:15">
      <c r="A1232" s="63" t="s">
        <v>227</v>
      </c>
      <c r="B1232" s="63" t="s">
        <v>166</v>
      </c>
      <c r="C1232" s="77">
        <f t="shared" si="38"/>
        <v>44756</v>
      </c>
      <c r="D1232" s="77">
        <f t="shared" si="39"/>
        <v>44756</v>
      </c>
      <c r="E1232" s="64" t="s">
        <v>38</v>
      </c>
      <c r="F1232" s="65" t="s">
        <v>39</v>
      </c>
      <c r="G1232" s="63" t="s">
        <v>40</v>
      </c>
      <c r="H1232" s="66">
        <v>1</v>
      </c>
      <c r="I1232" s="69" t="s">
        <v>41</v>
      </c>
      <c r="J1232" s="69" t="s">
        <v>41</v>
      </c>
      <c r="K1232" s="63" t="s">
        <v>41</v>
      </c>
      <c r="N1232" s="78" t="s">
        <v>51</v>
      </c>
      <c r="O1232" s="78" t="s">
        <v>51</v>
      </c>
    </row>
    <row r="1233" spans="1:15">
      <c r="A1233" s="63" t="s">
        <v>227</v>
      </c>
      <c r="B1233" s="63" t="s">
        <v>166</v>
      </c>
      <c r="C1233" s="77">
        <f t="shared" si="38"/>
        <v>44788</v>
      </c>
      <c r="D1233" s="77">
        <f t="shared" si="39"/>
        <v>44788</v>
      </c>
      <c r="E1233" s="64" t="s">
        <v>38</v>
      </c>
      <c r="F1233" s="65" t="s">
        <v>39</v>
      </c>
      <c r="G1233" s="63" t="s">
        <v>40</v>
      </c>
      <c r="H1233" s="66">
        <v>1</v>
      </c>
      <c r="I1233" s="69" t="s">
        <v>41</v>
      </c>
      <c r="J1233" s="69" t="s">
        <v>41</v>
      </c>
      <c r="K1233" s="63" t="s">
        <v>41</v>
      </c>
      <c r="N1233" s="78" t="s">
        <v>60</v>
      </c>
      <c r="O1233" s="78" t="s">
        <v>60</v>
      </c>
    </row>
    <row r="1234" spans="1:15">
      <c r="A1234" s="63" t="s">
        <v>227</v>
      </c>
      <c r="B1234" s="63" t="s">
        <v>166</v>
      </c>
      <c r="C1234" s="77">
        <f t="shared" si="38"/>
        <v>44848</v>
      </c>
      <c r="D1234" s="77">
        <f t="shared" si="39"/>
        <v>44848</v>
      </c>
      <c r="E1234" s="64" t="s">
        <v>43</v>
      </c>
      <c r="F1234" s="65" t="s">
        <v>44</v>
      </c>
      <c r="G1234" s="63" t="s">
        <v>40</v>
      </c>
      <c r="H1234" s="66">
        <v>1</v>
      </c>
      <c r="I1234" s="69" t="s">
        <v>41</v>
      </c>
      <c r="J1234" s="69" t="s">
        <v>41</v>
      </c>
      <c r="K1234" s="63" t="s">
        <v>45</v>
      </c>
      <c r="N1234" s="78" t="s">
        <v>65</v>
      </c>
      <c r="O1234" s="78" t="s">
        <v>65</v>
      </c>
    </row>
    <row r="1235" spans="1:15">
      <c r="A1235" s="63" t="s">
        <v>227</v>
      </c>
      <c r="B1235" s="63" t="s">
        <v>166</v>
      </c>
      <c r="C1235" s="77">
        <f t="shared" si="38"/>
        <v>44866</v>
      </c>
      <c r="D1235" s="77">
        <f t="shared" si="39"/>
        <v>44866</v>
      </c>
      <c r="E1235" s="64" t="s">
        <v>38</v>
      </c>
      <c r="F1235" s="65" t="s">
        <v>39</v>
      </c>
      <c r="G1235" s="63" t="s">
        <v>40</v>
      </c>
      <c r="H1235" s="66">
        <v>1</v>
      </c>
      <c r="I1235" s="69" t="s">
        <v>41</v>
      </c>
      <c r="J1235" s="69" t="s">
        <v>41</v>
      </c>
      <c r="K1235" s="63" t="s">
        <v>41</v>
      </c>
      <c r="N1235" s="78" t="s">
        <v>67</v>
      </c>
      <c r="O1235" s="78" t="s">
        <v>67</v>
      </c>
    </row>
    <row r="1236" spans="1:15">
      <c r="A1236" s="63" t="s">
        <v>227</v>
      </c>
      <c r="B1236" s="63" t="s">
        <v>166</v>
      </c>
      <c r="C1236" s="77">
        <f t="shared" si="38"/>
        <v>44876</v>
      </c>
      <c r="D1236" s="77">
        <f t="shared" si="39"/>
        <v>44876</v>
      </c>
      <c r="E1236" s="64" t="s">
        <v>38</v>
      </c>
      <c r="F1236" s="65" t="s">
        <v>39</v>
      </c>
      <c r="G1236" s="63" t="s">
        <v>40</v>
      </c>
      <c r="H1236" s="66">
        <v>1</v>
      </c>
      <c r="I1236" s="69" t="s">
        <v>41</v>
      </c>
      <c r="J1236" s="69" t="s">
        <v>41</v>
      </c>
      <c r="K1236" s="63" t="s">
        <v>41</v>
      </c>
      <c r="N1236" s="78" t="s">
        <v>68</v>
      </c>
      <c r="O1236" s="78" t="s">
        <v>68</v>
      </c>
    </row>
    <row r="1237" spans="1:15">
      <c r="A1237" s="63" t="s">
        <v>227</v>
      </c>
      <c r="B1237" s="63" t="s">
        <v>166</v>
      </c>
      <c r="C1237" s="77">
        <f t="shared" si="38"/>
        <v>44920</v>
      </c>
      <c r="D1237" s="77">
        <f t="shared" si="39"/>
        <v>44920</v>
      </c>
      <c r="E1237" s="64" t="s">
        <v>38</v>
      </c>
      <c r="F1237" s="65" t="s">
        <v>39</v>
      </c>
      <c r="G1237" s="63" t="s">
        <v>40</v>
      </c>
      <c r="H1237" s="66">
        <v>1</v>
      </c>
      <c r="I1237" s="69" t="s">
        <v>41</v>
      </c>
      <c r="J1237" s="69" t="s">
        <v>41</v>
      </c>
      <c r="K1237" s="63" t="s">
        <v>41</v>
      </c>
      <c r="N1237" s="78" t="s">
        <v>69</v>
      </c>
      <c r="O1237" s="78" t="s">
        <v>69</v>
      </c>
    </row>
    <row r="1238" spans="1:15">
      <c r="A1238" s="63" t="s">
        <v>228</v>
      </c>
      <c r="B1238" s="63" t="s">
        <v>167</v>
      </c>
      <c r="C1238" s="77">
        <f t="shared" si="38"/>
        <v>44562</v>
      </c>
      <c r="D1238" s="77">
        <f t="shared" si="39"/>
        <v>44562</v>
      </c>
      <c r="E1238" s="64" t="s">
        <v>38</v>
      </c>
      <c r="F1238" s="65" t="s">
        <v>39</v>
      </c>
      <c r="G1238" s="63" t="s">
        <v>40</v>
      </c>
      <c r="H1238" s="66">
        <v>1</v>
      </c>
      <c r="I1238" s="69" t="s">
        <v>41</v>
      </c>
      <c r="J1238" s="69" t="s">
        <v>41</v>
      </c>
      <c r="K1238" s="63" t="s">
        <v>41</v>
      </c>
      <c r="N1238" s="78" t="s">
        <v>37</v>
      </c>
      <c r="O1238" s="78" t="s">
        <v>37</v>
      </c>
    </row>
    <row r="1239" spans="1:15">
      <c r="A1239" s="63" t="s">
        <v>228</v>
      </c>
      <c r="B1239" s="63" t="s">
        <v>167</v>
      </c>
      <c r="C1239" s="77">
        <f t="shared" si="38"/>
        <v>44578</v>
      </c>
      <c r="D1239" s="77">
        <f t="shared" si="39"/>
        <v>44578</v>
      </c>
      <c r="E1239" s="64" t="s">
        <v>74</v>
      </c>
      <c r="F1239" s="65" t="s">
        <v>75</v>
      </c>
      <c r="G1239" s="63" t="s">
        <v>76</v>
      </c>
      <c r="H1239" s="68">
        <v>4.1666666666670002E-2</v>
      </c>
      <c r="I1239" s="69" t="s">
        <v>77</v>
      </c>
      <c r="J1239" s="69" t="s">
        <v>78</v>
      </c>
      <c r="K1239" s="63" t="s">
        <v>82</v>
      </c>
      <c r="N1239" s="78" t="s">
        <v>111</v>
      </c>
      <c r="O1239" s="78" t="s">
        <v>111</v>
      </c>
    </row>
    <row r="1240" spans="1:15">
      <c r="A1240" s="63" t="s">
        <v>228</v>
      </c>
      <c r="B1240" s="63" t="s">
        <v>167</v>
      </c>
      <c r="C1240" s="77">
        <f t="shared" si="38"/>
        <v>44592</v>
      </c>
      <c r="D1240" s="77">
        <f t="shared" si="39"/>
        <v>44592</v>
      </c>
      <c r="E1240" s="64" t="s">
        <v>74</v>
      </c>
      <c r="F1240" s="65" t="s">
        <v>75</v>
      </c>
      <c r="G1240" s="63" t="s">
        <v>76</v>
      </c>
      <c r="H1240" s="68">
        <v>4.1666666666670002E-2</v>
      </c>
      <c r="I1240" s="69" t="s">
        <v>77</v>
      </c>
      <c r="J1240" s="69" t="s">
        <v>78</v>
      </c>
      <c r="K1240" s="63" t="s">
        <v>82</v>
      </c>
      <c r="N1240" s="78" t="s">
        <v>112</v>
      </c>
      <c r="O1240" s="78" t="s">
        <v>112</v>
      </c>
    </row>
    <row r="1241" spans="1:15">
      <c r="A1241" s="63" t="s">
        <v>228</v>
      </c>
      <c r="B1241" s="63" t="s">
        <v>167</v>
      </c>
      <c r="C1241" s="77">
        <f t="shared" si="38"/>
        <v>44613</v>
      </c>
      <c r="D1241" s="77">
        <f t="shared" si="39"/>
        <v>44613</v>
      </c>
      <c r="E1241" s="64" t="s">
        <v>74</v>
      </c>
      <c r="F1241" s="65" t="s">
        <v>75</v>
      </c>
      <c r="G1241" s="63" t="s">
        <v>76</v>
      </c>
      <c r="H1241" s="68">
        <v>4.1666666666670002E-2</v>
      </c>
      <c r="I1241" s="69" t="s">
        <v>77</v>
      </c>
      <c r="J1241" s="69" t="s">
        <v>78</v>
      </c>
      <c r="K1241" s="63" t="s">
        <v>82</v>
      </c>
      <c r="N1241" s="78" t="s">
        <v>113</v>
      </c>
      <c r="O1241" s="78" t="s">
        <v>113</v>
      </c>
    </row>
    <row r="1242" spans="1:15">
      <c r="A1242" s="63" t="s">
        <v>228</v>
      </c>
      <c r="B1242" s="63" t="s">
        <v>167</v>
      </c>
      <c r="C1242" s="77">
        <f t="shared" si="38"/>
        <v>44627</v>
      </c>
      <c r="D1242" s="77">
        <f t="shared" si="39"/>
        <v>44627</v>
      </c>
      <c r="E1242" s="64" t="s">
        <v>74</v>
      </c>
      <c r="F1242" s="65" t="s">
        <v>75</v>
      </c>
      <c r="G1242" s="63" t="s">
        <v>76</v>
      </c>
      <c r="H1242" s="68">
        <v>4.1666666666670002E-2</v>
      </c>
      <c r="I1242" s="69" t="s">
        <v>77</v>
      </c>
      <c r="J1242" s="69" t="s">
        <v>78</v>
      </c>
      <c r="K1242" s="63" t="s">
        <v>82</v>
      </c>
      <c r="N1242" s="78" t="s">
        <v>114</v>
      </c>
      <c r="O1242" s="78" t="s">
        <v>114</v>
      </c>
    </row>
    <row r="1243" spans="1:15">
      <c r="A1243" s="63" t="s">
        <v>228</v>
      </c>
      <c r="B1243" s="63" t="s">
        <v>167</v>
      </c>
      <c r="C1243" s="77">
        <f t="shared" si="38"/>
        <v>44638</v>
      </c>
      <c r="D1243" s="77">
        <f t="shared" si="39"/>
        <v>44638</v>
      </c>
      <c r="E1243" s="64" t="s">
        <v>43</v>
      </c>
      <c r="F1243" s="65" t="s">
        <v>44</v>
      </c>
      <c r="G1243" s="63" t="s">
        <v>40</v>
      </c>
      <c r="H1243" s="66">
        <v>1</v>
      </c>
      <c r="I1243" s="69" t="s">
        <v>41</v>
      </c>
      <c r="J1243" s="69" t="s">
        <v>41</v>
      </c>
      <c r="K1243" s="63" t="s">
        <v>45</v>
      </c>
      <c r="N1243" s="78" t="s">
        <v>42</v>
      </c>
      <c r="O1243" s="78" t="s">
        <v>42</v>
      </c>
    </row>
    <row r="1244" spans="1:15">
      <c r="A1244" s="63" t="s">
        <v>228</v>
      </c>
      <c r="B1244" s="63" t="s">
        <v>167</v>
      </c>
      <c r="C1244" s="77">
        <f t="shared" si="38"/>
        <v>44641</v>
      </c>
      <c r="D1244" s="77">
        <f t="shared" si="39"/>
        <v>44641</v>
      </c>
      <c r="E1244" s="64" t="s">
        <v>74</v>
      </c>
      <c r="F1244" s="65" t="s">
        <v>75</v>
      </c>
      <c r="G1244" s="63" t="s">
        <v>76</v>
      </c>
      <c r="H1244" s="68">
        <v>4.1666666666670002E-2</v>
      </c>
      <c r="I1244" s="69" t="s">
        <v>77</v>
      </c>
      <c r="J1244" s="69" t="s">
        <v>78</v>
      </c>
      <c r="K1244" s="63" t="s">
        <v>82</v>
      </c>
      <c r="N1244" s="78" t="s">
        <v>115</v>
      </c>
      <c r="O1244" s="78" t="s">
        <v>115</v>
      </c>
    </row>
    <row r="1245" spans="1:15">
      <c r="A1245" s="63" t="s">
        <v>228</v>
      </c>
      <c r="B1245" s="63" t="s">
        <v>167</v>
      </c>
      <c r="C1245" s="77">
        <f t="shared" si="38"/>
        <v>44655</v>
      </c>
      <c r="D1245" s="77">
        <f t="shared" si="39"/>
        <v>44655</v>
      </c>
      <c r="E1245" s="64" t="s">
        <v>74</v>
      </c>
      <c r="F1245" s="65" t="s">
        <v>75</v>
      </c>
      <c r="G1245" s="63" t="s">
        <v>76</v>
      </c>
      <c r="H1245" s="68">
        <v>4.1666666666670002E-2</v>
      </c>
      <c r="I1245" s="69" t="s">
        <v>77</v>
      </c>
      <c r="J1245" s="69" t="s">
        <v>78</v>
      </c>
      <c r="K1245" s="63" t="s">
        <v>82</v>
      </c>
      <c r="N1245" s="78" t="s">
        <v>116</v>
      </c>
      <c r="O1245" s="78" t="s">
        <v>116</v>
      </c>
    </row>
    <row r="1246" spans="1:15">
      <c r="A1246" s="63" t="s">
        <v>228</v>
      </c>
      <c r="B1246" s="63" t="s">
        <v>167</v>
      </c>
      <c r="C1246" s="77">
        <f t="shared" si="38"/>
        <v>44669</v>
      </c>
      <c r="D1246" s="77">
        <f t="shared" si="39"/>
        <v>44669</v>
      </c>
      <c r="E1246" s="64" t="s">
        <v>38</v>
      </c>
      <c r="F1246" s="65" t="s">
        <v>39</v>
      </c>
      <c r="G1246" s="63" t="s">
        <v>40</v>
      </c>
      <c r="H1246" s="66">
        <v>1</v>
      </c>
      <c r="I1246" s="69" t="s">
        <v>41</v>
      </c>
      <c r="J1246" s="69" t="s">
        <v>41</v>
      </c>
      <c r="K1246" s="63" t="s">
        <v>41</v>
      </c>
      <c r="N1246" s="78" t="s">
        <v>46</v>
      </c>
      <c r="O1246" s="78" t="s">
        <v>46</v>
      </c>
    </row>
    <row r="1247" spans="1:15">
      <c r="A1247" s="63" t="s">
        <v>228</v>
      </c>
      <c r="B1247" s="63" t="s">
        <v>167</v>
      </c>
      <c r="C1247" s="77">
        <f t="shared" si="38"/>
        <v>44676</v>
      </c>
      <c r="D1247" s="77">
        <f t="shared" si="39"/>
        <v>44676</v>
      </c>
      <c r="E1247" s="64" t="s">
        <v>74</v>
      </c>
      <c r="F1247" s="65" t="s">
        <v>75</v>
      </c>
      <c r="G1247" s="63" t="s">
        <v>76</v>
      </c>
      <c r="H1247" s="68">
        <v>4.1666666666670002E-2</v>
      </c>
      <c r="I1247" s="69" t="s">
        <v>77</v>
      </c>
      <c r="J1247" s="69" t="s">
        <v>78</v>
      </c>
      <c r="K1247" s="63" t="s">
        <v>82</v>
      </c>
      <c r="N1247" s="78" t="s">
        <v>117</v>
      </c>
      <c r="O1247" s="78" t="s">
        <v>117</v>
      </c>
    </row>
    <row r="1248" spans="1:15">
      <c r="A1248" s="63" t="s">
        <v>228</v>
      </c>
      <c r="B1248" s="63" t="s">
        <v>167</v>
      </c>
      <c r="C1248" s="77">
        <f t="shared" si="38"/>
        <v>44682</v>
      </c>
      <c r="D1248" s="77">
        <f t="shared" si="39"/>
        <v>44682</v>
      </c>
      <c r="E1248" s="64" t="s">
        <v>38</v>
      </c>
      <c r="F1248" s="65" t="s">
        <v>39</v>
      </c>
      <c r="G1248" s="63" t="s">
        <v>40</v>
      </c>
      <c r="H1248" s="66">
        <v>1</v>
      </c>
      <c r="I1248" s="69" t="s">
        <v>41</v>
      </c>
      <c r="J1248" s="69" t="s">
        <v>41</v>
      </c>
      <c r="K1248" s="63" t="s">
        <v>41</v>
      </c>
      <c r="N1248" s="78" t="s">
        <v>47</v>
      </c>
      <c r="O1248" s="78" t="s">
        <v>47</v>
      </c>
    </row>
    <row r="1249" spans="1:15">
      <c r="A1249" s="63" t="s">
        <v>228</v>
      </c>
      <c r="B1249" s="63" t="s">
        <v>167</v>
      </c>
      <c r="C1249" s="77">
        <f t="shared" si="38"/>
        <v>44689</v>
      </c>
      <c r="D1249" s="77">
        <f t="shared" si="39"/>
        <v>44689</v>
      </c>
      <c r="E1249" s="64" t="s">
        <v>38</v>
      </c>
      <c r="F1249" s="65" t="s">
        <v>39</v>
      </c>
      <c r="G1249" s="63" t="s">
        <v>40</v>
      </c>
      <c r="H1249" s="66">
        <v>1</v>
      </c>
      <c r="I1249" s="69" t="s">
        <v>41</v>
      </c>
      <c r="J1249" s="69" t="s">
        <v>41</v>
      </c>
      <c r="K1249" s="63" t="s">
        <v>41</v>
      </c>
      <c r="N1249" s="78" t="s">
        <v>48</v>
      </c>
      <c r="O1249" s="78" t="s">
        <v>48</v>
      </c>
    </row>
    <row r="1250" spans="1:15">
      <c r="A1250" s="63" t="s">
        <v>228</v>
      </c>
      <c r="B1250" s="63" t="s">
        <v>167</v>
      </c>
      <c r="C1250" s="77">
        <f t="shared" si="38"/>
        <v>44690</v>
      </c>
      <c r="D1250" s="77">
        <f t="shared" si="39"/>
        <v>44690</v>
      </c>
      <c r="E1250" s="64" t="s">
        <v>74</v>
      </c>
      <c r="F1250" s="65" t="s">
        <v>75</v>
      </c>
      <c r="G1250" s="63" t="s">
        <v>76</v>
      </c>
      <c r="H1250" s="68">
        <v>4.1666666666670002E-2</v>
      </c>
      <c r="I1250" s="69" t="s">
        <v>77</v>
      </c>
      <c r="J1250" s="69" t="s">
        <v>78</v>
      </c>
      <c r="K1250" s="63" t="s">
        <v>82</v>
      </c>
      <c r="N1250" s="78" t="s">
        <v>118</v>
      </c>
      <c r="O1250" s="78" t="s">
        <v>118</v>
      </c>
    </row>
    <row r="1251" spans="1:15">
      <c r="A1251" s="63" t="s">
        <v>228</v>
      </c>
      <c r="B1251" s="63" t="s">
        <v>167</v>
      </c>
      <c r="C1251" s="77">
        <f t="shared" si="38"/>
        <v>44704</v>
      </c>
      <c r="D1251" s="77">
        <f t="shared" si="39"/>
        <v>44704</v>
      </c>
      <c r="E1251" s="64" t="s">
        <v>74</v>
      </c>
      <c r="F1251" s="65" t="s">
        <v>75</v>
      </c>
      <c r="G1251" s="63" t="s">
        <v>76</v>
      </c>
      <c r="H1251" s="68">
        <v>4.1666666666670002E-2</v>
      </c>
      <c r="I1251" s="69" t="s">
        <v>77</v>
      </c>
      <c r="J1251" s="69" t="s">
        <v>78</v>
      </c>
      <c r="K1251" s="63" t="s">
        <v>82</v>
      </c>
      <c r="N1251" s="78" t="s">
        <v>119</v>
      </c>
      <c r="O1251" s="78" t="s">
        <v>119</v>
      </c>
    </row>
    <row r="1252" spans="1:15">
      <c r="A1252" s="63" t="s">
        <v>228</v>
      </c>
      <c r="B1252" s="63" t="s">
        <v>167</v>
      </c>
      <c r="C1252" s="77">
        <f t="shared" si="38"/>
        <v>44707</v>
      </c>
      <c r="D1252" s="77">
        <f t="shared" si="39"/>
        <v>44707</v>
      </c>
      <c r="E1252" s="64" t="s">
        <v>38</v>
      </c>
      <c r="F1252" s="65" t="s">
        <v>39</v>
      </c>
      <c r="G1252" s="63" t="s">
        <v>40</v>
      </c>
      <c r="H1252" s="66">
        <v>1</v>
      </c>
      <c r="I1252" s="69" t="s">
        <v>41</v>
      </c>
      <c r="J1252" s="69" t="s">
        <v>41</v>
      </c>
      <c r="K1252" s="63" t="s">
        <v>41</v>
      </c>
      <c r="N1252" s="78" t="s">
        <v>49</v>
      </c>
      <c r="O1252" s="78" t="s">
        <v>49</v>
      </c>
    </row>
    <row r="1253" spans="1:15">
      <c r="A1253" s="63" t="s">
        <v>228</v>
      </c>
      <c r="B1253" s="63" t="s">
        <v>167</v>
      </c>
      <c r="C1253" s="77">
        <f t="shared" si="38"/>
        <v>44718</v>
      </c>
      <c r="D1253" s="77">
        <f t="shared" si="39"/>
        <v>44718</v>
      </c>
      <c r="E1253" s="64" t="s">
        <v>38</v>
      </c>
      <c r="F1253" s="65" t="s">
        <v>39</v>
      </c>
      <c r="G1253" s="63" t="s">
        <v>40</v>
      </c>
      <c r="H1253" s="66">
        <v>1</v>
      </c>
      <c r="I1253" s="69" t="s">
        <v>41</v>
      </c>
      <c r="J1253" s="69" t="s">
        <v>41</v>
      </c>
      <c r="K1253" s="63" t="s">
        <v>41</v>
      </c>
      <c r="N1253" s="78" t="s">
        <v>50</v>
      </c>
      <c r="O1253" s="78" t="s">
        <v>50</v>
      </c>
    </row>
    <row r="1254" spans="1:15">
      <c r="A1254" s="63" t="s">
        <v>228</v>
      </c>
      <c r="B1254" s="63" t="s">
        <v>167</v>
      </c>
      <c r="C1254" s="77">
        <f t="shared" si="38"/>
        <v>44725</v>
      </c>
      <c r="D1254" s="77">
        <f t="shared" si="39"/>
        <v>44725</v>
      </c>
      <c r="E1254" s="64" t="s">
        <v>74</v>
      </c>
      <c r="F1254" s="65" t="s">
        <v>75</v>
      </c>
      <c r="G1254" s="63" t="s">
        <v>76</v>
      </c>
      <c r="H1254" s="68">
        <v>4.1666666666670002E-2</v>
      </c>
      <c r="I1254" s="69" t="s">
        <v>77</v>
      </c>
      <c r="J1254" s="69" t="s">
        <v>78</v>
      </c>
      <c r="K1254" s="63" t="s">
        <v>82</v>
      </c>
      <c r="N1254" s="78" t="s">
        <v>120</v>
      </c>
      <c r="O1254" s="78" t="s">
        <v>120</v>
      </c>
    </row>
    <row r="1255" spans="1:15">
      <c r="A1255" s="63" t="s">
        <v>228</v>
      </c>
      <c r="B1255" s="63" t="s">
        <v>167</v>
      </c>
      <c r="C1255" s="77">
        <f t="shared" si="38"/>
        <v>44739</v>
      </c>
      <c r="D1255" s="77">
        <f t="shared" si="39"/>
        <v>44739</v>
      </c>
      <c r="E1255" s="64" t="s">
        <v>74</v>
      </c>
      <c r="F1255" s="65" t="s">
        <v>75</v>
      </c>
      <c r="G1255" s="63" t="s">
        <v>76</v>
      </c>
      <c r="H1255" s="68">
        <v>4.1666666666670002E-2</v>
      </c>
      <c r="I1255" s="69" t="s">
        <v>77</v>
      </c>
      <c r="J1255" s="69" t="s">
        <v>78</v>
      </c>
      <c r="K1255" s="63" t="s">
        <v>82</v>
      </c>
      <c r="N1255" s="78" t="s">
        <v>121</v>
      </c>
      <c r="O1255" s="78" t="s">
        <v>121</v>
      </c>
    </row>
    <row r="1256" spans="1:15">
      <c r="A1256" s="63" t="s">
        <v>228</v>
      </c>
      <c r="B1256" s="63" t="s">
        <v>167</v>
      </c>
      <c r="C1256" s="77">
        <f t="shared" si="38"/>
        <v>44756</v>
      </c>
      <c r="D1256" s="77">
        <f t="shared" si="39"/>
        <v>44756</v>
      </c>
      <c r="E1256" s="64" t="s">
        <v>38</v>
      </c>
      <c r="F1256" s="65" t="s">
        <v>39</v>
      </c>
      <c r="G1256" s="63" t="s">
        <v>40</v>
      </c>
      <c r="H1256" s="66">
        <v>1</v>
      </c>
      <c r="I1256" s="69" t="s">
        <v>41</v>
      </c>
      <c r="J1256" s="69" t="s">
        <v>41</v>
      </c>
      <c r="K1256" s="63" t="s">
        <v>41</v>
      </c>
      <c r="N1256" s="78" t="s">
        <v>51</v>
      </c>
      <c r="O1256" s="78" t="s">
        <v>51</v>
      </c>
    </row>
    <row r="1257" spans="1:15">
      <c r="A1257" s="63" t="s">
        <v>228</v>
      </c>
      <c r="B1257" s="63" t="s">
        <v>167</v>
      </c>
      <c r="C1257" s="77">
        <f t="shared" si="38"/>
        <v>44788</v>
      </c>
      <c r="D1257" s="77">
        <f t="shared" si="39"/>
        <v>44788</v>
      </c>
      <c r="E1257" s="64" t="s">
        <v>38</v>
      </c>
      <c r="F1257" s="65" t="s">
        <v>39</v>
      </c>
      <c r="G1257" s="63" t="s">
        <v>40</v>
      </c>
      <c r="H1257" s="66">
        <v>1</v>
      </c>
      <c r="I1257" s="69" t="s">
        <v>41</v>
      </c>
      <c r="J1257" s="69" t="s">
        <v>41</v>
      </c>
      <c r="K1257" s="63" t="s">
        <v>41</v>
      </c>
      <c r="N1257" s="78" t="s">
        <v>60</v>
      </c>
      <c r="O1257" s="78" t="s">
        <v>60</v>
      </c>
    </row>
    <row r="1258" spans="1:15">
      <c r="A1258" s="63" t="s">
        <v>228</v>
      </c>
      <c r="B1258" s="63" t="s">
        <v>167</v>
      </c>
      <c r="C1258" s="77">
        <f t="shared" si="38"/>
        <v>44848</v>
      </c>
      <c r="D1258" s="77">
        <f t="shared" si="39"/>
        <v>44848</v>
      </c>
      <c r="E1258" s="64" t="s">
        <v>43</v>
      </c>
      <c r="F1258" s="65" t="s">
        <v>44</v>
      </c>
      <c r="G1258" s="63" t="s">
        <v>40</v>
      </c>
      <c r="H1258" s="66">
        <v>1</v>
      </c>
      <c r="I1258" s="69" t="s">
        <v>41</v>
      </c>
      <c r="J1258" s="69" t="s">
        <v>41</v>
      </c>
      <c r="K1258" s="63" t="s">
        <v>45</v>
      </c>
      <c r="N1258" s="78" t="s">
        <v>65</v>
      </c>
      <c r="O1258" s="78" t="s">
        <v>65</v>
      </c>
    </row>
    <row r="1259" spans="1:15">
      <c r="A1259" s="63" t="s">
        <v>228</v>
      </c>
      <c r="B1259" s="63" t="s">
        <v>167</v>
      </c>
      <c r="C1259" s="77">
        <f t="shared" si="38"/>
        <v>44866</v>
      </c>
      <c r="D1259" s="77">
        <f t="shared" si="39"/>
        <v>44866</v>
      </c>
      <c r="E1259" s="64" t="s">
        <v>38</v>
      </c>
      <c r="F1259" s="65" t="s">
        <v>39</v>
      </c>
      <c r="G1259" s="63" t="s">
        <v>40</v>
      </c>
      <c r="H1259" s="66">
        <v>1</v>
      </c>
      <c r="I1259" s="69" t="s">
        <v>41</v>
      </c>
      <c r="J1259" s="69" t="s">
        <v>41</v>
      </c>
      <c r="K1259" s="63" t="s">
        <v>41</v>
      </c>
      <c r="N1259" s="78" t="s">
        <v>67</v>
      </c>
      <c r="O1259" s="78" t="s">
        <v>67</v>
      </c>
    </row>
    <row r="1260" spans="1:15">
      <c r="A1260" s="63" t="s">
        <v>228</v>
      </c>
      <c r="B1260" s="63" t="s">
        <v>167</v>
      </c>
      <c r="C1260" s="77">
        <f t="shared" si="38"/>
        <v>44876</v>
      </c>
      <c r="D1260" s="77">
        <f t="shared" si="39"/>
        <v>44876</v>
      </c>
      <c r="E1260" s="64" t="s">
        <v>38</v>
      </c>
      <c r="F1260" s="65" t="s">
        <v>39</v>
      </c>
      <c r="G1260" s="63" t="s">
        <v>40</v>
      </c>
      <c r="H1260" s="66">
        <v>1</v>
      </c>
      <c r="I1260" s="69" t="s">
        <v>41</v>
      </c>
      <c r="J1260" s="69" t="s">
        <v>41</v>
      </c>
      <c r="K1260" s="63" t="s">
        <v>41</v>
      </c>
      <c r="N1260" s="78" t="s">
        <v>68</v>
      </c>
      <c r="O1260" s="78" t="s">
        <v>68</v>
      </c>
    </row>
    <row r="1261" spans="1:15" ht="15.75" thickBot="1">
      <c r="A1261" s="71" t="s">
        <v>228</v>
      </c>
      <c r="B1261" s="71" t="s">
        <v>167</v>
      </c>
      <c r="C1261" s="77">
        <f t="shared" si="38"/>
        <v>44920</v>
      </c>
      <c r="D1261" s="77">
        <f t="shared" si="39"/>
        <v>44920</v>
      </c>
      <c r="E1261" s="72" t="s">
        <v>38</v>
      </c>
      <c r="F1261" s="73" t="s">
        <v>39</v>
      </c>
      <c r="G1261" s="71" t="s">
        <v>40</v>
      </c>
      <c r="H1261" s="74">
        <v>1</v>
      </c>
      <c r="I1261" s="75" t="s">
        <v>41</v>
      </c>
      <c r="J1261" s="75" t="s">
        <v>41</v>
      </c>
      <c r="K1261" s="71" t="s">
        <v>41</v>
      </c>
      <c r="N1261" s="78" t="s">
        <v>69</v>
      </c>
      <c r="O1261" s="78" t="s">
        <v>69</v>
      </c>
    </row>
  </sheetData>
  <sortState ref="T2:T61">
    <sortCondition ref="T1"/>
  </sortState>
  <mergeCells count="1">
    <mergeCell ref="E1:F1"/>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sheetPr codeName="Feuil3">
    <pageSetUpPr fitToPage="1"/>
  </sheetPr>
  <dimension ref="A1:BD46"/>
  <sheetViews>
    <sheetView showGridLines="0" topLeftCell="B4" workbookViewId="0">
      <selection activeCell="AG14" sqref="AG14"/>
    </sheetView>
  </sheetViews>
  <sheetFormatPr baseColWidth="10" defaultColWidth="0" defaultRowHeight="0" customHeight="1" zeroHeight="1"/>
  <cols>
    <col min="1" max="1" width="1.7109375" style="32" customWidth="1"/>
    <col min="2" max="2" width="7" style="32" customWidth="1"/>
    <col min="3" max="3" width="0.85546875" style="32" customWidth="1"/>
    <col min="4" max="4" width="7.5703125" style="42" customWidth="1"/>
    <col min="5" max="5" width="2.42578125" style="52" customWidth="1"/>
    <col min="6" max="6" width="6.5703125" style="32" customWidth="1"/>
    <col min="7" max="7" width="0.85546875" style="32" customWidth="1"/>
    <col min="8" max="8" width="7.5703125" style="42" customWidth="1"/>
    <col min="9" max="9" width="2.42578125" style="42" customWidth="1"/>
    <col min="10" max="10" width="6.5703125" style="32" customWidth="1"/>
    <col min="11" max="11" width="0.85546875" style="32" customWidth="1"/>
    <col min="12" max="12" width="7.5703125" style="42" customWidth="1"/>
    <col min="13" max="13" width="2.42578125" style="42" customWidth="1"/>
    <col min="14" max="14" width="6.5703125" style="32" customWidth="1"/>
    <col min="15" max="15" width="0.85546875" style="32" customWidth="1"/>
    <col min="16" max="16" width="7.5703125" style="42" customWidth="1"/>
    <col min="17" max="17" width="2.42578125" style="42" customWidth="1"/>
    <col min="18" max="18" width="6.5703125" style="32" customWidth="1"/>
    <col min="19" max="19" width="0.85546875" style="32" customWidth="1"/>
    <col min="20" max="20" width="7.5703125" style="42" customWidth="1"/>
    <col min="21" max="21" width="2.42578125" style="42" customWidth="1"/>
    <col min="22" max="22" width="6.5703125" style="32" customWidth="1"/>
    <col min="23" max="23" width="0.85546875" style="32" customWidth="1"/>
    <col min="24" max="24" width="7.5703125" style="42" customWidth="1"/>
    <col min="25" max="25" width="2.42578125" style="42" customWidth="1"/>
    <col min="26" max="26" width="6.5703125" style="32" customWidth="1"/>
    <col min="27" max="27" width="0.85546875" style="32" customWidth="1"/>
    <col min="28" max="28" width="7.5703125" style="42" customWidth="1"/>
    <col min="29" max="29" width="2.42578125" style="42" customWidth="1"/>
    <col min="30" max="30" width="6.5703125" style="32" customWidth="1"/>
    <col min="31" max="31" width="0.85546875" style="32" customWidth="1"/>
    <col min="32" max="32" width="7.5703125" style="42" customWidth="1"/>
    <col min="33" max="33" width="2.42578125" style="42" customWidth="1"/>
    <col min="34" max="34" width="6.5703125" style="32" customWidth="1"/>
    <col min="35" max="35" width="0.85546875" style="32" customWidth="1"/>
    <col min="36" max="36" width="7.5703125" style="42" customWidth="1"/>
    <col min="37" max="37" width="2.42578125" style="42" customWidth="1"/>
    <col min="38" max="38" width="6.5703125" style="32" customWidth="1"/>
    <col min="39" max="39" width="0.85546875" style="32" customWidth="1"/>
    <col min="40" max="40" width="7.5703125" style="42" customWidth="1"/>
    <col min="41" max="41" width="2.42578125" style="42" customWidth="1"/>
    <col min="42" max="42" width="6.5703125" style="32" customWidth="1"/>
    <col min="43" max="43" width="0.85546875" style="32" customWidth="1"/>
    <col min="44" max="44" width="7.5703125" style="42" customWidth="1"/>
    <col min="45" max="45" width="2.42578125" style="42" customWidth="1"/>
    <col min="46" max="46" width="6.5703125" style="32" customWidth="1"/>
    <col min="47" max="47" width="0.85546875" style="32" customWidth="1"/>
    <col min="48" max="48" width="7.5703125" style="42" customWidth="1"/>
    <col min="49" max="49" width="2.42578125" style="42" customWidth="1"/>
    <col min="50" max="50" width="6.5703125" style="32" customWidth="1"/>
    <col min="51" max="51" width="0.85546875" style="37" customWidth="1"/>
    <col min="52" max="52" width="7.5703125" style="37" customWidth="1"/>
    <col min="53" max="53" width="2.42578125" style="37" customWidth="1"/>
    <col min="54" max="54" width="6.5703125" style="37" customWidth="1"/>
    <col min="55" max="55" width="1.5703125" style="32" customWidth="1"/>
    <col min="56" max="60" width="6.85546875" style="32" hidden="1" customWidth="1"/>
    <col min="61" max="16384" width="6.85546875" style="32" hidden="1"/>
  </cols>
  <sheetData>
    <row r="1" spans="2:56" ht="35.1" customHeight="1"/>
    <row r="2" spans="2:56" ht="35.1" customHeight="1">
      <c r="P2" s="80" t="s">
        <v>168</v>
      </c>
      <c r="Q2" s="80"/>
      <c r="R2" s="80"/>
    </row>
    <row r="3" spans="2:56" ht="35.1" customHeight="1">
      <c r="C3" s="81">
        <v>2022</v>
      </c>
      <c r="D3" s="81"/>
      <c r="E3" s="81"/>
      <c r="F3" s="81"/>
      <c r="G3" s="81" t="str">
        <f>IF(MONTH(1&amp;G4)=1,An+1,"")</f>
        <v/>
      </c>
      <c r="H3" s="81"/>
      <c r="I3" s="81"/>
      <c r="J3" s="81"/>
      <c r="K3" s="81" t="str">
        <f>IF(MONTH(1&amp;K4)=1,An+1,"")</f>
        <v/>
      </c>
      <c r="L3" s="81"/>
      <c r="M3" s="81"/>
      <c r="N3" s="81"/>
      <c r="O3" s="81" t="str">
        <f>IF(MONTH(1&amp;O4)=1,An+1,"")</f>
        <v/>
      </c>
      <c r="P3" s="81"/>
      <c r="Q3" s="81"/>
      <c r="R3" s="81"/>
      <c r="S3" s="81" t="str">
        <f>IF(MONTH(1&amp;S4)=1,An+1,"")</f>
        <v/>
      </c>
      <c r="T3" s="81"/>
      <c r="U3" s="81"/>
      <c r="V3" s="81"/>
      <c r="W3" s="81" t="str">
        <f>IF(MONTH(1&amp;W4)=1,An+1,"")</f>
        <v/>
      </c>
      <c r="X3" s="81"/>
      <c r="Y3" s="81"/>
      <c r="Z3" s="81"/>
      <c r="AA3" s="81" t="str">
        <f>IF(MONTH(1&amp;AA4)=1,An+1,"")</f>
        <v/>
      </c>
      <c r="AB3" s="81"/>
      <c r="AC3" s="81"/>
      <c r="AD3" s="81"/>
      <c r="AE3" s="81" t="str">
        <f>IF(MONTH(1&amp;AE4)=1,An+1,"")</f>
        <v/>
      </c>
      <c r="AF3" s="81"/>
      <c r="AG3" s="81"/>
      <c r="AH3" s="81"/>
      <c r="AI3" s="81" t="str">
        <f>IF(MONTH(1&amp;AI4)=1,An+1,"")</f>
        <v/>
      </c>
      <c r="AJ3" s="81"/>
      <c r="AK3" s="81"/>
      <c r="AL3" s="81"/>
      <c r="AM3" s="81" t="str">
        <f>IF(MONTH(1&amp;AM4)=1,An+1,"")</f>
        <v/>
      </c>
      <c r="AN3" s="81"/>
      <c r="AO3" s="81"/>
      <c r="AP3" s="81"/>
      <c r="AQ3" s="81" t="str">
        <f>IF(MONTH(1&amp;AQ4)=1,An+1,"")</f>
        <v/>
      </c>
      <c r="AR3" s="81"/>
      <c r="AS3" s="81"/>
      <c r="AT3" s="81"/>
      <c r="AU3" s="81" t="str">
        <f>IF(MONTH(1&amp;AU4)=1,An+1,"")</f>
        <v/>
      </c>
      <c r="AV3" s="81"/>
      <c r="AW3" s="81"/>
      <c r="AX3" s="81"/>
      <c r="AY3" s="81">
        <f>IF(MONTH(1&amp;AY4)=1,An+1,"")</f>
        <v>2023</v>
      </c>
      <c r="AZ3" s="81"/>
      <c r="BA3" s="81"/>
      <c r="BB3" s="81"/>
    </row>
    <row r="4" spans="2:56" ht="40.5" customHeight="1">
      <c r="B4" s="34"/>
      <c r="C4" s="83" t="s">
        <v>0</v>
      </c>
      <c r="D4" s="83"/>
      <c r="E4" s="83"/>
      <c r="F4" s="84"/>
      <c r="G4" s="82" t="str">
        <f>CHOOSE(IF(MONTH(1&amp;C4)=12,1,MONTH(1&amp;C4)+1),"Janvier","Février","Mars","Avril","Mai","Juin","Juillet","Août","Septembre","Octobre","Novembre","Décembre")</f>
        <v>Février</v>
      </c>
      <c r="H4" s="83"/>
      <c r="I4" s="83"/>
      <c r="J4" s="84"/>
      <c r="K4" s="82" t="str">
        <f>CHOOSE(IF(MONTH(1&amp;G4)=12,1,MONTH(1&amp;G4)+1),"Janvier","Février","Mars","Avril","Mai","Juin","Juillet","Août","Septembre","Octobre","Novembre","Décembre")</f>
        <v>Mars</v>
      </c>
      <c r="L4" s="83"/>
      <c r="M4" s="83"/>
      <c r="N4" s="83"/>
      <c r="O4" s="82" t="str">
        <f>CHOOSE(IF(MONTH(1&amp;K4)=12,1,MONTH(1&amp;K4)+1),"Janvier","Février","Mars","Avril","Mai","Juin","Juillet","Août","Septembre","Octobre","Novembre","Décembre")</f>
        <v>Avril</v>
      </c>
      <c r="P4" s="83"/>
      <c r="Q4" s="83"/>
      <c r="R4" s="83"/>
      <c r="S4" s="82" t="str">
        <f>CHOOSE(IF(MONTH(1&amp;O4)=12,1,MONTH(1&amp;O4)+1),"Janvier","Février","Mars","Avril","Mai","Juin","Juillet","Août","Septembre","Octobre","Novembre","Décembre")</f>
        <v>Mai</v>
      </c>
      <c r="T4" s="83"/>
      <c r="U4" s="83"/>
      <c r="V4" s="83"/>
      <c r="W4" s="82" t="str">
        <f>CHOOSE(IF(MONTH(1&amp;S4)=12,1,MONTH(1&amp;S4)+1),"Janvier","Février","Mars","Avril","Mai","Juin","Juillet","Août","Septembre","Octobre","Novembre","Décembre")</f>
        <v>Juin</v>
      </c>
      <c r="X4" s="83"/>
      <c r="Y4" s="83"/>
      <c r="Z4" s="83"/>
      <c r="AA4" s="82" t="str">
        <f>CHOOSE(IF(MONTH(1&amp;W4)=12,1,MONTH(1&amp;W4)+1),"Janvier","Février","Mars","Avril","Mai","Juin","Juillet","Août","Septembre","Octobre","Novembre","Décembre")</f>
        <v>Juillet</v>
      </c>
      <c r="AB4" s="83"/>
      <c r="AC4" s="83"/>
      <c r="AD4" s="83"/>
      <c r="AE4" s="82" t="str">
        <f>CHOOSE(IF(MONTH(1&amp;AA4)=12,1,MONTH(1&amp;AA4)+1),"Janvier","Février","Mars","Avril","Mai","Juin","Juillet","Août","Septembre","Octobre","Novembre","Décembre")</f>
        <v>Août</v>
      </c>
      <c r="AF4" s="83"/>
      <c r="AG4" s="83"/>
      <c r="AH4" s="83"/>
      <c r="AI4" s="82" t="str">
        <f>CHOOSE(IF(MONTH(1&amp;AE4)=12,1,MONTH(1&amp;AE4)+1),"Janvier","Février","Mars","Avril","Mai","Juin","Juillet","Août","Septembre","Octobre","Novembre","Décembre")</f>
        <v>Septembre</v>
      </c>
      <c r="AJ4" s="83"/>
      <c r="AK4" s="83"/>
      <c r="AL4" s="83"/>
      <c r="AM4" s="82" t="str">
        <f>CHOOSE(IF(MONTH(1&amp;AI4)=12,1,MONTH(1&amp;AI4)+1),"Janvier","Février","Mars","Avril","Mai","Juin","Juillet","Août","Septembre","Octobre","Novembre","Décembre")</f>
        <v>Octobre</v>
      </c>
      <c r="AN4" s="83"/>
      <c r="AO4" s="83"/>
      <c r="AP4" s="83"/>
      <c r="AQ4" s="82" t="str">
        <f>CHOOSE(IF(MONTH(1&amp;AM4)=12,1,MONTH(1&amp;AM4)+1),"Janvier","Février","Mars","Avril","Mai","Juin","Juillet","Août","Septembre","Octobre","Novembre","Décembre")</f>
        <v>Novembre</v>
      </c>
      <c r="AR4" s="83"/>
      <c r="AS4" s="83"/>
      <c r="AT4" s="83"/>
      <c r="AU4" s="82" t="str">
        <f>CHOOSE(IF(MONTH(1&amp;AQ4)=12,1,MONTH(1&amp;AQ4)+1),"Janvier","Février","Mars","Avril","Mai","Juin","Juillet","Août","Septembre","Octobre","Novembre","Décembre")</f>
        <v>Décembre</v>
      </c>
      <c r="AV4" s="83"/>
      <c r="AW4" s="83"/>
      <c r="AX4" s="83"/>
      <c r="AY4" s="82" t="str">
        <f>CHOOSE(IF(MONTH(1&amp;AU4)=12,1,MONTH(1&amp;AU4)+1),"Janvier","Février","Mars","Avril","Mai","Juin","Juillet","Août","Septembre","Octobre","Novembre","Décembre")</f>
        <v>Janvier</v>
      </c>
      <c r="AZ4" s="83"/>
      <c r="BA4" s="83"/>
      <c r="BB4" s="84"/>
    </row>
    <row r="5" spans="2:56" ht="20.100000000000001" customHeight="1">
      <c r="B5" s="34"/>
      <c r="C5" s="55"/>
      <c r="D5" s="49">
        <f>DATE(An,MONTH(1&amp;C$4),1)</f>
        <v>44562</v>
      </c>
      <c r="E5" s="54" t="str">
        <f>IF(WEEKDAY(D5,2)=3, _xlfn.ISOWEEKNUM(D5),"")</f>
        <v/>
      </c>
      <c r="F5" s="54"/>
      <c r="G5" s="56"/>
      <c r="H5" s="49">
        <f>DATE(IF(MONTH(1&amp;G$4)=1,An+1,An),MONTH(1&amp;G$4),1)</f>
        <v>44593</v>
      </c>
      <c r="I5" s="54" t="str">
        <f>IF(WEEKDAY(H5,2)=3, _xlfn.ISOWEEKNUM(H5),"")</f>
        <v/>
      </c>
      <c r="J5" s="54"/>
      <c r="K5" s="56"/>
      <c r="L5" s="49">
        <f>DATE(IF(MONTH(1&amp;G$4)&lt;MONTH(1&amp;K$4),YEAR(H5),An+1),MONTH(1&amp;K$4),1)</f>
        <v>44621</v>
      </c>
      <c r="M5" s="54" t="str">
        <f>IF(WEEKDAY(L5,2)=3, _xlfn.ISOWEEKNUM(L5),"")</f>
        <v/>
      </c>
      <c r="N5" s="54"/>
      <c r="O5" s="56"/>
      <c r="P5" s="49">
        <f>DATE(IF(MONTH(1&amp;K$4)&lt;MONTH(1&amp;O$4),YEAR(L5),An+1),MONTH(1&amp;O$4),1)</f>
        <v>44652</v>
      </c>
      <c r="Q5" s="54" t="str">
        <f>IF(WEEKDAY(P5,2)=3, _xlfn.ISOWEEKNUM(P5),"")</f>
        <v/>
      </c>
      <c r="R5" s="54"/>
      <c r="S5" s="56"/>
      <c r="T5" s="49">
        <f>DATE(IF(MONTH(1&amp;O$4)&lt;MONTH(1&amp;S$4),YEAR(P5),An+1),MONTH(1&amp;S$4),1)</f>
        <v>44682</v>
      </c>
      <c r="U5" s="54" t="str">
        <f>IF(WEEKDAY(T5,2)=3, _xlfn.ISOWEEKNUM(T5),"")</f>
        <v/>
      </c>
      <c r="V5" s="54"/>
      <c r="W5" s="56"/>
      <c r="X5" s="49">
        <f>DATE(IF(MONTH(1&amp;S$4)&lt;MONTH(1&amp;W$4),YEAR(T5),An+1),MONTH(1&amp;W$4),1)</f>
        <v>44713</v>
      </c>
      <c r="Y5" s="54" t="e">
        <f ca="1">IF(WEEKDAY(X5,2)=3, _xlfn.ISOWEEKNUM(X5),"")</f>
        <v>#NAME?</v>
      </c>
      <c r="Z5" s="54"/>
      <c r="AA5" s="56"/>
      <c r="AB5" s="49">
        <f>DATE(IF(MONTH(1&amp;W$4)&lt;MONTH(1&amp;AA$4),YEAR(X5),An+1),MONTH(1&amp;AA$4),1)</f>
        <v>44743</v>
      </c>
      <c r="AC5" s="54" t="str">
        <f>IF(WEEKDAY(AB5,2)=3, _xlfn.ISOWEEKNUM(AB5),"")</f>
        <v/>
      </c>
      <c r="AD5" s="54"/>
      <c r="AE5" s="56"/>
      <c r="AF5" s="49">
        <f>DATE(IF(MONTH(1&amp;AA$4)&lt;MONTH(1&amp;AE$4),YEAR(AB5),An+1),MONTH(1&amp;AE$4),1)</f>
        <v>44774</v>
      </c>
      <c r="AG5" s="54" t="str">
        <f>IF(WEEKDAY(AF5,2)=3, _xlfn.ISOWEEKNUM(AF5),"")</f>
        <v/>
      </c>
      <c r="AH5" s="54"/>
      <c r="AI5" s="56"/>
      <c r="AJ5" s="49">
        <f>DATE(IF(MONTH(1&amp;AE$4)&lt;MONTH(1&amp;AI$4),YEAR(AF5),An+1),MONTH(1&amp;AI$4),1)</f>
        <v>44805</v>
      </c>
      <c r="AK5" s="54" t="str">
        <f>IF(WEEKDAY(AJ5,2)=3, _xlfn.ISOWEEKNUM(AJ5),"")</f>
        <v/>
      </c>
      <c r="AL5" s="54"/>
      <c r="AM5" s="56"/>
      <c r="AN5" s="49">
        <f>DATE(IF(MONTH(1&amp;AI$4)&lt;MONTH(1&amp;AM$4),YEAR(AJ5),An+1),MONTH(1&amp;AM$4),1)</f>
        <v>44835</v>
      </c>
      <c r="AO5" s="54" t="str">
        <f>IF(WEEKDAY(AN5,2)=3, _xlfn.ISOWEEKNUM(AN5),"")</f>
        <v/>
      </c>
      <c r="AP5" s="54"/>
      <c r="AQ5" s="56"/>
      <c r="AR5" s="49">
        <f>DATE(IF(MONTH(1&amp;AM$4)&lt;MONTH(1&amp;AQ$4),YEAR(AN5),An+1),MONTH(1&amp;AQ$4),1)</f>
        <v>44866</v>
      </c>
      <c r="AS5" s="54" t="str">
        <f>IF(WEEKDAY(AR5,2)=3, _xlfn.ISOWEEKNUM(AR5),"")</f>
        <v/>
      </c>
      <c r="AT5" s="54"/>
      <c r="AU5" s="56"/>
      <c r="AV5" s="49">
        <f>DATE(IF(MONTH(1&amp;AQ$4)&lt;MONTH(1&amp;AU$4),YEAR(AR5),An+1),MONTH(1&amp;AU$4),1)</f>
        <v>44896</v>
      </c>
      <c r="AW5" s="54" t="str">
        <f>IF(WEEKDAY(AV5,2)=3, _xlfn.ISOWEEKNUM(AV5),"")</f>
        <v/>
      </c>
      <c r="AX5" s="54"/>
      <c r="AY5" s="56"/>
      <c r="AZ5" s="49">
        <f>DATE(IF(MONTH(1&amp;AU$4)&lt;MONTH(1&amp;AY$4),YEAR(AV5),YEAR(AV5)+1),MONTH(1&amp;AY$4),1)</f>
        <v>44927</v>
      </c>
      <c r="BA5" s="54" t="str">
        <f>IF(WEEKDAY(AZ5,2)=3, _xlfn.ISOWEEKNUM(AZ5),"")</f>
        <v/>
      </c>
      <c r="BB5" s="50"/>
      <c r="BD5" s="43"/>
    </row>
    <row r="6" spans="2:56" ht="20.100000000000001" customHeight="1">
      <c r="B6" s="34"/>
      <c r="C6" s="55"/>
      <c r="D6" s="40">
        <f>D5+1</f>
        <v>44563</v>
      </c>
      <c r="E6" s="54" t="str">
        <f t="shared" ref="E6:E32" si="0">IF(WEEKDAY(D6,2)=3, _xlfn.ISOWEEKNUM(D6),"")</f>
        <v/>
      </c>
      <c r="F6" s="47"/>
      <c r="G6" s="56"/>
      <c r="H6" s="40">
        <f>H5+1</f>
        <v>44594</v>
      </c>
      <c r="I6" s="54" t="e">
        <f t="shared" ref="I6:I32" ca="1" si="1">IF(WEEKDAY(H6,2)=3, _xlfn.ISOWEEKNUM(H6),"")</f>
        <v>#NAME?</v>
      </c>
      <c r="J6" s="47"/>
      <c r="K6" s="56"/>
      <c r="L6" s="40">
        <f>L5+1</f>
        <v>44622</v>
      </c>
      <c r="M6" s="54" t="e">
        <f t="shared" ref="M6:M32" ca="1" si="2">IF(WEEKDAY(L6,2)=3, _xlfn.ISOWEEKNUM(L6),"")</f>
        <v>#NAME?</v>
      </c>
      <c r="N6" s="47"/>
      <c r="O6" s="56"/>
      <c r="P6" s="40">
        <f>P5+1</f>
        <v>44653</v>
      </c>
      <c r="Q6" s="54" t="str">
        <f t="shared" ref="Q6:Q32" si="3">IF(WEEKDAY(P6,2)=3, _xlfn.ISOWEEKNUM(P6),"")</f>
        <v/>
      </c>
      <c r="R6" s="47"/>
      <c r="S6" s="56"/>
      <c r="T6" s="40">
        <f>T5+1</f>
        <v>44683</v>
      </c>
      <c r="U6" s="54" t="str">
        <f t="shared" ref="U6:U32" si="4">IF(WEEKDAY(T6,2)=3, _xlfn.ISOWEEKNUM(T6),"")</f>
        <v/>
      </c>
      <c r="V6" s="47"/>
      <c r="W6" s="56"/>
      <c r="X6" s="40">
        <f>X5+1</f>
        <v>44714</v>
      </c>
      <c r="Y6" s="54" t="str">
        <f t="shared" ref="Y6:Y32" si="5">IF(WEEKDAY(X6,2)=3, _xlfn.ISOWEEKNUM(X6),"")</f>
        <v/>
      </c>
      <c r="Z6" s="47"/>
      <c r="AA6" s="56"/>
      <c r="AB6" s="40">
        <f>AB5+1</f>
        <v>44744</v>
      </c>
      <c r="AC6" s="54" t="str">
        <f t="shared" ref="AC6:AC32" si="6">IF(WEEKDAY(AB6,2)=3, _xlfn.ISOWEEKNUM(AB6),"")</f>
        <v/>
      </c>
      <c r="AD6" s="47"/>
      <c r="AE6" s="56"/>
      <c r="AF6" s="40">
        <f>AF5+1</f>
        <v>44775</v>
      </c>
      <c r="AG6" s="54" t="str">
        <f t="shared" ref="AG6:AG32" si="7">IF(WEEKDAY(AF6,2)=3, _xlfn.ISOWEEKNUM(AF6),"")</f>
        <v/>
      </c>
      <c r="AH6" s="47"/>
      <c r="AI6" s="56"/>
      <c r="AJ6" s="40">
        <f>AJ5+1</f>
        <v>44806</v>
      </c>
      <c r="AK6" s="54" t="str">
        <f t="shared" ref="AK6:AK32" si="8">IF(WEEKDAY(AJ6,2)=3, _xlfn.ISOWEEKNUM(AJ6),"")</f>
        <v/>
      </c>
      <c r="AL6" s="47"/>
      <c r="AM6" s="56"/>
      <c r="AN6" s="40">
        <f>AN5+1</f>
        <v>44836</v>
      </c>
      <c r="AO6" s="54" t="str">
        <f t="shared" ref="AO6:AO32" si="9">IF(WEEKDAY(AN6,2)=3, _xlfn.ISOWEEKNUM(AN6),"")</f>
        <v/>
      </c>
      <c r="AP6" s="47"/>
      <c r="AQ6" s="56"/>
      <c r="AR6" s="40">
        <f>AR5+1</f>
        <v>44867</v>
      </c>
      <c r="AS6" s="54" t="e">
        <f t="shared" ref="AS6:AS32" ca="1" si="10">IF(WEEKDAY(AR6,2)=3, _xlfn.ISOWEEKNUM(AR6),"")</f>
        <v>#NAME?</v>
      </c>
      <c r="AT6" s="47"/>
      <c r="AU6" s="56"/>
      <c r="AV6" s="40">
        <f>AV5+1</f>
        <v>44897</v>
      </c>
      <c r="AW6" s="54" t="str">
        <f t="shared" ref="AW6:AW32" si="11">IF(WEEKDAY(AV6,2)=3, _xlfn.ISOWEEKNUM(AV6),"")</f>
        <v/>
      </c>
      <c r="AX6" s="47"/>
      <c r="AY6" s="56"/>
      <c r="AZ6" s="40">
        <f>AZ5+1</f>
        <v>44928</v>
      </c>
      <c r="BA6" s="54" t="str">
        <f t="shared" ref="BA6:BA32" si="12">IF(WEEKDAY(AZ6,2)=3, _xlfn.ISOWEEKNUM(AZ6),"")</f>
        <v/>
      </c>
      <c r="BB6" s="48"/>
      <c r="BD6" s="43"/>
    </row>
    <row r="7" spans="2:56" ht="20.100000000000001" customHeight="1">
      <c r="B7" s="34"/>
      <c r="C7" s="55"/>
      <c r="D7" s="40">
        <f t="shared" ref="D7:D32" si="13">D6+1</f>
        <v>44564</v>
      </c>
      <c r="E7" s="54" t="str">
        <f t="shared" si="0"/>
        <v/>
      </c>
      <c r="F7" s="47"/>
      <c r="G7" s="56"/>
      <c r="H7" s="40">
        <f t="shared" ref="H7:H32" si="14">H6+1</f>
        <v>44595</v>
      </c>
      <c r="I7" s="54" t="str">
        <f t="shared" si="1"/>
        <v/>
      </c>
      <c r="J7" s="47"/>
      <c r="K7" s="56"/>
      <c r="L7" s="40">
        <f t="shared" ref="L7:L32" si="15">L6+1</f>
        <v>44623</v>
      </c>
      <c r="M7" s="54" t="str">
        <f t="shared" si="2"/>
        <v/>
      </c>
      <c r="N7" s="47"/>
      <c r="O7" s="56"/>
      <c r="P7" s="40">
        <f t="shared" ref="P7:P32" si="16">P6+1</f>
        <v>44654</v>
      </c>
      <c r="Q7" s="54" t="str">
        <f t="shared" si="3"/>
        <v/>
      </c>
      <c r="R7" s="47"/>
      <c r="S7" s="56"/>
      <c r="T7" s="40">
        <f t="shared" ref="T7:T32" si="17">T6+1</f>
        <v>44684</v>
      </c>
      <c r="U7" s="54" t="str">
        <f t="shared" si="4"/>
        <v/>
      </c>
      <c r="V7" s="47"/>
      <c r="W7" s="56"/>
      <c r="X7" s="40">
        <f t="shared" ref="X7:X32" si="18">X6+1</f>
        <v>44715</v>
      </c>
      <c r="Y7" s="54" t="str">
        <f t="shared" si="5"/>
        <v/>
      </c>
      <c r="Z7" s="47"/>
      <c r="AA7" s="56"/>
      <c r="AB7" s="40">
        <f t="shared" ref="AB7:AB32" si="19">AB6+1</f>
        <v>44745</v>
      </c>
      <c r="AC7" s="54" t="str">
        <f t="shared" si="6"/>
        <v/>
      </c>
      <c r="AD7" s="47"/>
      <c r="AE7" s="56"/>
      <c r="AF7" s="40">
        <f t="shared" ref="AF7:AF32" si="20">AF6+1</f>
        <v>44776</v>
      </c>
      <c r="AG7" s="54" t="e">
        <f t="shared" ca="1" si="7"/>
        <v>#NAME?</v>
      </c>
      <c r="AH7" s="47"/>
      <c r="AI7" s="56"/>
      <c r="AJ7" s="40">
        <f t="shared" ref="AJ7:AJ32" si="21">AJ6+1</f>
        <v>44807</v>
      </c>
      <c r="AK7" s="54" t="str">
        <f t="shared" si="8"/>
        <v/>
      </c>
      <c r="AL7" s="47"/>
      <c r="AM7" s="56"/>
      <c r="AN7" s="40">
        <f t="shared" ref="AN7:AN32" si="22">AN6+1</f>
        <v>44837</v>
      </c>
      <c r="AO7" s="54" t="str">
        <f t="shared" si="9"/>
        <v/>
      </c>
      <c r="AP7" s="47"/>
      <c r="AQ7" s="56"/>
      <c r="AR7" s="40">
        <f t="shared" ref="AR7:AR32" si="23">AR6+1</f>
        <v>44868</v>
      </c>
      <c r="AS7" s="54" t="str">
        <f t="shared" si="10"/>
        <v/>
      </c>
      <c r="AT7" s="47"/>
      <c r="AU7" s="56"/>
      <c r="AV7" s="40">
        <f t="shared" ref="AV7:AV32" si="24">AV6+1</f>
        <v>44898</v>
      </c>
      <c r="AW7" s="54" t="str">
        <f t="shared" si="11"/>
        <v/>
      </c>
      <c r="AX7" s="47"/>
      <c r="AY7" s="56"/>
      <c r="AZ7" s="40">
        <f t="shared" ref="AZ7:AZ32" si="25">AZ6+1</f>
        <v>44929</v>
      </c>
      <c r="BA7" s="54" t="str">
        <f t="shared" si="12"/>
        <v/>
      </c>
      <c r="BB7" s="48"/>
      <c r="BD7" s="43"/>
    </row>
    <row r="8" spans="2:56" ht="20.100000000000001" customHeight="1">
      <c r="C8" s="55"/>
      <c r="D8" s="40">
        <f t="shared" si="13"/>
        <v>44565</v>
      </c>
      <c r="E8" s="54" t="str">
        <f t="shared" si="0"/>
        <v/>
      </c>
      <c r="F8" s="47"/>
      <c r="G8" s="56"/>
      <c r="H8" s="40">
        <f t="shared" si="14"/>
        <v>44596</v>
      </c>
      <c r="I8" s="54" t="str">
        <f t="shared" si="1"/>
        <v/>
      </c>
      <c r="J8" s="47"/>
      <c r="K8" s="56"/>
      <c r="L8" s="40">
        <f t="shared" si="15"/>
        <v>44624</v>
      </c>
      <c r="M8" s="54" t="str">
        <f t="shared" si="2"/>
        <v/>
      </c>
      <c r="N8" s="47"/>
      <c r="O8" s="56"/>
      <c r="P8" s="40">
        <f t="shared" si="16"/>
        <v>44655</v>
      </c>
      <c r="Q8" s="54" t="str">
        <f t="shared" si="3"/>
        <v/>
      </c>
      <c r="R8" s="47"/>
      <c r="S8" s="56"/>
      <c r="T8" s="40">
        <f t="shared" si="17"/>
        <v>44685</v>
      </c>
      <c r="U8" s="54" t="e">
        <f t="shared" ca="1" si="4"/>
        <v>#NAME?</v>
      </c>
      <c r="V8" s="47"/>
      <c r="W8" s="56"/>
      <c r="X8" s="40">
        <f t="shared" si="18"/>
        <v>44716</v>
      </c>
      <c r="Y8" s="54" t="str">
        <f t="shared" si="5"/>
        <v/>
      </c>
      <c r="Z8" s="47"/>
      <c r="AA8" s="56"/>
      <c r="AB8" s="40">
        <f t="shared" si="19"/>
        <v>44746</v>
      </c>
      <c r="AC8" s="54" t="str">
        <f t="shared" si="6"/>
        <v/>
      </c>
      <c r="AD8" s="47"/>
      <c r="AE8" s="56"/>
      <c r="AF8" s="40">
        <f t="shared" si="20"/>
        <v>44777</v>
      </c>
      <c r="AG8" s="54" t="str">
        <f t="shared" si="7"/>
        <v/>
      </c>
      <c r="AH8" s="47"/>
      <c r="AI8" s="56"/>
      <c r="AJ8" s="40">
        <f t="shared" si="21"/>
        <v>44808</v>
      </c>
      <c r="AK8" s="54" t="str">
        <f t="shared" si="8"/>
        <v/>
      </c>
      <c r="AL8" s="47"/>
      <c r="AM8" s="56"/>
      <c r="AN8" s="40">
        <f t="shared" si="22"/>
        <v>44838</v>
      </c>
      <c r="AO8" s="54" t="str">
        <f t="shared" si="9"/>
        <v/>
      </c>
      <c r="AP8" s="47"/>
      <c r="AQ8" s="56"/>
      <c r="AR8" s="40">
        <f t="shared" si="23"/>
        <v>44869</v>
      </c>
      <c r="AS8" s="54" t="str">
        <f t="shared" si="10"/>
        <v/>
      </c>
      <c r="AT8" s="47"/>
      <c r="AU8" s="56"/>
      <c r="AV8" s="40">
        <f t="shared" si="24"/>
        <v>44899</v>
      </c>
      <c r="AW8" s="54" t="str">
        <f t="shared" si="11"/>
        <v/>
      </c>
      <c r="AX8" s="47"/>
      <c r="AY8" s="56"/>
      <c r="AZ8" s="40">
        <f t="shared" si="25"/>
        <v>44930</v>
      </c>
      <c r="BA8" s="54" t="e">
        <f t="shared" ca="1" si="12"/>
        <v>#NAME?</v>
      </c>
      <c r="BB8" s="48"/>
      <c r="BD8" s="43"/>
    </row>
    <row r="9" spans="2:56" ht="20.100000000000001" customHeight="1">
      <c r="C9" s="55"/>
      <c r="D9" s="40">
        <f t="shared" si="13"/>
        <v>44566</v>
      </c>
      <c r="E9" s="54" t="e">
        <f t="shared" ca="1" si="0"/>
        <v>#NAME?</v>
      </c>
      <c r="F9" s="47"/>
      <c r="G9" s="56"/>
      <c r="H9" s="40">
        <f t="shared" si="14"/>
        <v>44597</v>
      </c>
      <c r="I9" s="54" t="str">
        <f t="shared" si="1"/>
        <v/>
      </c>
      <c r="J9" s="47"/>
      <c r="K9" s="56"/>
      <c r="L9" s="40">
        <f t="shared" si="15"/>
        <v>44625</v>
      </c>
      <c r="M9" s="54" t="str">
        <f t="shared" si="2"/>
        <v/>
      </c>
      <c r="N9" s="47"/>
      <c r="O9" s="56"/>
      <c r="P9" s="40">
        <f t="shared" si="16"/>
        <v>44656</v>
      </c>
      <c r="Q9" s="54" t="str">
        <f t="shared" si="3"/>
        <v/>
      </c>
      <c r="R9" s="47"/>
      <c r="S9" s="56"/>
      <c r="T9" s="40">
        <f t="shared" si="17"/>
        <v>44686</v>
      </c>
      <c r="U9" s="54" t="str">
        <f t="shared" si="4"/>
        <v/>
      </c>
      <c r="V9" s="47"/>
      <c r="W9" s="56"/>
      <c r="X9" s="40">
        <f t="shared" si="18"/>
        <v>44717</v>
      </c>
      <c r="Y9" s="54" t="str">
        <f t="shared" si="5"/>
        <v/>
      </c>
      <c r="Z9" s="47"/>
      <c r="AA9" s="56"/>
      <c r="AB9" s="40">
        <f t="shared" si="19"/>
        <v>44747</v>
      </c>
      <c r="AC9" s="54" t="str">
        <f t="shared" si="6"/>
        <v/>
      </c>
      <c r="AD9" s="47"/>
      <c r="AE9" s="56"/>
      <c r="AF9" s="40">
        <f t="shared" si="20"/>
        <v>44778</v>
      </c>
      <c r="AG9" s="54" t="str">
        <f t="shared" si="7"/>
        <v/>
      </c>
      <c r="AH9" s="47"/>
      <c r="AI9" s="56"/>
      <c r="AJ9" s="40">
        <f t="shared" si="21"/>
        <v>44809</v>
      </c>
      <c r="AK9" s="54" t="str">
        <f t="shared" si="8"/>
        <v/>
      </c>
      <c r="AL9" s="47"/>
      <c r="AM9" s="56"/>
      <c r="AN9" s="40">
        <f t="shared" si="22"/>
        <v>44839</v>
      </c>
      <c r="AO9" s="54" t="e">
        <f t="shared" ca="1" si="9"/>
        <v>#NAME?</v>
      </c>
      <c r="AP9" s="47"/>
      <c r="AQ9" s="56"/>
      <c r="AR9" s="40">
        <f t="shared" si="23"/>
        <v>44870</v>
      </c>
      <c r="AS9" s="54" t="str">
        <f t="shared" si="10"/>
        <v/>
      </c>
      <c r="AT9" s="47"/>
      <c r="AU9" s="56"/>
      <c r="AV9" s="40">
        <f t="shared" si="24"/>
        <v>44900</v>
      </c>
      <c r="AW9" s="54" t="str">
        <f t="shared" si="11"/>
        <v/>
      </c>
      <c r="AX9" s="47"/>
      <c r="AY9" s="56"/>
      <c r="AZ9" s="40">
        <f t="shared" si="25"/>
        <v>44931</v>
      </c>
      <c r="BA9" s="54" t="str">
        <f t="shared" si="12"/>
        <v/>
      </c>
      <c r="BB9" s="48"/>
      <c r="BD9" s="43"/>
    </row>
    <row r="10" spans="2:56" ht="20.100000000000001" customHeight="1">
      <c r="C10" s="55"/>
      <c r="D10" s="40">
        <f t="shared" si="13"/>
        <v>44567</v>
      </c>
      <c r="E10" s="54" t="str">
        <f t="shared" si="0"/>
        <v/>
      </c>
      <c r="F10" s="47"/>
      <c r="G10" s="56"/>
      <c r="H10" s="40">
        <f t="shared" si="14"/>
        <v>44598</v>
      </c>
      <c r="I10" s="54" t="str">
        <f t="shared" si="1"/>
        <v/>
      </c>
      <c r="J10" s="47"/>
      <c r="K10" s="56"/>
      <c r="L10" s="40">
        <f t="shared" si="15"/>
        <v>44626</v>
      </c>
      <c r="M10" s="54" t="str">
        <f t="shared" si="2"/>
        <v/>
      </c>
      <c r="N10" s="47"/>
      <c r="O10" s="56"/>
      <c r="P10" s="40">
        <f t="shared" si="16"/>
        <v>44657</v>
      </c>
      <c r="Q10" s="54" t="e">
        <f t="shared" ca="1" si="3"/>
        <v>#NAME?</v>
      </c>
      <c r="R10" s="47"/>
      <c r="S10" s="56"/>
      <c r="T10" s="40">
        <f t="shared" si="17"/>
        <v>44687</v>
      </c>
      <c r="U10" s="54" t="str">
        <f t="shared" si="4"/>
        <v/>
      </c>
      <c r="V10" s="47"/>
      <c r="W10" s="56"/>
      <c r="X10" s="40">
        <f t="shared" si="18"/>
        <v>44718</v>
      </c>
      <c r="Y10" s="54" t="str">
        <f t="shared" si="5"/>
        <v/>
      </c>
      <c r="Z10" s="47"/>
      <c r="AA10" s="56"/>
      <c r="AB10" s="40">
        <f t="shared" si="19"/>
        <v>44748</v>
      </c>
      <c r="AC10" s="54" t="e">
        <f t="shared" ca="1" si="6"/>
        <v>#NAME?</v>
      </c>
      <c r="AD10" s="47"/>
      <c r="AE10" s="56"/>
      <c r="AF10" s="40">
        <f t="shared" si="20"/>
        <v>44779</v>
      </c>
      <c r="AG10" s="54" t="str">
        <f t="shared" si="7"/>
        <v/>
      </c>
      <c r="AH10" s="47"/>
      <c r="AI10" s="56"/>
      <c r="AJ10" s="40">
        <f t="shared" si="21"/>
        <v>44810</v>
      </c>
      <c r="AK10" s="54" t="str">
        <f t="shared" si="8"/>
        <v/>
      </c>
      <c r="AL10" s="47"/>
      <c r="AM10" s="56"/>
      <c r="AN10" s="40">
        <f t="shared" si="22"/>
        <v>44840</v>
      </c>
      <c r="AO10" s="54" t="str">
        <f t="shared" si="9"/>
        <v/>
      </c>
      <c r="AP10" s="47"/>
      <c r="AQ10" s="56"/>
      <c r="AR10" s="40">
        <f t="shared" si="23"/>
        <v>44871</v>
      </c>
      <c r="AS10" s="54" t="str">
        <f t="shared" si="10"/>
        <v/>
      </c>
      <c r="AT10" s="47"/>
      <c r="AU10" s="56"/>
      <c r="AV10" s="40">
        <f t="shared" si="24"/>
        <v>44901</v>
      </c>
      <c r="AW10" s="54" t="str">
        <f t="shared" si="11"/>
        <v/>
      </c>
      <c r="AX10" s="47"/>
      <c r="AY10" s="56"/>
      <c r="AZ10" s="40">
        <f t="shared" si="25"/>
        <v>44932</v>
      </c>
      <c r="BA10" s="54" t="str">
        <f t="shared" si="12"/>
        <v/>
      </c>
      <c r="BB10" s="48"/>
      <c r="BD10" s="43"/>
    </row>
    <row r="11" spans="2:56" ht="20.100000000000001" customHeight="1">
      <c r="C11" s="55"/>
      <c r="D11" s="40">
        <f t="shared" si="13"/>
        <v>44568</v>
      </c>
      <c r="E11" s="54" t="str">
        <f t="shared" si="0"/>
        <v/>
      </c>
      <c r="F11" s="47"/>
      <c r="G11" s="56"/>
      <c r="H11" s="40">
        <f t="shared" si="14"/>
        <v>44599</v>
      </c>
      <c r="I11" s="54" t="str">
        <f t="shared" si="1"/>
        <v/>
      </c>
      <c r="J11" s="47"/>
      <c r="K11" s="56"/>
      <c r="L11" s="40">
        <f t="shared" si="15"/>
        <v>44627</v>
      </c>
      <c r="M11" s="54" t="str">
        <f t="shared" si="2"/>
        <v/>
      </c>
      <c r="N11" s="47"/>
      <c r="O11" s="56"/>
      <c r="P11" s="40">
        <f t="shared" si="16"/>
        <v>44658</v>
      </c>
      <c r="Q11" s="54" t="str">
        <f t="shared" si="3"/>
        <v/>
      </c>
      <c r="R11" s="47"/>
      <c r="S11" s="56"/>
      <c r="T11" s="40">
        <f t="shared" si="17"/>
        <v>44688</v>
      </c>
      <c r="U11" s="54" t="str">
        <f t="shared" si="4"/>
        <v/>
      </c>
      <c r="V11" s="47"/>
      <c r="W11" s="56"/>
      <c r="X11" s="40">
        <f t="shared" si="18"/>
        <v>44719</v>
      </c>
      <c r="Y11" s="54" t="str">
        <f t="shared" si="5"/>
        <v/>
      </c>
      <c r="Z11" s="47"/>
      <c r="AA11" s="56"/>
      <c r="AB11" s="40">
        <f t="shared" si="19"/>
        <v>44749</v>
      </c>
      <c r="AC11" s="54" t="str">
        <f t="shared" si="6"/>
        <v/>
      </c>
      <c r="AD11" s="47"/>
      <c r="AE11" s="56"/>
      <c r="AF11" s="40">
        <f t="shared" si="20"/>
        <v>44780</v>
      </c>
      <c r="AG11" s="54" t="str">
        <f t="shared" si="7"/>
        <v/>
      </c>
      <c r="AH11" s="47"/>
      <c r="AI11" s="56"/>
      <c r="AJ11" s="40">
        <f t="shared" si="21"/>
        <v>44811</v>
      </c>
      <c r="AK11" s="54" t="e">
        <f t="shared" ca="1" si="8"/>
        <v>#NAME?</v>
      </c>
      <c r="AL11" s="47"/>
      <c r="AM11" s="56"/>
      <c r="AN11" s="40">
        <f t="shared" si="22"/>
        <v>44841</v>
      </c>
      <c r="AO11" s="54" t="str">
        <f t="shared" si="9"/>
        <v/>
      </c>
      <c r="AP11" s="47"/>
      <c r="AQ11" s="56"/>
      <c r="AR11" s="40">
        <f t="shared" si="23"/>
        <v>44872</v>
      </c>
      <c r="AS11" s="54" t="str">
        <f t="shared" si="10"/>
        <v/>
      </c>
      <c r="AT11" s="47"/>
      <c r="AU11" s="56"/>
      <c r="AV11" s="40">
        <f t="shared" si="24"/>
        <v>44902</v>
      </c>
      <c r="AW11" s="54" t="e">
        <f t="shared" ca="1" si="11"/>
        <v>#NAME?</v>
      </c>
      <c r="AX11" s="47"/>
      <c r="AY11" s="56"/>
      <c r="AZ11" s="40">
        <f t="shared" si="25"/>
        <v>44933</v>
      </c>
      <c r="BA11" s="54" t="str">
        <f t="shared" si="12"/>
        <v/>
      </c>
      <c r="BB11" s="48"/>
      <c r="BD11" s="43"/>
    </row>
    <row r="12" spans="2:56" ht="20.100000000000001" customHeight="1">
      <c r="C12" s="55"/>
      <c r="D12" s="40">
        <f t="shared" si="13"/>
        <v>44569</v>
      </c>
      <c r="E12" s="54" t="str">
        <f t="shared" si="0"/>
        <v/>
      </c>
      <c r="F12" s="47"/>
      <c r="G12" s="56"/>
      <c r="H12" s="40">
        <f t="shared" si="14"/>
        <v>44600</v>
      </c>
      <c r="I12" s="54" t="str">
        <f t="shared" si="1"/>
        <v/>
      </c>
      <c r="J12" s="47"/>
      <c r="K12" s="56"/>
      <c r="L12" s="40">
        <f t="shared" si="15"/>
        <v>44628</v>
      </c>
      <c r="M12" s="54" t="str">
        <f t="shared" si="2"/>
        <v/>
      </c>
      <c r="N12" s="47"/>
      <c r="O12" s="56"/>
      <c r="P12" s="40">
        <f t="shared" si="16"/>
        <v>44659</v>
      </c>
      <c r="Q12" s="54" t="str">
        <f t="shared" si="3"/>
        <v/>
      </c>
      <c r="R12" s="47"/>
      <c r="S12" s="56"/>
      <c r="T12" s="40">
        <f t="shared" si="17"/>
        <v>44689</v>
      </c>
      <c r="U12" s="54" t="str">
        <f t="shared" si="4"/>
        <v/>
      </c>
      <c r="V12" s="47"/>
      <c r="W12" s="56"/>
      <c r="X12" s="40">
        <f t="shared" si="18"/>
        <v>44720</v>
      </c>
      <c r="Y12" s="54" t="e">
        <f t="shared" ca="1" si="5"/>
        <v>#NAME?</v>
      </c>
      <c r="Z12" s="47"/>
      <c r="AA12" s="56"/>
      <c r="AB12" s="40">
        <f t="shared" si="19"/>
        <v>44750</v>
      </c>
      <c r="AC12" s="54" t="str">
        <f t="shared" si="6"/>
        <v/>
      </c>
      <c r="AD12" s="47"/>
      <c r="AE12" s="56"/>
      <c r="AF12" s="40">
        <f t="shared" si="20"/>
        <v>44781</v>
      </c>
      <c r="AG12" s="54" t="str">
        <f t="shared" si="7"/>
        <v/>
      </c>
      <c r="AH12" s="47"/>
      <c r="AI12" s="56"/>
      <c r="AJ12" s="40">
        <f t="shared" si="21"/>
        <v>44812</v>
      </c>
      <c r="AK12" s="54" t="str">
        <f t="shared" si="8"/>
        <v/>
      </c>
      <c r="AL12" s="47"/>
      <c r="AM12" s="56"/>
      <c r="AN12" s="40">
        <f t="shared" si="22"/>
        <v>44842</v>
      </c>
      <c r="AO12" s="54" t="str">
        <f t="shared" si="9"/>
        <v/>
      </c>
      <c r="AP12" s="47"/>
      <c r="AQ12" s="56"/>
      <c r="AR12" s="40">
        <f t="shared" si="23"/>
        <v>44873</v>
      </c>
      <c r="AS12" s="54" t="str">
        <f t="shared" si="10"/>
        <v/>
      </c>
      <c r="AT12" s="47"/>
      <c r="AU12" s="56"/>
      <c r="AV12" s="40">
        <f t="shared" si="24"/>
        <v>44903</v>
      </c>
      <c r="AW12" s="54" t="str">
        <f t="shared" si="11"/>
        <v/>
      </c>
      <c r="AX12" s="47"/>
      <c r="AY12" s="56"/>
      <c r="AZ12" s="40">
        <f t="shared" si="25"/>
        <v>44934</v>
      </c>
      <c r="BA12" s="54" t="str">
        <f t="shared" si="12"/>
        <v/>
      </c>
      <c r="BB12" s="48"/>
      <c r="BD12" s="43"/>
    </row>
    <row r="13" spans="2:56" ht="20.100000000000001" customHeight="1">
      <c r="C13" s="55"/>
      <c r="D13" s="40">
        <f t="shared" si="13"/>
        <v>44570</v>
      </c>
      <c r="E13" s="54" t="str">
        <f t="shared" si="0"/>
        <v/>
      </c>
      <c r="F13" s="47"/>
      <c r="G13" s="56"/>
      <c r="H13" s="40">
        <f t="shared" si="14"/>
        <v>44601</v>
      </c>
      <c r="I13" s="54" t="e">
        <f t="shared" ca="1" si="1"/>
        <v>#NAME?</v>
      </c>
      <c r="J13" s="47"/>
      <c r="K13" s="56"/>
      <c r="L13" s="40">
        <f t="shared" si="15"/>
        <v>44629</v>
      </c>
      <c r="M13" s="54" t="e">
        <f t="shared" ca="1" si="2"/>
        <v>#NAME?</v>
      </c>
      <c r="N13" s="47"/>
      <c r="O13" s="56"/>
      <c r="P13" s="40">
        <f t="shared" si="16"/>
        <v>44660</v>
      </c>
      <c r="Q13" s="54" t="str">
        <f t="shared" si="3"/>
        <v/>
      </c>
      <c r="R13" s="47"/>
      <c r="S13" s="56"/>
      <c r="T13" s="40">
        <f t="shared" si="17"/>
        <v>44690</v>
      </c>
      <c r="U13" s="54" t="str">
        <f t="shared" si="4"/>
        <v/>
      </c>
      <c r="V13" s="47"/>
      <c r="W13" s="56"/>
      <c r="X13" s="40">
        <f t="shared" si="18"/>
        <v>44721</v>
      </c>
      <c r="Y13" s="54" t="str">
        <f t="shared" si="5"/>
        <v/>
      </c>
      <c r="Z13" s="47"/>
      <c r="AA13" s="56"/>
      <c r="AB13" s="40">
        <f t="shared" si="19"/>
        <v>44751</v>
      </c>
      <c r="AC13" s="54" t="str">
        <f t="shared" si="6"/>
        <v/>
      </c>
      <c r="AD13" s="47"/>
      <c r="AE13" s="56"/>
      <c r="AF13" s="40">
        <f t="shared" si="20"/>
        <v>44782</v>
      </c>
      <c r="AG13" s="54" t="str">
        <f t="shared" si="7"/>
        <v/>
      </c>
      <c r="AH13" s="47"/>
      <c r="AI13" s="56"/>
      <c r="AJ13" s="40">
        <f t="shared" si="21"/>
        <v>44813</v>
      </c>
      <c r="AK13" s="54" t="str">
        <f t="shared" si="8"/>
        <v/>
      </c>
      <c r="AL13" s="47"/>
      <c r="AM13" s="56"/>
      <c r="AN13" s="40">
        <f t="shared" si="22"/>
        <v>44843</v>
      </c>
      <c r="AO13" s="54" t="str">
        <f t="shared" si="9"/>
        <v/>
      </c>
      <c r="AP13" s="47"/>
      <c r="AQ13" s="56"/>
      <c r="AR13" s="40">
        <f t="shared" si="23"/>
        <v>44874</v>
      </c>
      <c r="AS13" s="54" t="e">
        <f t="shared" ca="1" si="10"/>
        <v>#NAME?</v>
      </c>
      <c r="AT13" s="47"/>
      <c r="AU13" s="56"/>
      <c r="AV13" s="40">
        <f t="shared" si="24"/>
        <v>44904</v>
      </c>
      <c r="AW13" s="54" t="str">
        <f t="shared" si="11"/>
        <v/>
      </c>
      <c r="AX13" s="47"/>
      <c r="AY13" s="56"/>
      <c r="AZ13" s="40">
        <f t="shared" si="25"/>
        <v>44935</v>
      </c>
      <c r="BA13" s="54" t="str">
        <f t="shared" si="12"/>
        <v/>
      </c>
      <c r="BB13" s="48"/>
      <c r="BD13" s="43"/>
    </row>
    <row r="14" spans="2:56" ht="20.100000000000001" customHeight="1">
      <c r="C14" s="55"/>
      <c r="D14" s="40">
        <f t="shared" si="13"/>
        <v>44571</v>
      </c>
      <c r="E14" s="54" t="str">
        <f t="shared" si="0"/>
        <v/>
      </c>
      <c r="F14" s="47"/>
      <c r="G14" s="56"/>
      <c r="H14" s="40">
        <f t="shared" si="14"/>
        <v>44602</v>
      </c>
      <c r="I14" s="54" t="str">
        <f t="shared" si="1"/>
        <v/>
      </c>
      <c r="J14" s="47"/>
      <c r="K14" s="56"/>
      <c r="L14" s="40">
        <f t="shared" si="15"/>
        <v>44630</v>
      </c>
      <c r="M14" s="54" t="str">
        <f t="shared" si="2"/>
        <v/>
      </c>
      <c r="N14" s="47"/>
      <c r="O14" s="56"/>
      <c r="P14" s="40">
        <f t="shared" si="16"/>
        <v>44661</v>
      </c>
      <c r="Q14" s="54" t="str">
        <f t="shared" si="3"/>
        <v/>
      </c>
      <c r="R14" s="47"/>
      <c r="S14" s="56"/>
      <c r="T14" s="40">
        <f t="shared" si="17"/>
        <v>44691</v>
      </c>
      <c r="U14" s="54" t="str">
        <f t="shared" si="4"/>
        <v/>
      </c>
      <c r="V14" s="47"/>
      <c r="W14" s="56"/>
      <c r="X14" s="40">
        <f t="shared" si="18"/>
        <v>44722</v>
      </c>
      <c r="Y14" s="54" t="str">
        <f t="shared" si="5"/>
        <v/>
      </c>
      <c r="Z14" s="47"/>
      <c r="AA14" s="56"/>
      <c r="AB14" s="40">
        <f t="shared" si="19"/>
        <v>44752</v>
      </c>
      <c r="AC14" s="54" t="str">
        <f t="shared" si="6"/>
        <v/>
      </c>
      <c r="AD14" s="47"/>
      <c r="AE14" s="56"/>
      <c r="AF14" s="40">
        <f t="shared" si="20"/>
        <v>44783</v>
      </c>
      <c r="AG14" s="54" t="e">
        <f t="shared" ca="1" si="7"/>
        <v>#NAME?</v>
      </c>
      <c r="AH14" s="47"/>
      <c r="AI14" s="56"/>
      <c r="AJ14" s="40">
        <f t="shared" si="21"/>
        <v>44814</v>
      </c>
      <c r="AK14" s="54" t="str">
        <f t="shared" si="8"/>
        <v/>
      </c>
      <c r="AL14" s="47"/>
      <c r="AM14" s="56"/>
      <c r="AN14" s="40">
        <f t="shared" si="22"/>
        <v>44844</v>
      </c>
      <c r="AO14" s="54" t="str">
        <f t="shared" si="9"/>
        <v/>
      </c>
      <c r="AP14" s="47"/>
      <c r="AQ14" s="56"/>
      <c r="AR14" s="40">
        <f t="shared" si="23"/>
        <v>44875</v>
      </c>
      <c r="AS14" s="54" t="str">
        <f t="shared" si="10"/>
        <v/>
      </c>
      <c r="AT14" s="47"/>
      <c r="AU14" s="56"/>
      <c r="AV14" s="40">
        <f t="shared" si="24"/>
        <v>44905</v>
      </c>
      <c r="AW14" s="54" t="str">
        <f t="shared" si="11"/>
        <v/>
      </c>
      <c r="AX14" s="47"/>
      <c r="AY14" s="56"/>
      <c r="AZ14" s="40">
        <f t="shared" si="25"/>
        <v>44936</v>
      </c>
      <c r="BA14" s="54" t="str">
        <f t="shared" si="12"/>
        <v/>
      </c>
      <c r="BB14" s="48"/>
      <c r="BD14" s="43"/>
    </row>
    <row r="15" spans="2:56" ht="20.100000000000001" customHeight="1">
      <c r="C15" s="55"/>
      <c r="D15" s="40">
        <f t="shared" si="13"/>
        <v>44572</v>
      </c>
      <c r="E15" s="54" t="str">
        <f t="shared" si="0"/>
        <v/>
      </c>
      <c r="F15" s="47"/>
      <c r="G15" s="56"/>
      <c r="H15" s="40">
        <f t="shared" si="14"/>
        <v>44603</v>
      </c>
      <c r="I15" s="54" t="str">
        <f t="shared" si="1"/>
        <v/>
      </c>
      <c r="J15" s="47"/>
      <c r="K15" s="56"/>
      <c r="L15" s="40">
        <f t="shared" si="15"/>
        <v>44631</v>
      </c>
      <c r="M15" s="54" t="str">
        <f t="shared" si="2"/>
        <v/>
      </c>
      <c r="N15" s="47"/>
      <c r="O15" s="56"/>
      <c r="P15" s="40">
        <f t="shared" si="16"/>
        <v>44662</v>
      </c>
      <c r="Q15" s="54" t="str">
        <f t="shared" si="3"/>
        <v/>
      </c>
      <c r="R15" s="47"/>
      <c r="S15" s="56"/>
      <c r="T15" s="40">
        <f t="shared" si="17"/>
        <v>44692</v>
      </c>
      <c r="U15" s="54" t="e">
        <f t="shared" ca="1" si="4"/>
        <v>#NAME?</v>
      </c>
      <c r="V15" s="47"/>
      <c r="W15" s="56"/>
      <c r="X15" s="40">
        <f t="shared" si="18"/>
        <v>44723</v>
      </c>
      <c r="Y15" s="54" t="str">
        <f t="shared" si="5"/>
        <v/>
      </c>
      <c r="Z15" s="47"/>
      <c r="AA15" s="56"/>
      <c r="AB15" s="40">
        <f t="shared" si="19"/>
        <v>44753</v>
      </c>
      <c r="AC15" s="54" t="str">
        <f t="shared" si="6"/>
        <v/>
      </c>
      <c r="AD15" s="47"/>
      <c r="AE15" s="56"/>
      <c r="AF15" s="40">
        <f t="shared" si="20"/>
        <v>44784</v>
      </c>
      <c r="AG15" s="54" t="str">
        <f t="shared" si="7"/>
        <v/>
      </c>
      <c r="AH15" s="47"/>
      <c r="AI15" s="56"/>
      <c r="AJ15" s="40">
        <f t="shared" si="21"/>
        <v>44815</v>
      </c>
      <c r="AK15" s="54" t="str">
        <f t="shared" si="8"/>
        <v/>
      </c>
      <c r="AL15" s="47"/>
      <c r="AM15" s="56"/>
      <c r="AN15" s="40">
        <f t="shared" si="22"/>
        <v>44845</v>
      </c>
      <c r="AO15" s="54" t="str">
        <f t="shared" si="9"/>
        <v/>
      </c>
      <c r="AP15" s="47"/>
      <c r="AQ15" s="56"/>
      <c r="AR15" s="40">
        <f t="shared" si="23"/>
        <v>44876</v>
      </c>
      <c r="AS15" s="54" t="str">
        <f t="shared" si="10"/>
        <v/>
      </c>
      <c r="AT15" s="47"/>
      <c r="AU15" s="56"/>
      <c r="AV15" s="40">
        <f t="shared" si="24"/>
        <v>44906</v>
      </c>
      <c r="AW15" s="54" t="str">
        <f t="shared" si="11"/>
        <v/>
      </c>
      <c r="AX15" s="47"/>
      <c r="AY15" s="56"/>
      <c r="AZ15" s="40">
        <f t="shared" si="25"/>
        <v>44937</v>
      </c>
      <c r="BA15" s="54" t="e">
        <f t="shared" ca="1" si="12"/>
        <v>#NAME?</v>
      </c>
      <c r="BB15" s="48"/>
      <c r="BD15" s="43"/>
    </row>
    <row r="16" spans="2:56" ht="20.100000000000001" customHeight="1">
      <c r="C16" s="55"/>
      <c r="D16" s="40">
        <f t="shared" si="13"/>
        <v>44573</v>
      </c>
      <c r="E16" s="54" t="e">
        <f t="shared" ca="1" si="0"/>
        <v>#NAME?</v>
      </c>
      <c r="F16" s="47"/>
      <c r="G16" s="56"/>
      <c r="H16" s="40">
        <f t="shared" si="14"/>
        <v>44604</v>
      </c>
      <c r="I16" s="54" t="str">
        <f t="shared" si="1"/>
        <v/>
      </c>
      <c r="J16" s="47"/>
      <c r="K16" s="56"/>
      <c r="L16" s="40">
        <f t="shared" si="15"/>
        <v>44632</v>
      </c>
      <c r="M16" s="54" t="str">
        <f t="shared" si="2"/>
        <v/>
      </c>
      <c r="N16" s="47"/>
      <c r="O16" s="56"/>
      <c r="P16" s="40">
        <f t="shared" si="16"/>
        <v>44663</v>
      </c>
      <c r="Q16" s="54" t="str">
        <f t="shared" si="3"/>
        <v/>
      </c>
      <c r="R16" s="47"/>
      <c r="S16" s="56"/>
      <c r="T16" s="40">
        <f t="shared" si="17"/>
        <v>44693</v>
      </c>
      <c r="U16" s="54" t="str">
        <f t="shared" si="4"/>
        <v/>
      </c>
      <c r="V16" s="47"/>
      <c r="W16" s="56"/>
      <c r="X16" s="40">
        <f t="shared" si="18"/>
        <v>44724</v>
      </c>
      <c r="Y16" s="54" t="str">
        <f t="shared" si="5"/>
        <v/>
      </c>
      <c r="Z16" s="47"/>
      <c r="AA16" s="56"/>
      <c r="AB16" s="40">
        <f t="shared" si="19"/>
        <v>44754</v>
      </c>
      <c r="AC16" s="54" t="str">
        <f t="shared" si="6"/>
        <v/>
      </c>
      <c r="AD16" s="47"/>
      <c r="AE16" s="56"/>
      <c r="AF16" s="40">
        <f t="shared" si="20"/>
        <v>44785</v>
      </c>
      <c r="AG16" s="54" t="str">
        <f t="shared" si="7"/>
        <v/>
      </c>
      <c r="AH16" s="47"/>
      <c r="AI16" s="56"/>
      <c r="AJ16" s="40">
        <f t="shared" si="21"/>
        <v>44816</v>
      </c>
      <c r="AK16" s="54" t="str">
        <f t="shared" si="8"/>
        <v/>
      </c>
      <c r="AL16" s="47"/>
      <c r="AM16" s="56"/>
      <c r="AN16" s="40">
        <f t="shared" si="22"/>
        <v>44846</v>
      </c>
      <c r="AO16" s="54" t="e">
        <f t="shared" ca="1" si="9"/>
        <v>#NAME?</v>
      </c>
      <c r="AP16" s="47"/>
      <c r="AQ16" s="56"/>
      <c r="AR16" s="40">
        <f t="shared" si="23"/>
        <v>44877</v>
      </c>
      <c r="AS16" s="54" t="str">
        <f t="shared" si="10"/>
        <v/>
      </c>
      <c r="AT16" s="47"/>
      <c r="AU16" s="56"/>
      <c r="AV16" s="40">
        <f t="shared" si="24"/>
        <v>44907</v>
      </c>
      <c r="AW16" s="54" t="str">
        <f t="shared" si="11"/>
        <v/>
      </c>
      <c r="AX16" s="47"/>
      <c r="AY16" s="56"/>
      <c r="AZ16" s="40">
        <f t="shared" si="25"/>
        <v>44938</v>
      </c>
      <c r="BA16" s="54" t="str">
        <f t="shared" si="12"/>
        <v/>
      </c>
      <c r="BB16" s="48"/>
      <c r="BD16" s="43"/>
    </row>
    <row r="17" spans="3:56" ht="20.100000000000001" customHeight="1">
      <c r="C17" s="55"/>
      <c r="D17" s="40">
        <f t="shared" si="13"/>
        <v>44574</v>
      </c>
      <c r="E17" s="54" t="str">
        <f t="shared" si="0"/>
        <v/>
      </c>
      <c r="F17" s="47"/>
      <c r="G17" s="56"/>
      <c r="H17" s="40">
        <f t="shared" si="14"/>
        <v>44605</v>
      </c>
      <c r="I17" s="54" t="str">
        <f t="shared" si="1"/>
        <v/>
      </c>
      <c r="J17" s="47"/>
      <c r="K17" s="56"/>
      <c r="L17" s="40">
        <f t="shared" si="15"/>
        <v>44633</v>
      </c>
      <c r="M17" s="54" t="str">
        <f t="shared" si="2"/>
        <v/>
      </c>
      <c r="N17" s="47"/>
      <c r="O17" s="56"/>
      <c r="P17" s="40">
        <f t="shared" si="16"/>
        <v>44664</v>
      </c>
      <c r="Q17" s="54" t="e">
        <f t="shared" ca="1" si="3"/>
        <v>#NAME?</v>
      </c>
      <c r="R17" s="47"/>
      <c r="S17" s="56"/>
      <c r="T17" s="40">
        <f t="shared" si="17"/>
        <v>44694</v>
      </c>
      <c r="U17" s="54" t="str">
        <f t="shared" si="4"/>
        <v/>
      </c>
      <c r="V17" s="47"/>
      <c r="W17" s="56"/>
      <c r="X17" s="40">
        <f t="shared" si="18"/>
        <v>44725</v>
      </c>
      <c r="Y17" s="54" t="str">
        <f t="shared" si="5"/>
        <v/>
      </c>
      <c r="Z17" s="47"/>
      <c r="AA17" s="56"/>
      <c r="AB17" s="40">
        <f t="shared" si="19"/>
        <v>44755</v>
      </c>
      <c r="AC17" s="54" t="e">
        <f t="shared" ca="1" si="6"/>
        <v>#NAME?</v>
      </c>
      <c r="AD17" s="47"/>
      <c r="AE17" s="56"/>
      <c r="AF17" s="40">
        <f t="shared" si="20"/>
        <v>44786</v>
      </c>
      <c r="AG17" s="54" t="str">
        <f t="shared" si="7"/>
        <v/>
      </c>
      <c r="AH17" s="47"/>
      <c r="AI17" s="56"/>
      <c r="AJ17" s="40">
        <f t="shared" si="21"/>
        <v>44817</v>
      </c>
      <c r="AK17" s="54" t="str">
        <f t="shared" si="8"/>
        <v/>
      </c>
      <c r="AL17" s="47"/>
      <c r="AM17" s="56"/>
      <c r="AN17" s="40">
        <f t="shared" si="22"/>
        <v>44847</v>
      </c>
      <c r="AO17" s="54" t="str">
        <f t="shared" si="9"/>
        <v/>
      </c>
      <c r="AP17" s="47"/>
      <c r="AQ17" s="56"/>
      <c r="AR17" s="40">
        <f t="shared" si="23"/>
        <v>44878</v>
      </c>
      <c r="AS17" s="54" t="str">
        <f t="shared" si="10"/>
        <v/>
      </c>
      <c r="AT17" s="47"/>
      <c r="AU17" s="56"/>
      <c r="AV17" s="40">
        <f t="shared" si="24"/>
        <v>44908</v>
      </c>
      <c r="AW17" s="54" t="str">
        <f t="shared" si="11"/>
        <v/>
      </c>
      <c r="AX17" s="47"/>
      <c r="AY17" s="56"/>
      <c r="AZ17" s="40">
        <f t="shared" si="25"/>
        <v>44939</v>
      </c>
      <c r="BA17" s="54" t="str">
        <f t="shared" si="12"/>
        <v/>
      </c>
      <c r="BB17" s="48"/>
      <c r="BD17" s="43"/>
    </row>
    <row r="18" spans="3:56" ht="20.100000000000001" customHeight="1">
      <c r="C18" s="55"/>
      <c r="D18" s="40">
        <f t="shared" si="13"/>
        <v>44575</v>
      </c>
      <c r="E18" s="54" t="str">
        <f t="shared" si="0"/>
        <v/>
      </c>
      <c r="F18" s="47"/>
      <c r="G18" s="56"/>
      <c r="H18" s="40">
        <f t="shared" si="14"/>
        <v>44606</v>
      </c>
      <c r="I18" s="54" t="str">
        <f t="shared" si="1"/>
        <v/>
      </c>
      <c r="J18" s="47"/>
      <c r="K18" s="56"/>
      <c r="L18" s="40">
        <f t="shared" si="15"/>
        <v>44634</v>
      </c>
      <c r="M18" s="54" t="str">
        <f t="shared" si="2"/>
        <v/>
      </c>
      <c r="N18" s="47"/>
      <c r="O18" s="56"/>
      <c r="P18" s="40">
        <f t="shared" si="16"/>
        <v>44665</v>
      </c>
      <c r="Q18" s="54" t="str">
        <f t="shared" si="3"/>
        <v/>
      </c>
      <c r="R18" s="47"/>
      <c r="S18" s="56"/>
      <c r="T18" s="40">
        <f t="shared" si="17"/>
        <v>44695</v>
      </c>
      <c r="U18" s="54" t="str">
        <f t="shared" si="4"/>
        <v/>
      </c>
      <c r="V18" s="47"/>
      <c r="W18" s="56"/>
      <c r="X18" s="40">
        <f t="shared" si="18"/>
        <v>44726</v>
      </c>
      <c r="Y18" s="54" t="str">
        <f t="shared" si="5"/>
        <v/>
      </c>
      <c r="Z18" s="47"/>
      <c r="AA18" s="56"/>
      <c r="AB18" s="40">
        <f t="shared" si="19"/>
        <v>44756</v>
      </c>
      <c r="AC18" s="54" t="str">
        <f t="shared" si="6"/>
        <v/>
      </c>
      <c r="AD18" s="47"/>
      <c r="AE18" s="56"/>
      <c r="AF18" s="40">
        <f t="shared" si="20"/>
        <v>44787</v>
      </c>
      <c r="AG18" s="54" t="str">
        <f t="shared" si="7"/>
        <v/>
      </c>
      <c r="AH18" s="47"/>
      <c r="AI18" s="56"/>
      <c r="AJ18" s="40">
        <f t="shared" si="21"/>
        <v>44818</v>
      </c>
      <c r="AK18" s="54" t="e">
        <f t="shared" ca="1" si="8"/>
        <v>#NAME?</v>
      </c>
      <c r="AL18" s="47"/>
      <c r="AM18" s="56"/>
      <c r="AN18" s="40">
        <f t="shared" si="22"/>
        <v>44848</v>
      </c>
      <c r="AO18" s="54" t="str">
        <f t="shared" si="9"/>
        <v/>
      </c>
      <c r="AP18" s="47"/>
      <c r="AQ18" s="56"/>
      <c r="AR18" s="40">
        <f t="shared" si="23"/>
        <v>44879</v>
      </c>
      <c r="AS18" s="54" t="str">
        <f t="shared" si="10"/>
        <v/>
      </c>
      <c r="AT18" s="47"/>
      <c r="AU18" s="56"/>
      <c r="AV18" s="40">
        <f t="shared" si="24"/>
        <v>44909</v>
      </c>
      <c r="AW18" s="54" t="e">
        <f t="shared" ca="1" si="11"/>
        <v>#NAME?</v>
      </c>
      <c r="AX18" s="47"/>
      <c r="AY18" s="56"/>
      <c r="AZ18" s="40">
        <f t="shared" si="25"/>
        <v>44940</v>
      </c>
      <c r="BA18" s="54" t="str">
        <f t="shared" si="12"/>
        <v/>
      </c>
      <c r="BB18" s="48"/>
      <c r="BD18" s="43"/>
    </row>
    <row r="19" spans="3:56" ht="20.100000000000001" customHeight="1">
      <c r="C19" s="55"/>
      <c r="D19" s="40">
        <f t="shared" si="13"/>
        <v>44576</v>
      </c>
      <c r="E19" s="54" t="str">
        <f t="shared" si="0"/>
        <v/>
      </c>
      <c r="F19" s="47"/>
      <c r="G19" s="56"/>
      <c r="H19" s="40">
        <f t="shared" si="14"/>
        <v>44607</v>
      </c>
      <c r="I19" s="54" t="str">
        <f t="shared" si="1"/>
        <v/>
      </c>
      <c r="J19" s="47"/>
      <c r="K19" s="56"/>
      <c r="L19" s="40">
        <f t="shared" si="15"/>
        <v>44635</v>
      </c>
      <c r="M19" s="54" t="str">
        <f t="shared" si="2"/>
        <v/>
      </c>
      <c r="N19" s="47"/>
      <c r="O19" s="56"/>
      <c r="P19" s="40">
        <f t="shared" si="16"/>
        <v>44666</v>
      </c>
      <c r="Q19" s="54" t="str">
        <f t="shared" si="3"/>
        <v/>
      </c>
      <c r="R19" s="47"/>
      <c r="S19" s="56"/>
      <c r="T19" s="40">
        <f t="shared" si="17"/>
        <v>44696</v>
      </c>
      <c r="U19" s="54" t="str">
        <f t="shared" si="4"/>
        <v/>
      </c>
      <c r="V19" s="47"/>
      <c r="W19" s="56"/>
      <c r="X19" s="40">
        <f t="shared" si="18"/>
        <v>44727</v>
      </c>
      <c r="Y19" s="54" t="e">
        <f t="shared" ca="1" si="5"/>
        <v>#NAME?</v>
      </c>
      <c r="Z19" s="47"/>
      <c r="AA19" s="56"/>
      <c r="AB19" s="40">
        <f t="shared" si="19"/>
        <v>44757</v>
      </c>
      <c r="AC19" s="54" t="str">
        <f t="shared" si="6"/>
        <v/>
      </c>
      <c r="AD19" s="47"/>
      <c r="AE19" s="56"/>
      <c r="AF19" s="40">
        <f t="shared" si="20"/>
        <v>44788</v>
      </c>
      <c r="AG19" s="54" t="str">
        <f t="shared" si="7"/>
        <v/>
      </c>
      <c r="AH19" s="47"/>
      <c r="AI19" s="56"/>
      <c r="AJ19" s="40">
        <f t="shared" si="21"/>
        <v>44819</v>
      </c>
      <c r="AK19" s="54" t="str">
        <f t="shared" si="8"/>
        <v/>
      </c>
      <c r="AL19" s="47"/>
      <c r="AM19" s="56"/>
      <c r="AN19" s="40">
        <f t="shared" si="22"/>
        <v>44849</v>
      </c>
      <c r="AO19" s="54" t="str">
        <f t="shared" si="9"/>
        <v/>
      </c>
      <c r="AP19" s="47"/>
      <c r="AQ19" s="56"/>
      <c r="AR19" s="40">
        <f t="shared" si="23"/>
        <v>44880</v>
      </c>
      <c r="AS19" s="54" t="str">
        <f t="shared" si="10"/>
        <v/>
      </c>
      <c r="AT19" s="47"/>
      <c r="AU19" s="56"/>
      <c r="AV19" s="40">
        <f t="shared" si="24"/>
        <v>44910</v>
      </c>
      <c r="AW19" s="54" t="str">
        <f t="shared" si="11"/>
        <v/>
      </c>
      <c r="AX19" s="47"/>
      <c r="AY19" s="56"/>
      <c r="AZ19" s="40">
        <f t="shared" si="25"/>
        <v>44941</v>
      </c>
      <c r="BA19" s="54" t="str">
        <f t="shared" si="12"/>
        <v/>
      </c>
      <c r="BB19" s="48"/>
      <c r="BD19" s="43"/>
    </row>
    <row r="20" spans="3:56" ht="20.100000000000001" customHeight="1">
      <c r="C20" s="55"/>
      <c r="D20" s="40">
        <f t="shared" si="13"/>
        <v>44577</v>
      </c>
      <c r="E20" s="54" t="str">
        <f t="shared" si="0"/>
        <v/>
      </c>
      <c r="F20" s="47"/>
      <c r="G20" s="56"/>
      <c r="H20" s="40">
        <f t="shared" si="14"/>
        <v>44608</v>
      </c>
      <c r="I20" s="54" t="e">
        <f t="shared" ca="1" si="1"/>
        <v>#NAME?</v>
      </c>
      <c r="J20" s="47"/>
      <c r="K20" s="56"/>
      <c r="L20" s="40">
        <f t="shared" si="15"/>
        <v>44636</v>
      </c>
      <c r="M20" s="54" t="e">
        <f t="shared" ca="1" si="2"/>
        <v>#NAME?</v>
      </c>
      <c r="N20" s="47"/>
      <c r="O20" s="56"/>
      <c r="P20" s="40">
        <f t="shared" si="16"/>
        <v>44667</v>
      </c>
      <c r="Q20" s="54" t="str">
        <f t="shared" si="3"/>
        <v/>
      </c>
      <c r="R20" s="47"/>
      <c r="S20" s="56"/>
      <c r="T20" s="40">
        <f t="shared" si="17"/>
        <v>44697</v>
      </c>
      <c r="U20" s="54" t="str">
        <f t="shared" si="4"/>
        <v/>
      </c>
      <c r="V20" s="47"/>
      <c r="W20" s="56"/>
      <c r="X20" s="40">
        <f t="shared" si="18"/>
        <v>44728</v>
      </c>
      <c r="Y20" s="54" t="str">
        <f t="shared" si="5"/>
        <v/>
      </c>
      <c r="Z20" s="47"/>
      <c r="AA20" s="56"/>
      <c r="AB20" s="40">
        <f t="shared" si="19"/>
        <v>44758</v>
      </c>
      <c r="AC20" s="54" t="str">
        <f t="shared" si="6"/>
        <v/>
      </c>
      <c r="AD20" s="47"/>
      <c r="AE20" s="56"/>
      <c r="AF20" s="40">
        <f t="shared" si="20"/>
        <v>44789</v>
      </c>
      <c r="AG20" s="54" t="str">
        <f t="shared" si="7"/>
        <v/>
      </c>
      <c r="AH20" s="47"/>
      <c r="AI20" s="56"/>
      <c r="AJ20" s="40">
        <f t="shared" si="21"/>
        <v>44820</v>
      </c>
      <c r="AK20" s="54" t="str">
        <f t="shared" si="8"/>
        <v/>
      </c>
      <c r="AL20" s="47"/>
      <c r="AM20" s="56"/>
      <c r="AN20" s="40">
        <f t="shared" si="22"/>
        <v>44850</v>
      </c>
      <c r="AO20" s="54" t="str">
        <f t="shared" si="9"/>
        <v/>
      </c>
      <c r="AP20" s="47"/>
      <c r="AQ20" s="56"/>
      <c r="AR20" s="40">
        <f t="shared" si="23"/>
        <v>44881</v>
      </c>
      <c r="AS20" s="54" t="e">
        <f t="shared" ca="1" si="10"/>
        <v>#NAME?</v>
      </c>
      <c r="AT20" s="47"/>
      <c r="AU20" s="56"/>
      <c r="AV20" s="40">
        <f t="shared" si="24"/>
        <v>44911</v>
      </c>
      <c r="AW20" s="54" t="str">
        <f t="shared" si="11"/>
        <v/>
      </c>
      <c r="AX20" s="47"/>
      <c r="AY20" s="56"/>
      <c r="AZ20" s="40">
        <f t="shared" si="25"/>
        <v>44942</v>
      </c>
      <c r="BA20" s="54" t="str">
        <f t="shared" si="12"/>
        <v/>
      </c>
      <c r="BB20" s="48"/>
      <c r="BD20" s="43"/>
    </row>
    <row r="21" spans="3:56" ht="20.100000000000001" customHeight="1">
      <c r="C21" s="55"/>
      <c r="D21" s="40">
        <f t="shared" si="13"/>
        <v>44578</v>
      </c>
      <c r="E21" s="54" t="str">
        <f t="shared" si="0"/>
        <v/>
      </c>
      <c r="F21" s="47"/>
      <c r="G21" s="56"/>
      <c r="H21" s="40">
        <f t="shared" si="14"/>
        <v>44609</v>
      </c>
      <c r="I21" s="54" t="str">
        <f t="shared" si="1"/>
        <v/>
      </c>
      <c r="J21" s="47"/>
      <c r="K21" s="56"/>
      <c r="L21" s="40">
        <f t="shared" si="15"/>
        <v>44637</v>
      </c>
      <c r="M21" s="54" t="str">
        <f t="shared" si="2"/>
        <v/>
      </c>
      <c r="N21" s="47"/>
      <c r="O21" s="56"/>
      <c r="P21" s="40">
        <f t="shared" si="16"/>
        <v>44668</v>
      </c>
      <c r="Q21" s="54" t="str">
        <f t="shared" si="3"/>
        <v/>
      </c>
      <c r="R21" s="47"/>
      <c r="S21" s="56"/>
      <c r="T21" s="40">
        <f t="shared" si="17"/>
        <v>44698</v>
      </c>
      <c r="U21" s="54" t="str">
        <f t="shared" si="4"/>
        <v/>
      </c>
      <c r="V21" s="47"/>
      <c r="W21" s="56"/>
      <c r="X21" s="40">
        <f t="shared" si="18"/>
        <v>44729</v>
      </c>
      <c r="Y21" s="54" t="str">
        <f t="shared" si="5"/>
        <v/>
      </c>
      <c r="Z21" s="47"/>
      <c r="AA21" s="56"/>
      <c r="AB21" s="40">
        <f t="shared" si="19"/>
        <v>44759</v>
      </c>
      <c r="AC21" s="54" t="str">
        <f t="shared" si="6"/>
        <v/>
      </c>
      <c r="AD21" s="47"/>
      <c r="AE21" s="56"/>
      <c r="AF21" s="40">
        <f t="shared" si="20"/>
        <v>44790</v>
      </c>
      <c r="AG21" s="54" t="e">
        <f t="shared" ca="1" si="7"/>
        <v>#NAME?</v>
      </c>
      <c r="AH21" s="47"/>
      <c r="AI21" s="56"/>
      <c r="AJ21" s="40">
        <f t="shared" si="21"/>
        <v>44821</v>
      </c>
      <c r="AK21" s="54" t="str">
        <f t="shared" si="8"/>
        <v/>
      </c>
      <c r="AL21" s="47"/>
      <c r="AM21" s="56"/>
      <c r="AN21" s="40">
        <f t="shared" si="22"/>
        <v>44851</v>
      </c>
      <c r="AO21" s="54" t="str">
        <f t="shared" si="9"/>
        <v/>
      </c>
      <c r="AP21" s="47"/>
      <c r="AQ21" s="56"/>
      <c r="AR21" s="40">
        <f t="shared" si="23"/>
        <v>44882</v>
      </c>
      <c r="AS21" s="54" t="str">
        <f t="shared" si="10"/>
        <v/>
      </c>
      <c r="AT21" s="47"/>
      <c r="AU21" s="56"/>
      <c r="AV21" s="40">
        <f t="shared" si="24"/>
        <v>44912</v>
      </c>
      <c r="AW21" s="54" t="str">
        <f t="shared" si="11"/>
        <v/>
      </c>
      <c r="AX21" s="47"/>
      <c r="AY21" s="56"/>
      <c r="AZ21" s="40">
        <f t="shared" si="25"/>
        <v>44943</v>
      </c>
      <c r="BA21" s="54" t="str">
        <f t="shared" si="12"/>
        <v/>
      </c>
      <c r="BB21" s="48"/>
      <c r="BD21" s="43"/>
    </row>
    <row r="22" spans="3:56" ht="20.100000000000001" customHeight="1">
      <c r="C22" s="55"/>
      <c r="D22" s="40">
        <f t="shared" si="13"/>
        <v>44579</v>
      </c>
      <c r="E22" s="54" t="str">
        <f t="shared" si="0"/>
        <v/>
      </c>
      <c r="F22" s="47"/>
      <c r="G22" s="56"/>
      <c r="H22" s="40">
        <f t="shared" si="14"/>
        <v>44610</v>
      </c>
      <c r="I22" s="54" t="str">
        <f t="shared" si="1"/>
        <v/>
      </c>
      <c r="J22" s="47"/>
      <c r="K22" s="56"/>
      <c r="L22" s="40">
        <f t="shared" si="15"/>
        <v>44638</v>
      </c>
      <c r="M22" s="54" t="str">
        <f t="shared" si="2"/>
        <v/>
      </c>
      <c r="N22" s="47"/>
      <c r="O22" s="56"/>
      <c r="P22" s="40">
        <f t="shared" si="16"/>
        <v>44669</v>
      </c>
      <c r="Q22" s="54" t="str">
        <f t="shared" si="3"/>
        <v/>
      </c>
      <c r="R22" s="47"/>
      <c r="S22" s="56"/>
      <c r="T22" s="40">
        <f t="shared" si="17"/>
        <v>44699</v>
      </c>
      <c r="U22" s="54" t="e">
        <f t="shared" ca="1" si="4"/>
        <v>#NAME?</v>
      </c>
      <c r="V22" s="47"/>
      <c r="W22" s="56"/>
      <c r="X22" s="40">
        <f t="shared" si="18"/>
        <v>44730</v>
      </c>
      <c r="Y22" s="54" t="str">
        <f t="shared" si="5"/>
        <v/>
      </c>
      <c r="Z22" s="47"/>
      <c r="AA22" s="56"/>
      <c r="AB22" s="40">
        <f t="shared" si="19"/>
        <v>44760</v>
      </c>
      <c r="AC22" s="54" t="str">
        <f t="shared" si="6"/>
        <v/>
      </c>
      <c r="AD22" s="47"/>
      <c r="AE22" s="56"/>
      <c r="AF22" s="40">
        <f t="shared" si="20"/>
        <v>44791</v>
      </c>
      <c r="AG22" s="54" t="str">
        <f t="shared" si="7"/>
        <v/>
      </c>
      <c r="AH22" s="47"/>
      <c r="AI22" s="56"/>
      <c r="AJ22" s="40">
        <f t="shared" si="21"/>
        <v>44822</v>
      </c>
      <c r="AK22" s="54" t="str">
        <f t="shared" si="8"/>
        <v/>
      </c>
      <c r="AL22" s="47"/>
      <c r="AM22" s="56"/>
      <c r="AN22" s="40">
        <f t="shared" si="22"/>
        <v>44852</v>
      </c>
      <c r="AO22" s="54" t="str">
        <f t="shared" si="9"/>
        <v/>
      </c>
      <c r="AP22" s="47"/>
      <c r="AQ22" s="56"/>
      <c r="AR22" s="40">
        <f t="shared" si="23"/>
        <v>44883</v>
      </c>
      <c r="AS22" s="54" t="str">
        <f t="shared" si="10"/>
        <v/>
      </c>
      <c r="AT22" s="47"/>
      <c r="AU22" s="56"/>
      <c r="AV22" s="40">
        <f t="shared" si="24"/>
        <v>44913</v>
      </c>
      <c r="AW22" s="54" t="str">
        <f t="shared" si="11"/>
        <v/>
      </c>
      <c r="AX22" s="47"/>
      <c r="AY22" s="56"/>
      <c r="AZ22" s="40">
        <f t="shared" si="25"/>
        <v>44944</v>
      </c>
      <c r="BA22" s="54" t="e">
        <f t="shared" ca="1" si="12"/>
        <v>#NAME?</v>
      </c>
      <c r="BB22" s="48"/>
      <c r="BD22" s="43"/>
    </row>
    <row r="23" spans="3:56" ht="20.100000000000001" customHeight="1">
      <c r="C23" s="55"/>
      <c r="D23" s="40">
        <f t="shared" si="13"/>
        <v>44580</v>
      </c>
      <c r="E23" s="54" t="e">
        <f t="shared" ca="1" si="0"/>
        <v>#NAME?</v>
      </c>
      <c r="F23" s="47"/>
      <c r="G23" s="56"/>
      <c r="H23" s="40">
        <f t="shared" si="14"/>
        <v>44611</v>
      </c>
      <c r="I23" s="54" t="str">
        <f t="shared" si="1"/>
        <v/>
      </c>
      <c r="J23" s="47"/>
      <c r="K23" s="56"/>
      <c r="L23" s="40">
        <f t="shared" si="15"/>
        <v>44639</v>
      </c>
      <c r="M23" s="54" t="str">
        <f t="shared" si="2"/>
        <v/>
      </c>
      <c r="N23" s="47"/>
      <c r="O23" s="56"/>
      <c r="P23" s="40">
        <f t="shared" si="16"/>
        <v>44670</v>
      </c>
      <c r="Q23" s="54" t="str">
        <f t="shared" si="3"/>
        <v/>
      </c>
      <c r="R23" s="47"/>
      <c r="S23" s="56"/>
      <c r="T23" s="40">
        <f t="shared" si="17"/>
        <v>44700</v>
      </c>
      <c r="U23" s="54" t="str">
        <f t="shared" si="4"/>
        <v/>
      </c>
      <c r="V23" s="47"/>
      <c r="W23" s="56"/>
      <c r="X23" s="40">
        <f t="shared" si="18"/>
        <v>44731</v>
      </c>
      <c r="Y23" s="54" t="str">
        <f t="shared" si="5"/>
        <v/>
      </c>
      <c r="Z23" s="47"/>
      <c r="AA23" s="56"/>
      <c r="AB23" s="40">
        <f t="shared" si="19"/>
        <v>44761</v>
      </c>
      <c r="AC23" s="54" t="str">
        <f t="shared" si="6"/>
        <v/>
      </c>
      <c r="AD23" s="47"/>
      <c r="AE23" s="56"/>
      <c r="AF23" s="40">
        <f t="shared" si="20"/>
        <v>44792</v>
      </c>
      <c r="AG23" s="54" t="str">
        <f t="shared" si="7"/>
        <v/>
      </c>
      <c r="AH23" s="47"/>
      <c r="AI23" s="56"/>
      <c r="AJ23" s="40">
        <f t="shared" si="21"/>
        <v>44823</v>
      </c>
      <c r="AK23" s="54" t="str">
        <f t="shared" si="8"/>
        <v/>
      </c>
      <c r="AL23" s="47"/>
      <c r="AM23" s="56"/>
      <c r="AN23" s="40">
        <f t="shared" si="22"/>
        <v>44853</v>
      </c>
      <c r="AO23" s="54" t="e">
        <f t="shared" ca="1" si="9"/>
        <v>#NAME?</v>
      </c>
      <c r="AP23" s="47"/>
      <c r="AQ23" s="56"/>
      <c r="AR23" s="40">
        <f t="shared" si="23"/>
        <v>44884</v>
      </c>
      <c r="AS23" s="54" t="str">
        <f t="shared" si="10"/>
        <v/>
      </c>
      <c r="AT23" s="47"/>
      <c r="AU23" s="56"/>
      <c r="AV23" s="40">
        <f t="shared" si="24"/>
        <v>44914</v>
      </c>
      <c r="AW23" s="54" t="str">
        <f t="shared" si="11"/>
        <v/>
      </c>
      <c r="AX23" s="47"/>
      <c r="AY23" s="56"/>
      <c r="AZ23" s="40">
        <f t="shared" si="25"/>
        <v>44945</v>
      </c>
      <c r="BA23" s="54" t="str">
        <f t="shared" si="12"/>
        <v/>
      </c>
      <c r="BB23" s="48"/>
      <c r="BD23" s="43"/>
    </row>
    <row r="24" spans="3:56" ht="20.100000000000001" customHeight="1">
      <c r="C24" s="55"/>
      <c r="D24" s="40">
        <f t="shared" si="13"/>
        <v>44581</v>
      </c>
      <c r="E24" s="54" t="str">
        <f t="shared" si="0"/>
        <v/>
      </c>
      <c r="F24" s="47"/>
      <c r="G24" s="56"/>
      <c r="H24" s="40">
        <f t="shared" si="14"/>
        <v>44612</v>
      </c>
      <c r="I24" s="54" t="str">
        <f t="shared" si="1"/>
        <v/>
      </c>
      <c r="J24" s="47"/>
      <c r="K24" s="56"/>
      <c r="L24" s="40">
        <f t="shared" si="15"/>
        <v>44640</v>
      </c>
      <c r="M24" s="54" t="str">
        <f t="shared" si="2"/>
        <v/>
      </c>
      <c r="N24" s="47"/>
      <c r="O24" s="56"/>
      <c r="P24" s="40">
        <f t="shared" si="16"/>
        <v>44671</v>
      </c>
      <c r="Q24" s="54" t="e">
        <f t="shared" ca="1" si="3"/>
        <v>#NAME?</v>
      </c>
      <c r="R24" s="47"/>
      <c r="S24" s="56"/>
      <c r="T24" s="40">
        <f t="shared" si="17"/>
        <v>44701</v>
      </c>
      <c r="U24" s="54" t="str">
        <f t="shared" si="4"/>
        <v/>
      </c>
      <c r="V24" s="47"/>
      <c r="W24" s="56"/>
      <c r="X24" s="40">
        <f t="shared" si="18"/>
        <v>44732</v>
      </c>
      <c r="Y24" s="54" t="str">
        <f t="shared" si="5"/>
        <v/>
      </c>
      <c r="Z24" s="47"/>
      <c r="AA24" s="56"/>
      <c r="AB24" s="40">
        <f t="shared" si="19"/>
        <v>44762</v>
      </c>
      <c r="AC24" s="54" t="e">
        <f t="shared" ca="1" si="6"/>
        <v>#NAME?</v>
      </c>
      <c r="AD24" s="47"/>
      <c r="AE24" s="56"/>
      <c r="AF24" s="40">
        <f t="shared" si="20"/>
        <v>44793</v>
      </c>
      <c r="AG24" s="54" t="str">
        <f t="shared" si="7"/>
        <v/>
      </c>
      <c r="AH24" s="47"/>
      <c r="AI24" s="56"/>
      <c r="AJ24" s="40">
        <f t="shared" si="21"/>
        <v>44824</v>
      </c>
      <c r="AK24" s="54" t="str">
        <f t="shared" si="8"/>
        <v/>
      </c>
      <c r="AL24" s="47"/>
      <c r="AM24" s="56"/>
      <c r="AN24" s="40">
        <f t="shared" si="22"/>
        <v>44854</v>
      </c>
      <c r="AO24" s="54" t="str">
        <f t="shared" si="9"/>
        <v/>
      </c>
      <c r="AP24" s="47"/>
      <c r="AQ24" s="56"/>
      <c r="AR24" s="40">
        <f t="shared" si="23"/>
        <v>44885</v>
      </c>
      <c r="AS24" s="54" t="str">
        <f t="shared" si="10"/>
        <v/>
      </c>
      <c r="AT24" s="47"/>
      <c r="AU24" s="56"/>
      <c r="AV24" s="40">
        <f t="shared" si="24"/>
        <v>44915</v>
      </c>
      <c r="AW24" s="54" t="str">
        <f t="shared" si="11"/>
        <v/>
      </c>
      <c r="AX24" s="47"/>
      <c r="AY24" s="56"/>
      <c r="AZ24" s="40">
        <f t="shared" si="25"/>
        <v>44946</v>
      </c>
      <c r="BA24" s="54" t="str">
        <f t="shared" si="12"/>
        <v/>
      </c>
      <c r="BB24" s="48"/>
      <c r="BD24" s="43"/>
    </row>
    <row r="25" spans="3:56" ht="20.100000000000001" customHeight="1">
      <c r="C25" s="55"/>
      <c r="D25" s="40">
        <f t="shared" si="13"/>
        <v>44582</v>
      </c>
      <c r="E25" s="54" t="str">
        <f t="shared" si="0"/>
        <v/>
      </c>
      <c r="F25" s="47"/>
      <c r="G25" s="56"/>
      <c r="H25" s="40">
        <f t="shared" si="14"/>
        <v>44613</v>
      </c>
      <c r="I25" s="54" t="str">
        <f t="shared" si="1"/>
        <v/>
      </c>
      <c r="J25" s="47"/>
      <c r="K25" s="56"/>
      <c r="L25" s="40">
        <f t="shared" si="15"/>
        <v>44641</v>
      </c>
      <c r="M25" s="54" t="str">
        <f t="shared" si="2"/>
        <v/>
      </c>
      <c r="N25" s="47"/>
      <c r="O25" s="56"/>
      <c r="P25" s="40">
        <f t="shared" si="16"/>
        <v>44672</v>
      </c>
      <c r="Q25" s="54" t="str">
        <f t="shared" si="3"/>
        <v/>
      </c>
      <c r="R25" s="47"/>
      <c r="S25" s="56"/>
      <c r="T25" s="40">
        <f t="shared" si="17"/>
        <v>44702</v>
      </c>
      <c r="U25" s="54" t="str">
        <f t="shared" si="4"/>
        <v/>
      </c>
      <c r="V25" s="47"/>
      <c r="W25" s="56"/>
      <c r="X25" s="40">
        <f t="shared" si="18"/>
        <v>44733</v>
      </c>
      <c r="Y25" s="54" t="str">
        <f t="shared" si="5"/>
        <v/>
      </c>
      <c r="Z25" s="47"/>
      <c r="AA25" s="56"/>
      <c r="AB25" s="40">
        <f t="shared" si="19"/>
        <v>44763</v>
      </c>
      <c r="AC25" s="54" t="str">
        <f t="shared" si="6"/>
        <v/>
      </c>
      <c r="AD25" s="47"/>
      <c r="AE25" s="56"/>
      <c r="AF25" s="40">
        <f t="shared" si="20"/>
        <v>44794</v>
      </c>
      <c r="AG25" s="54" t="str">
        <f t="shared" si="7"/>
        <v/>
      </c>
      <c r="AH25" s="47"/>
      <c r="AI25" s="56"/>
      <c r="AJ25" s="40">
        <f t="shared" si="21"/>
        <v>44825</v>
      </c>
      <c r="AK25" s="54" t="e">
        <f t="shared" ca="1" si="8"/>
        <v>#NAME?</v>
      </c>
      <c r="AL25" s="47"/>
      <c r="AM25" s="56"/>
      <c r="AN25" s="40">
        <f t="shared" si="22"/>
        <v>44855</v>
      </c>
      <c r="AO25" s="54" t="str">
        <f t="shared" si="9"/>
        <v/>
      </c>
      <c r="AP25" s="47"/>
      <c r="AQ25" s="56"/>
      <c r="AR25" s="40">
        <f t="shared" si="23"/>
        <v>44886</v>
      </c>
      <c r="AS25" s="54" t="str">
        <f t="shared" si="10"/>
        <v/>
      </c>
      <c r="AT25" s="47"/>
      <c r="AU25" s="56"/>
      <c r="AV25" s="40">
        <f t="shared" si="24"/>
        <v>44916</v>
      </c>
      <c r="AW25" s="54" t="e">
        <f t="shared" ca="1" si="11"/>
        <v>#NAME?</v>
      </c>
      <c r="AX25" s="47"/>
      <c r="AY25" s="56"/>
      <c r="AZ25" s="40">
        <f t="shared" si="25"/>
        <v>44947</v>
      </c>
      <c r="BA25" s="54" t="str">
        <f t="shared" si="12"/>
        <v/>
      </c>
      <c r="BB25" s="48"/>
      <c r="BD25" s="43"/>
    </row>
    <row r="26" spans="3:56" ht="20.100000000000001" customHeight="1">
      <c r="C26" s="55"/>
      <c r="D26" s="40">
        <f t="shared" si="13"/>
        <v>44583</v>
      </c>
      <c r="E26" s="54" t="str">
        <f t="shared" si="0"/>
        <v/>
      </c>
      <c r="F26" s="47"/>
      <c r="G26" s="56"/>
      <c r="H26" s="40">
        <f t="shared" si="14"/>
        <v>44614</v>
      </c>
      <c r="I26" s="54" t="str">
        <f t="shared" si="1"/>
        <v/>
      </c>
      <c r="J26" s="47"/>
      <c r="K26" s="56"/>
      <c r="L26" s="40">
        <f t="shared" si="15"/>
        <v>44642</v>
      </c>
      <c r="M26" s="54" t="str">
        <f t="shared" si="2"/>
        <v/>
      </c>
      <c r="N26" s="47"/>
      <c r="O26" s="56"/>
      <c r="P26" s="40">
        <f t="shared" si="16"/>
        <v>44673</v>
      </c>
      <c r="Q26" s="54" t="str">
        <f t="shared" si="3"/>
        <v/>
      </c>
      <c r="R26" s="47"/>
      <c r="S26" s="56"/>
      <c r="T26" s="40">
        <f t="shared" si="17"/>
        <v>44703</v>
      </c>
      <c r="U26" s="54" t="str">
        <f t="shared" si="4"/>
        <v/>
      </c>
      <c r="V26" s="47"/>
      <c r="W26" s="56"/>
      <c r="X26" s="40">
        <f t="shared" si="18"/>
        <v>44734</v>
      </c>
      <c r="Y26" s="54" t="e">
        <f t="shared" ca="1" si="5"/>
        <v>#NAME?</v>
      </c>
      <c r="Z26" s="47"/>
      <c r="AA26" s="56"/>
      <c r="AB26" s="40">
        <f t="shared" si="19"/>
        <v>44764</v>
      </c>
      <c r="AC26" s="54" t="str">
        <f t="shared" si="6"/>
        <v/>
      </c>
      <c r="AD26" s="47"/>
      <c r="AE26" s="56"/>
      <c r="AF26" s="40">
        <f t="shared" si="20"/>
        <v>44795</v>
      </c>
      <c r="AG26" s="54" t="str">
        <f t="shared" si="7"/>
        <v/>
      </c>
      <c r="AH26" s="47"/>
      <c r="AI26" s="56"/>
      <c r="AJ26" s="40">
        <f t="shared" si="21"/>
        <v>44826</v>
      </c>
      <c r="AK26" s="54" t="str">
        <f t="shared" si="8"/>
        <v/>
      </c>
      <c r="AL26" s="47"/>
      <c r="AM26" s="56"/>
      <c r="AN26" s="40">
        <f t="shared" si="22"/>
        <v>44856</v>
      </c>
      <c r="AO26" s="54" t="str">
        <f t="shared" si="9"/>
        <v/>
      </c>
      <c r="AP26" s="47"/>
      <c r="AQ26" s="56"/>
      <c r="AR26" s="40">
        <f t="shared" si="23"/>
        <v>44887</v>
      </c>
      <c r="AS26" s="54" t="str">
        <f t="shared" si="10"/>
        <v/>
      </c>
      <c r="AT26" s="47"/>
      <c r="AU26" s="56"/>
      <c r="AV26" s="40">
        <f t="shared" si="24"/>
        <v>44917</v>
      </c>
      <c r="AW26" s="54" t="str">
        <f t="shared" si="11"/>
        <v/>
      </c>
      <c r="AX26" s="47"/>
      <c r="AY26" s="56"/>
      <c r="AZ26" s="40">
        <f t="shared" si="25"/>
        <v>44948</v>
      </c>
      <c r="BA26" s="54" t="str">
        <f t="shared" si="12"/>
        <v/>
      </c>
      <c r="BB26" s="48"/>
      <c r="BD26" s="43"/>
    </row>
    <row r="27" spans="3:56" ht="20.100000000000001" customHeight="1">
      <c r="C27" s="55"/>
      <c r="D27" s="40">
        <f t="shared" si="13"/>
        <v>44584</v>
      </c>
      <c r="E27" s="54" t="str">
        <f t="shared" si="0"/>
        <v/>
      </c>
      <c r="F27" s="47"/>
      <c r="G27" s="56"/>
      <c r="H27" s="40">
        <f t="shared" si="14"/>
        <v>44615</v>
      </c>
      <c r="I27" s="54" t="e">
        <f t="shared" ca="1" si="1"/>
        <v>#NAME?</v>
      </c>
      <c r="J27" s="47"/>
      <c r="K27" s="56"/>
      <c r="L27" s="40">
        <f t="shared" si="15"/>
        <v>44643</v>
      </c>
      <c r="M27" s="54" t="e">
        <f t="shared" ca="1" si="2"/>
        <v>#NAME?</v>
      </c>
      <c r="N27" s="47"/>
      <c r="O27" s="56"/>
      <c r="P27" s="40">
        <f t="shared" si="16"/>
        <v>44674</v>
      </c>
      <c r="Q27" s="54" t="str">
        <f t="shared" si="3"/>
        <v/>
      </c>
      <c r="R27" s="47"/>
      <c r="S27" s="56"/>
      <c r="T27" s="40">
        <f t="shared" si="17"/>
        <v>44704</v>
      </c>
      <c r="U27" s="54" t="str">
        <f t="shared" si="4"/>
        <v/>
      </c>
      <c r="V27" s="47"/>
      <c r="W27" s="56"/>
      <c r="X27" s="40">
        <f t="shared" si="18"/>
        <v>44735</v>
      </c>
      <c r="Y27" s="54" t="str">
        <f t="shared" si="5"/>
        <v/>
      </c>
      <c r="Z27" s="47"/>
      <c r="AA27" s="56"/>
      <c r="AB27" s="40">
        <f t="shared" si="19"/>
        <v>44765</v>
      </c>
      <c r="AC27" s="54" t="str">
        <f t="shared" si="6"/>
        <v/>
      </c>
      <c r="AD27" s="47"/>
      <c r="AE27" s="56"/>
      <c r="AF27" s="40">
        <f t="shared" si="20"/>
        <v>44796</v>
      </c>
      <c r="AG27" s="54" t="str">
        <f t="shared" si="7"/>
        <v/>
      </c>
      <c r="AH27" s="47"/>
      <c r="AI27" s="56"/>
      <c r="AJ27" s="40">
        <f t="shared" si="21"/>
        <v>44827</v>
      </c>
      <c r="AK27" s="54" t="str">
        <f t="shared" si="8"/>
        <v/>
      </c>
      <c r="AL27" s="47"/>
      <c r="AM27" s="56"/>
      <c r="AN27" s="40">
        <f t="shared" si="22"/>
        <v>44857</v>
      </c>
      <c r="AO27" s="54" t="str">
        <f t="shared" si="9"/>
        <v/>
      </c>
      <c r="AP27" s="47"/>
      <c r="AQ27" s="56"/>
      <c r="AR27" s="40">
        <f t="shared" si="23"/>
        <v>44888</v>
      </c>
      <c r="AS27" s="54" t="e">
        <f t="shared" ca="1" si="10"/>
        <v>#NAME?</v>
      </c>
      <c r="AT27" s="47"/>
      <c r="AU27" s="56"/>
      <c r="AV27" s="40">
        <f t="shared" si="24"/>
        <v>44918</v>
      </c>
      <c r="AW27" s="54" t="str">
        <f t="shared" si="11"/>
        <v/>
      </c>
      <c r="AX27" s="47"/>
      <c r="AY27" s="56"/>
      <c r="AZ27" s="40">
        <f t="shared" si="25"/>
        <v>44949</v>
      </c>
      <c r="BA27" s="54" t="str">
        <f t="shared" si="12"/>
        <v/>
      </c>
      <c r="BB27" s="48"/>
      <c r="BD27" s="43"/>
    </row>
    <row r="28" spans="3:56" ht="20.100000000000001" customHeight="1">
      <c r="C28" s="55"/>
      <c r="D28" s="40">
        <f t="shared" si="13"/>
        <v>44585</v>
      </c>
      <c r="E28" s="54" t="str">
        <f t="shared" si="0"/>
        <v/>
      </c>
      <c r="F28" s="47"/>
      <c r="G28" s="56"/>
      <c r="H28" s="40">
        <f t="shared" si="14"/>
        <v>44616</v>
      </c>
      <c r="I28" s="54" t="str">
        <f t="shared" si="1"/>
        <v/>
      </c>
      <c r="J28" s="47"/>
      <c r="K28" s="56"/>
      <c r="L28" s="40">
        <f t="shared" si="15"/>
        <v>44644</v>
      </c>
      <c r="M28" s="54" t="str">
        <f t="shared" si="2"/>
        <v/>
      </c>
      <c r="N28" s="47"/>
      <c r="O28" s="56"/>
      <c r="P28" s="40">
        <f t="shared" si="16"/>
        <v>44675</v>
      </c>
      <c r="Q28" s="54" t="str">
        <f t="shared" si="3"/>
        <v/>
      </c>
      <c r="R28" s="47"/>
      <c r="S28" s="56"/>
      <c r="T28" s="40">
        <f t="shared" si="17"/>
        <v>44705</v>
      </c>
      <c r="U28" s="54" t="str">
        <f t="shared" si="4"/>
        <v/>
      </c>
      <c r="V28" s="47"/>
      <c r="W28" s="56"/>
      <c r="X28" s="40">
        <f t="shared" si="18"/>
        <v>44736</v>
      </c>
      <c r="Y28" s="54" t="str">
        <f t="shared" si="5"/>
        <v/>
      </c>
      <c r="Z28" s="47"/>
      <c r="AA28" s="56"/>
      <c r="AB28" s="40">
        <f t="shared" si="19"/>
        <v>44766</v>
      </c>
      <c r="AC28" s="54" t="str">
        <f t="shared" si="6"/>
        <v/>
      </c>
      <c r="AD28" s="47"/>
      <c r="AE28" s="56"/>
      <c r="AF28" s="40">
        <f t="shared" si="20"/>
        <v>44797</v>
      </c>
      <c r="AG28" s="54" t="e">
        <f t="shared" ca="1" si="7"/>
        <v>#NAME?</v>
      </c>
      <c r="AH28" s="47"/>
      <c r="AI28" s="56"/>
      <c r="AJ28" s="40">
        <f t="shared" si="21"/>
        <v>44828</v>
      </c>
      <c r="AK28" s="54" t="str">
        <f t="shared" si="8"/>
        <v/>
      </c>
      <c r="AL28" s="47"/>
      <c r="AM28" s="56"/>
      <c r="AN28" s="40">
        <f t="shared" si="22"/>
        <v>44858</v>
      </c>
      <c r="AO28" s="54" t="str">
        <f t="shared" si="9"/>
        <v/>
      </c>
      <c r="AP28" s="47"/>
      <c r="AQ28" s="56"/>
      <c r="AR28" s="40">
        <f t="shared" si="23"/>
        <v>44889</v>
      </c>
      <c r="AS28" s="54" t="str">
        <f t="shared" si="10"/>
        <v/>
      </c>
      <c r="AT28" s="47"/>
      <c r="AU28" s="56"/>
      <c r="AV28" s="40">
        <f t="shared" si="24"/>
        <v>44919</v>
      </c>
      <c r="AW28" s="54" t="str">
        <f t="shared" si="11"/>
        <v/>
      </c>
      <c r="AX28" s="47"/>
      <c r="AY28" s="56"/>
      <c r="AZ28" s="40">
        <f t="shared" si="25"/>
        <v>44950</v>
      </c>
      <c r="BA28" s="54" t="str">
        <f t="shared" si="12"/>
        <v/>
      </c>
      <c r="BB28" s="48"/>
      <c r="BD28" s="43"/>
    </row>
    <row r="29" spans="3:56" ht="20.100000000000001" customHeight="1">
      <c r="C29" s="55"/>
      <c r="D29" s="40">
        <f t="shared" si="13"/>
        <v>44586</v>
      </c>
      <c r="E29" s="54" t="str">
        <f t="shared" si="0"/>
        <v/>
      </c>
      <c r="F29" s="47"/>
      <c r="G29" s="56"/>
      <c r="H29" s="40">
        <f t="shared" si="14"/>
        <v>44617</v>
      </c>
      <c r="I29" s="54" t="str">
        <f t="shared" si="1"/>
        <v/>
      </c>
      <c r="J29" s="47"/>
      <c r="K29" s="56"/>
      <c r="L29" s="40">
        <f t="shared" si="15"/>
        <v>44645</v>
      </c>
      <c r="M29" s="54" t="str">
        <f t="shared" si="2"/>
        <v/>
      </c>
      <c r="N29" s="47"/>
      <c r="O29" s="56"/>
      <c r="P29" s="40">
        <f t="shared" si="16"/>
        <v>44676</v>
      </c>
      <c r="Q29" s="54" t="str">
        <f t="shared" si="3"/>
        <v/>
      </c>
      <c r="R29" s="47"/>
      <c r="S29" s="56"/>
      <c r="T29" s="40">
        <f t="shared" si="17"/>
        <v>44706</v>
      </c>
      <c r="U29" s="54" t="e">
        <f t="shared" ca="1" si="4"/>
        <v>#NAME?</v>
      </c>
      <c r="V29" s="47"/>
      <c r="W29" s="56"/>
      <c r="X29" s="40">
        <f t="shared" si="18"/>
        <v>44737</v>
      </c>
      <c r="Y29" s="54" t="str">
        <f t="shared" si="5"/>
        <v/>
      </c>
      <c r="Z29" s="47"/>
      <c r="AA29" s="56"/>
      <c r="AB29" s="40">
        <f t="shared" si="19"/>
        <v>44767</v>
      </c>
      <c r="AC29" s="54" t="str">
        <f t="shared" si="6"/>
        <v/>
      </c>
      <c r="AD29" s="47"/>
      <c r="AE29" s="56"/>
      <c r="AF29" s="40">
        <f t="shared" si="20"/>
        <v>44798</v>
      </c>
      <c r="AG29" s="54" t="str">
        <f t="shared" si="7"/>
        <v/>
      </c>
      <c r="AH29" s="47"/>
      <c r="AI29" s="56"/>
      <c r="AJ29" s="40">
        <f t="shared" si="21"/>
        <v>44829</v>
      </c>
      <c r="AK29" s="54" t="str">
        <f t="shared" si="8"/>
        <v/>
      </c>
      <c r="AL29" s="47"/>
      <c r="AM29" s="56"/>
      <c r="AN29" s="40">
        <f t="shared" si="22"/>
        <v>44859</v>
      </c>
      <c r="AO29" s="54" t="str">
        <f t="shared" si="9"/>
        <v/>
      </c>
      <c r="AP29" s="47"/>
      <c r="AQ29" s="56"/>
      <c r="AR29" s="40">
        <f t="shared" si="23"/>
        <v>44890</v>
      </c>
      <c r="AS29" s="54" t="str">
        <f t="shared" si="10"/>
        <v/>
      </c>
      <c r="AT29" s="47"/>
      <c r="AU29" s="56"/>
      <c r="AV29" s="40">
        <f t="shared" si="24"/>
        <v>44920</v>
      </c>
      <c r="AW29" s="54" t="str">
        <f t="shared" si="11"/>
        <v/>
      </c>
      <c r="AX29" s="47"/>
      <c r="AY29" s="56"/>
      <c r="AZ29" s="40">
        <f t="shared" si="25"/>
        <v>44951</v>
      </c>
      <c r="BA29" s="54" t="e">
        <f t="shared" ca="1" si="12"/>
        <v>#NAME?</v>
      </c>
      <c r="BB29" s="48"/>
      <c r="BD29" s="43"/>
    </row>
    <row r="30" spans="3:56" ht="20.100000000000001" customHeight="1">
      <c r="C30" s="55"/>
      <c r="D30" s="40">
        <f t="shared" si="13"/>
        <v>44587</v>
      </c>
      <c r="E30" s="54" t="e">
        <f t="shared" ca="1" si="0"/>
        <v>#NAME?</v>
      </c>
      <c r="F30" s="47"/>
      <c r="G30" s="56"/>
      <c r="H30" s="40">
        <f t="shared" si="14"/>
        <v>44618</v>
      </c>
      <c r="I30" s="54" t="str">
        <f t="shared" si="1"/>
        <v/>
      </c>
      <c r="J30" s="47"/>
      <c r="K30" s="56"/>
      <c r="L30" s="40">
        <f t="shared" si="15"/>
        <v>44646</v>
      </c>
      <c r="M30" s="54" t="str">
        <f t="shared" si="2"/>
        <v/>
      </c>
      <c r="N30" s="47"/>
      <c r="O30" s="56"/>
      <c r="P30" s="40">
        <f t="shared" si="16"/>
        <v>44677</v>
      </c>
      <c r="Q30" s="54" t="str">
        <f t="shared" si="3"/>
        <v/>
      </c>
      <c r="R30" s="47"/>
      <c r="S30" s="56"/>
      <c r="T30" s="40">
        <f t="shared" si="17"/>
        <v>44707</v>
      </c>
      <c r="U30" s="54" t="str">
        <f t="shared" si="4"/>
        <v/>
      </c>
      <c r="V30" s="47"/>
      <c r="W30" s="56"/>
      <c r="X30" s="40">
        <f t="shared" si="18"/>
        <v>44738</v>
      </c>
      <c r="Y30" s="54" t="str">
        <f t="shared" si="5"/>
        <v/>
      </c>
      <c r="Z30" s="47"/>
      <c r="AA30" s="56"/>
      <c r="AB30" s="40">
        <f t="shared" si="19"/>
        <v>44768</v>
      </c>
      <c r="AC30" s="54" t="str">
        <f t="shared" si="6"/>
        <v/>
      </c>
      <c r="AD30" s="47"/>
      <c r="AE30" s="56"/>
      <c r="AF30" s="40">
        <f t="shared" si="20"/>
        <v>44799</v>
      </c>
      <c r="AG30" s="54" t="str">
        <f t="shared" si="7"/>
        <v/>
      </c>
      <c r="AH30" s="47"/>
      <c r="AI30" s="56"/>
      <c r="AJ30" s="40">
        <f t="shared" si="21"/>
        <v>44830</v>
      </c>
      <c r="AK30" s="54" t="str">
        <f t="shared" si="8"/>
        <v/>
      </c>
      <c r="AL30" s="47"/>
      <c r="AM30" s="56"/>
      <c r="AN30" s="40">
        <f t="shared" si="22"/>
        <v>44860</v>
      </c>
      <c r="AO30" s="54" t="e">
        <f t="shared" ca="1" si="9"/>
        <v>#NAME?</v>
      </c>
      <c r="AP30" s="47"/>
      <c r="AQ30" s="56"/>
      <c r="AR30" s="40">
        <f t="shared" si="23"/>
        <v>44891</v>
      </c>
      <c r="AS30" s="54" t="str">
        <f t="shared" si="10"/>
        <v/>
      </c>
      <c r="AT30" s="47"/>
      <c r="AU30" s="56"/>
      <c r="AV30" s="40">
        <f t="shared" si="24"/>
        <v>44921</v>
      </c>
      <c r="AW30" s="54" t="str">
        <f t="shared" si="11"/>
        <v/>
      </c>
      <c r="AX30" s="47"/>
      <c r="AY30" s="56"/>
      <c r="AZ30" s="40">
        <f t="shared" si="25"/>
        <v>44952</v>
      </c>
      <c r="BA30" s="54" t="str">
        <f t="shared" si="12"/>
        <v/>
      </c>
      <c r="BB30" s="48"/>
      <c r="BD30" s="43"/>
    </row>
    <row r="31" spans="3:56" ht="20.100000000000001" customHeight="1">
      <c r="C31" s="55"/>
      <c r="D31" s="40">
        <f t="shared" si="13"/>
        <v>44588</v>
      </c>
      <c r="E31" s="54" t="str">
        <f t="shared" si="0"/>
        <v/>
      </c>
      <c r="F31" s="47"/>
      <c r="G31" s="56"/>
      <c r="H31" s="40">
        <f t="shared" si="14"/>
        <v>44619</v>
      </c>
      <c r="I31" s="54" t="str">
        <f t="shared" si="1"/>
        <v/>
      </c>
      <c r="J31" s="47"/>
      <c r="K31" s="56"/>
      <c r="L31" s="40">
        <f t="shared" si="15"/>
        <v>44647</v>
      </c>
      <c r="M31" s="54" t="str">
        <f t="shared" si="2"/>
        <v/>
      </c>
      <c r="N31" s="47"/>
      <c r="O31" s="56"/>
      <c r="P31" s="40">
        <f t="shared" si="16"/>
        <v>44678</v>
      </c>
      <c r="Q31" s="54" t="e">
        <f t="shared" ca="1" si="3"/>
        <v>#NAME?</v>
      </c>
      <c r="R31" s="47"/>
      <c r="S31" s="56"/>
      <c r="T31" s="40">
        <f t="shared" si="17"/>
        <v>44708</v>
      </c>
      <c r="U31" s="54" t="str">
        <f t="shared" si="4"/>
        <v/>
      </c>
      <c r="V31" s="47"/>
      <c r="W31" s="56"/>
      <c r="X31" s="40">
        <f t="shared" si="18"/>
        <v>44739</v>
      </c>
      <c r="Y31" s="54" t="str">
        <f t="shared" si="5"/>
        <v/>
      </c>
      <c r="Z31" s="47"/>
      <c r="AA31" s="56"/>
      <c r="AB31" s="40">
        <f t="shared" si="19"/>
        <v>44769</v>
      </c>
      <c r="AC31" s="54" t="e">
        <f t="shared" ca="1" si="6"/>
        <v>#NAME?</v>
      </c>
      <c r="AD31" s="47"/>
      <c r="AE31" s="56"/>
      <c r="AF31" s="40">
        <f t="shared" si="20"/>
        <v>44800</v>
      </c>
      <c r="AG31" s="54" t="str">
        <f t="shared" si="7"/>
        <v/>
      </c>
      <c r="AH31" s="47"/>
      <c r="AI31" s="56"/>
      <c r="AJ31" s="40">
        <f t="shared" si="21"/>
        <v>44831</v>
      </c>
      <c r="AK31" s="54" t="str">
        <f t="shared" si="8"/>
        <v/>
      </c>
      <c r="AL31" s="47"/>
      <c r="AM31" s="56"/>
      <c r="AN31" s="40">
        <f t="shared" si="22"/>
        <v>44861</v>
      </c>
      <c r="AO31" s="54" t="str">
        <f t="shared" si="9"/>
        <v/>
      </c>
      <c r="AP31" s="47"/>
      <c r="AQ31" s="56"/>
      <c r="AR31" s="40">
        <f t="shared" si="23"/>
        <v>44892</v>
      </c>
      <c r="AS31" s="54" t="str">
        <f t="shared" si="10"/>
        <v/>
      </c>
      <c r="AT31" s="47"/>
      <c r="AU31" s="56"/>
      <c r="AV31" s="40">
        <f t="shared" si="24"/>
        <v>44922</v>
      </c>
      <c r="AW31" s="54" t="str">
        <f t="shared" si="11"/>
        <v/>
      </c>
      <c r="AX31" s="47"/>
      <c r="AY31" s="56"/>
      <c r="AZ31" s="40">
        <f t="shared" si="25"/>
        <v>44953</v>
      </c>
      <c r="BA31" s="54" t="str">
        <f t="shared" si="12"/>
        <v/>
      </c>
      <c r="BB31" s="48"/>
      <c r="BD31" s="43"/>
    </row>
    <row r="32" spans="3:56" ht="20.100000000000001" customHeight="1">
      <c r="C32" s="55"/>
      <c r="D32" s="40">
        <f t="shared" si="13"/>
        <v>44589</v>
      </c>
      <c r="E32" s="54" t="str">
        <f t="shared" si="0"/>
        <v/>
      </c>
      <c r="F32" s="47"/>
      <c r="G32" s="56"/>
      <c r="H32" s="40">
        <f t="shared" si="14"/>
        <v>44620</v>
      </c>
      <c r="I32" s="54" t="str">
        <f t="shared" si="1"/>
        <v/>
      </c>
      <c r="J32" s="47"/>
      <c r="K32" s="56"/>
      <c r="L32" s="40">
        <f t="shared" si="15"/>
        <v>44648</v>
      </c>
      <c r="M32" s="54" t="str">
        <f t="shared" si="2"/>
        <v/>
      </c>
      <c r="N32" s="47"/>
      <c r="O32" s="56"/>
      <c r="P32" s="40">
        <f t="shared" si="16"/>
        <v>44679</v>
      </c>
      <c r="Q32" s="54" t="str">
        <f t="shared" si="3"/>
        <v/>
      </c>
      <c r="R32" s="47"/>
      <c r="S32" s="56"/>
      <c r="T32" s="40">
        <f t="shared" si="17"/>
        <v>44709</v>
      </c>
      <c r="U32" s="54" t="str">
        <f t="shared" si="4"/>
        <v/>
      </c>
      <c r="V32" s="47"/>
      <c r="W32" s="56"/>
      <c r="X32" s="40">
        <f t="shared" si="18"/>
        <v>44740</v>
      </c>
      <c r="Y32" s="54" t="str">
        <f t="shared" si="5"/>
        <v/>
      </c>
      <c r="Z32" s="47"/>
      <c r="AA32" s="56"/>
      <c r="AB32" s="40">
        <f t="shared" si="19"/>
        <v>44770</v>
      </c>
      <c r="AC32" s="54" t="str">
        <f t="shared" si="6"/>
        <v/>
      </c>
      <c r="AD32" s="47"/>
      <c r="AE32" s="56"/>
      <c r="AF32" s="40">
        <f t="shared" si="20"/>
        <v>44801</v>
      </c>
      <c r="AG32" s="54" t="str">
        <f t="shared" si="7"/>
        <v/>
      </c>
      <c r="AH32" s="47"/>
      <c r="AI32" s="56"/>
      <c r="AJ32" s="40">
        <f t="shared" si="21"/>
        <v>44832</v>
      </c>
      <c r="AK32" s="54" t="e">
        <f t="shared" ca="1" si="8"/>
        <v>#NAME?</v>
      </c>
      <c r="AL32" s="47"/>
      <c r="AM32" s="56"/>
      <c r="AN32" s="40">
        <f t="shared" si="22"/>
        <v>44862</v>
      </c>
      <c r="AO32" s="54" t="str">
        <f t="shared" si="9"/>
        <v/>
      </c>
      <c r="AP32" s="47"/>
      <c r="AQ32" s="56"/>
      <c r="AR32" s="40">
        <f t="shared" si="23"/>
        <v>44893</v>
      </c>
      <c r="AS32" s="54" t="str">
        <f t="shared" si="10"/>
        <v/>
      </c>
      <c r="AT32" s="47"/>
      <c r="AU32" s="56"/>
      <c r="AV32" s="40">
        <f t="shared" si="24"/>
        <v>44923</v>
      </c>
      <c r="AW32" s="54" t="e">
        <f t="shared" ca="1" si="11"/>
        <v>#NAME?</v>
      </c>
      <c r="AX32" s="47"/>
      <c r="AY32" s="56"/>
      <c r="AZ32" s="40">
        <f t="shared" si="25"/>
        <v>44954</v>
      </c>
      <c r="BA32" s="54" t="str">
        <f t="shared" si="12"/>
        <v/>
      </c>
      <c r="BB32" s="48"/>
      <c r="BD32" s="43"/>
    </row>
    <row r="33" spans="1:56" ht="20.100000000000001" customHeight="1">
      <c r="C33" s="55"/>
      <c r="D33" s="40">
        <f>IFERROR(IF(OR(D32="",MONTH(D32+1)&gt;MONTH(D32)),"",D32+1),"")</f>
        <v>44590</v>
      </c>
      <c r="E33" s="54" t="str">
        <f>IFERROR(IF(WEEKDAY(D33,2)=3, _xlfn.ISOWEEKNUM(D33),""),"")</f>
        <v/>
      </c>
      <c r="F33" s="47"/>
      <c r="G33" s="55"/>
      <c r="H33" s="40" t="str">
        <f>IFERROR(IF(OR(H32="",MONTH(H32+1)&gt;MONTH(H32)),"",H32+1),"")</f>
        <v/>
      </c>
      <c r="I33" s="54" t="str">
        <f>IFERROR(IF(WEEKDAY(H33,2)=3, _xlfn.ISOWEEKNUM(H33),""),"")</f>
        <v/>
      </c>
      <c r="J33" s="47"/>
      <c r="K33" s="56"/>
      <c r="L33" s="40">
        <f>IFERROR(IF(OR(L32="",MONTH(L32+1)&gt;MONTH(L32)),"",L32+1),"")</f>
        <v>44649</v>
      </c>
      <c r="M33" s="54" t="str">
        <f>IFERROR(IF(WEEKDAY(L33,2)=3, _xlfn.ISOWEEKNUM(L33),""),"")</f>
        <v/>
      </c>
      <c r="N33" s="47"/>
      <c r="O33" s="56"/>
      <c r="P33" s="40">
        <f>IFERROR(IF(OR(P32="",MONTH(P32+1)&gt;MONTH(P32)),"",P32+1),"")</f>
        <v>44680</v>
      </c>
      <c r="Q33" s="54" t="str">
        <f>IFERROR(IF(WEEKDAY(P33,2)=3, _xlfn.ISOWEEKNUM(P33),""),"")</f>
        <v/>
      </c>
      <c r="R33" s="47"/>
      <c r="S33" s="56"/>
      <c r="T33" s="40">
        <f>IFERROR(IF(OR(T32="",MONTH(T32+1)&gt;MONTH(T32)),"",T32+1),"")</f>
        <v>44710</v>
      </c>
      <c r="U33" s="54" t="str">
        <f>IFERROR(IF(WEEKDAY(T33,2)=3, _xlfn.ISOWEEKNUM(T33),""),"")</f>
        <v/>
      </c>
      <c r="V33" s="47"/>
      <c r="W33" s="56"/>
      <c r="X33" s="40">
        <f>IFERROR(IF(OR(X32="",MONTH(X32+1)&gt;MONTH(X32)),"",X32+1),"")</f>
        <v>44741</v>
      </c>
      <c r="Y33" s="54" t="str">
        <f ca="1">IFERROR(IF(WEEKDAY(X33,2)=3, _xlfn.ISOWEEKNUM(X33),""),"")</f>
        <v/>
      </c>
      <c r="Z33" s="47"/>
      <c r="AA33" s="56"/>
      <c r="AB33" s="40">
        <f>IFERROR(IF(OR(AB32="",MONTH(AB32+1)&gt;MONTH(AB32)),"",AB32+1),"")</f>
        <v>44771</v>
      </c>
      <c r="AC33" s="54" t="str">
        <f>IFERROR(IF(WEEKDAY(AB33,2)=3, _xlfn.ISOWEEKNUM(AB33),""),"")</f>
        <v/>
      </c>
      <c r="AD33" s="47"/>
      <c r="AE33" s="56"/>
      <c r="AF33" s="40">
        <f>IFERROR(IF(OR(AF32="",MONTH(AF32+1)&gt;MONTH(AF32)),"",AF32+1),"")</f>
        <v>44802</v>
      </c>
      <c r="AG33" s="54" t="str">
        <f>IFERROR(IF(WEEKDAY(AF33,2)=3, _xlfn.ISOWEEKNUM(AF33),""),"")</f>
        <v/>
      </c>
      <c r="AH33" s="47"/>
      <c r="AI33" s="56"/>
      <c r="AJ33" s="40">
        <f>IFERROR(IF(OR(AJ32="",MONTH(AJ32+1)&gt;MONTH(AJ32)),"",AJ32+1),"")</f>
        <v>44833</v>
      </c>
      <c r="AK33" s="54" t="str">
        <f>IFERROR(IF(WEEKDAY(AJ33,2)=3, _xlfn.ISOWEEKNUM(AJ33),""),"")</f>
        <v/>
      </c>
      <c r="AL33" s="47"/>
      <c r="AM33" s="56"/>
      <c r="AN33" s="40">
        <f>IFERROR(IF(OR(AN32="",MONTH(AN32+1)&gt;MONTH(AN32)),"",AN32+1),"")</f>
        <v>44863</v>
      </c>
      <c r="AO33" s="54" t="str">
        <f>IFERROR(IF(WEEKDAY(AN33,2)=3, _xlfn.ISOWEEKNUM(AN33),""),"")</f>
        <v/>
      </c>
      <c r="AP33" s="47"/>
      <c r="AQ33" s="56"/>
      <c r="AR33" s="40">
        <f>IFERROR(IF(OR(AR32="",MONTH(AR32+1)&gt;MONTH(AR32)),"",AR32+1),"")</f>
        <v>44894</v>
      </c>
      <c r="AS33" s="54" t="str">
        <f>IFERROR(IF(WEEKDAY(AR33,2)=3, _xlfn.ISOWEEKNUM(AR33),""),"")</f>
        <v/>
      </c>
      <c r="AT33" s="47"/>
      <c r="AU33" s="56"/>
      <c r="AV33" s="40">
        <f>IFERROR(IF(OR(AV32="",MONTH(AV32+1)&gt;MONTH(AV32)),"",AV32+1),"")</f>
        <v>44924</v>
      </c>
      <c r="AW33" s="54" t="str">
        <f>IFERROR(IF(WEEKDAY(AV33,2)=3, _xlfn.ISOWEEKNUM(AV33),""),"")</f>
        <v/>
      </c>
      <c r="AX33" s="47"/>
      <c r="AY33" s="56"/>
      <c r="AZ33" s="40">
        <f>IFERROR(IF(OR(AZ32="",MONTH(AZ32+1)&gt;MONTH(AZ32)),"",AZ32+1),"")</f>
        <v>44955</v>
      </c>
      <c r="BA33" s="54" t="str">
        <f>IFERROR(IF(WEEKDAY(AZ33,2)=3, _xlfn.ISOWEEKNUM(AZ33),""),"")</f>
        <v/>
      </c>
      <c r="BB33" s="48"/>
      <c r="BD33" s="43"/>
    </row>
    <row r="34" spans="1:56" ht="20.100000000000001" customHeight="1">
      <c r="C34" s="55"/>
      <c r="D34" s="40">
        <f t="shared" ref="D34" si="26">IFERROR(IF(OR(D33="",MONTH(D33+1)&gt;MONTH(D33)),"",D33+1),"")</f>
        <v>44591</v>
      </c>
      <c r="E34" s="54" t="str">
        <f t="shared" ref="E34:E35" si="27">IFERROR(IF(WEEKDAY(D34,2)=3, _xlfn.ISOWEEKNUM(D34),""),"")</f>
        <v/>
      </c>
      <c r="F34" s="47"/>
      <c r="G34" s="55"/>
      <c r="H34" s="40" t="str">
        <f t="shared" ref="H34:H35" si="28">IFERROR(IF(OR(H33="",MONTH(H33+1)&gt;MONTH(H33)),"",H33+1),"")</f>
        <v/>
      </c>
      <c r="I34" s="54" t="str">
        <f t="shared" ref="I34:I35" si="29">IFERROR(IF(WEEKDAY(H34,2)=3, _xlfn.ISOWEEKNUM(H34),""),"")</f>
        <v/>
      </c>
      <c r="J34" s="47"/>
      <c r="K34" s="56"/>
      <c r="L34" s="40">
        <f t="shared" ref="L34:L35" si="30">IFERROR(IF(OR(L33="",MONTH(L33+1)&gt;MONTH(L33)),"",L33+1),"")</f>
        <v>44650</v>
      </c>
      <c r="M34" s="54" t="str">
        <f t="shared" ref="M34:M35" ca="1" si="31">IFERROR(IF(WEEKDAY(L34,2)=3, _xlfn.ISOWEEKNUM(L34),""),"")</f>
        <v/>
      </c>
      <c r="N34" s="47"/>
      <c r="O34" s="56"/>
      <c r="P34" s="40">
        <f t="shared" ref="P34:P35" si="32">IFERROR(IF(OR(P33="",MONTH(P33+1)&gt;MONTH(P33)),"",P33+1),"")</f>
        <v>44681</v>
      </c>
      <c r="Q34" s="54" t="str">
        <f t="shared" ref="Q34:Q35" si="33">IFERROR(IF(WEEKDAY(P34,2)=3, _xlfn.ISOWEEKNUM(P34),""),"")</f>
        <v/>
      </c>
      <c r="R34" s="47"/>
      <c r="S34" s="56"/>
      <c r="T34" s="40">
        <f t="shared" ref="T34:T35" si="34">IFERROR(IF(OR(T33="",MONTH(T33+1)&gt;MONTH(T33)),"",T33+1),"")</f>
        <v>44711</v>
      </c>
      <c r="U34" s="54" t="str">
        <f t="shared" ref="U34:U35" si="35">IFERROR(IF(WEEKDAY(T34,2)=3, _xlfn.ISOWEEKNUM(T34),""),"")</f>
        <v/>
      </c>
      <c r="V34" s="47"/>
      <c r="W34" s="56"/>
      <c r="X34" s="40">
        <f t="shared" ref="X34:X35" si="36">IFERROR(IF(OR(X33="",MONTH(X33+1)&gt;MONTH(X33)),"",X33+1),"")</f>
        <v>44742</v>
      </c>
      <c r="Y34" s="54" t="str">
        <f t="shared" ref="Y34:Y35" si="37">IFERROR(IF(WEEKDAY(X34,2)=3, _xlfn.ISOWEEKNUM(X34),""),"")</f>
        <v/>
      </c>
      <c r="Z34" s="47"/>
      <c r="AA34" s="56"/>
      <c r="AB34" s="40">
        <f t="shared" ref="AB34:AB35" si="38">IFERROR(IF(OR(AB33="",MONTH(AB33+1)&gt;MONTH(AB33)),"",AB33+1),"")</f>
        <v>44772</v>
      </c>
      <c r="AC34" s="54" t="str">
        <f t="shared" ref="AC34:AC35" si="39">IFERROR(IF(WEEKDAY(AB34,2)=3, _xlfn.ISOWEEKNUM(AB34),""),"")</f>
        <v/>
      </c>
      <c r="AD34" s="47"/>
      <c r="AE34" s="56"/>
      <c r="AF34" s="40">
        <f t="shared" ref="AF34:AF35" si="40">IFERROR(IF(OR(AF33="",MONTH(AF33+1)&gt;MONTH(AF33)),"",AF33+1),"")</f>
        <v>44803</v>
      </c>
      <c r="AG34" s="54" t="str">
        <f t="shared" ref="AG34:AG35" si="41">IFERROR(IF(WEEKDAY(AF34,2)=3, _xlfn.ISOWEEKNUM(AF34),""),"")</f>
        <v/>
      </c>
      <c r="AH34" s="47"/>
      <c r="AI34" s="56"/>
      <c r="AJ34" s="40">
        <f t="shared" ref="AJ34:AJ35" si="42">IFERROR(IF(OR(AJ33="",MONTH(AJ33+1)&gt;MONTH(AJ33)),"",AJ33+1),"")</f>
        <v>44834</v>
      </c>
      <c r="AK34" s="54" t="str">
        <f t="shared" ref="AK34:AK35" si="43">IFERROR(IF(WEEKDAY(AJ34,2)=3, _xlfn.ISOWEEKNUM(AJ34),""),"")</f>
        <v/>
      </c>
      <c r="AL34" s="47"/>
      <c r="AM34" s="56"/>
      <c r="AN34" s="40">
        <f t="shared" ref="AN34:AN35" si="44">IFERROR(IF(OR(AN33="",MONTH(AN33+1)&gt;MONTH(AN33)),"",AN33+1),"")</f>
        <v>44864</v>
      </c>
      <c r="AO34" s="54" t="str">
        <f t="shared" ref="AO34:AO35" si="45">IFERROR(IF(WEEKDAY(AN34,2)=3, _xlfn.ISOWEEKNUM(AN34),""),"")</f>
        <v/>
      </c>
      <c r="AP34" s="47"/>
      <c r="AQ34" s="56"/>
      <c r="AR34" s="40">
        <f t="shared" ref="AR34:AR35" si="46">IFERROR(IF(OR(AR33="",MONTH(AR33+1)&gt;MONTH(AR33)),"",AR33+1),"")</f>
        <v>44895</v>
      </c>
      <c r="AS34" s="54" t="str">
        <f t="shared" ref="AS34:AS35" ca="1" si="47">IFERROR(IF(WEEKDAY(AR34,2)=3, _xlfn.ISOWEEKNUM(AR34),""),"")</f>
        <v/>
      </c>
      <c r="AT34" s="47"/>
      <c r="AU34" s="56"/>
      <c r="AV34" s="40">
        <f t="shared" ref="AV34:AV35" si="48">IFERROR(IF(OR(AV33="",MONTH(AV33+1)&gt;MONTH(AV33)),"",AV33+1),"")</f>
        <v>44925</v>
      </c>
      <c r="AW34" s="54" t="str">
        <f t="shared" ref="AW34:AW35" si="49">IFERROR(IF(WEEKDAY(AV34,2)=3, _xlfn.ISOWEEKNUM(AV34),""),"")</f>
        <v/>
      </c>
      <c r="AX34" s="47"/>
      <c r="AY34" s="56"/>
      <c r="AZ34" s="40">
        <f t="shared" ref="AZ34:AZ35" si="50">IFERROR(IF(OR(AZ33="",MONTH(AZ33+1)&gt;MONTH(AZ33)),"",AZ33+1),"")</f>
        <v>44956</v>
      </c>
      <c r="BA34" s="54" t="str">
        <f t="shared" ref="BA34:BA35" si="51">IFERROR(IF(WEEKDAY(AZ34,2)=3, _xlfn.ISOWEEKNUM(AZ34),""),"")</f>
        <v/>
      </c>
      <c r="BB34" s="48"/>
      <c r="BD34" s="43"/>
    </row>
    <row r="35" spans="1:56" ht="20.100000000000001" customHeight="1">
      <c r="C35" s="56"/>
      <c r="D35" s="40">
        <f>IFERROR(IF(OR(D33="",D34="",MONTH(D34+1)&gt;MONTH(D34)),"",D34+1),"")</f>
        <v>44592</v>
      </c>
      <c r="E35" s="54" t="str">
        <f t="shared" si="27"/>
        <v/>
      </c>
      <c r="F35" s="47"/>
      <c r="G35" s="55"/>
      <c r="H35" s="40" t="str">
        <f t="shared" si="28"/>
        <v/>
      </c>
      <c r="I35" s="54" t="str">
        <f t="shared" si="29"/>
        <v/>
      </c>
      <c r="J35" s="47"/>
      <c r="K35" s="56"/>
      <c r="L35" s="40">
        <f t="shared" si="30"/>
        <v>44651</v>
      </c>
      <c r="M35" s="54" t="str">
        <f t="shared" si="31"/>
        <v/>
      </c>
      <c r="N35" s="47"/>
      <c r="O35" s="56"/>
      <c r="P35" s="40" t="str">
        <f t="shared" si="32"/>
        <v/>
      </c>
      <c r="Q35" s="54" t="str">
        <f t="shared" si="33"/>
        <v/>
      </c>
      <c r="R35" s="47"/>
      <c r="S35" s="56"/>
      <c r="T35" s="40">
        <f t="shared" si="34"/>
        <v>44712</v>
      </c>
      <c r="U35" s="54" t="str">
        <f t="shared" si="35"/>
        <v/>
      </c>
      <c r="V35" s="47"/>
      <c r="W35" s="56"/>
      <c r="X35" s="40" t="str">
        <f t="shared" si="36"/>
        <v/>
      </c>
      <c r="Y35" s="54" t="str">
        <f t="shared" si="37"/>
        <v/>
      </c>
      <c r="Z35" s="47"/>
      <c r="AA35" s="56"/>
      <c r="AB35" s="40">
        <f t="shared" si="38"/>
        <v>44773</v>
      </c>
      <c r="AC35" s="54" t="str">
        <f t="shared" si="39"/>
        <v/>
      </c>
      <c r="AD35" s="47"/>
      <c r="AE35" s="56"/>
      <c r="AF35" s="40">
        <f t="shared" si="40"/>
        <v>44804</v>
      </c>
      <c r="AG35" s="54" t="str">
        <f t="shared" ca="1" si="41"/>
        <v/>
      </c>
      <c r="AH35" s="47"/>
      <c r="AI35" s="56"/>
      <c r="AJ35" s="40" t="str">
        <f t="shared" si="42"/>
        <v/>
      </c>
      <c r="AK35" s="54" t="str">
        <f t="shared" si="43"/>
        <v/>
      </c>
      <c r="AL35" s="47"/>
      <c r="AM35" s="56"/>
      <c r="AN35" s="40">
        <f t="shared" si="44"/>
        <v>44865</v>
      </c>
      <c r="AO35" s="54" t="str">
        <f t="shared" si="45"/>
        <v/>
      </c>
      <c r="AP35" s="47"/>
      <c r="AQ35" s="56"/>
      <c r="AR35" s="40" t="str">
        <f t="shared" si="46"/>
        <v/>
      </c>
      <c r="AS35" s="54" t="str">
        <f t="shared" si="47"/>
        <v/>
      </c>
      <c r="AT35" s="47"/>
      <c r="AU35" s="56"/>
      <c r="AV35" s="40">
        <f t="shared" si="48"/>
        <v>44926</v>
      </c>
      <c r="AW35" s="54" t="str">
        <f t="shared" si="49"/>
        <v/>
      </c>
      <c r="AX35" s="47"/>
      <c r="AY35" s="56"/>
      <c r="AZ35" s="40">
        <f t="shared" si="50"/>
        <v>44957</v>
      </c>
      <c r="BA35" s="54" t="str">
        <f t="shared" si="51"/>
        <v/>
      </c>
      <c r="BB35" s="48"/>
      <c r="BD35" s="43"/>
    </row>
    <row r="36" spans="1:56" ht="14.25" customHeight="1">
      <c r="D36" s="35"/>
      <c r="E36" s="51"/>
      <c r="F36" s="36"/>
      <c r="G36" s="33"/>
      <c r="H36" s="35"/>
      <c r="I36" s="35"/>
      <c r="J36" s="36"/>
      <c r="K36" s="33"/>
      <c r="L36" s="35"/>
      <c r="M36" s="35"/>
      <c r="N36" s="36"/>
      <c r="O36" s="33"/>
      <c r="P36" s="35"/>
      <c r="Q36" s="35"/>
      <c r="R36" s="36"/>
      <c r="T36" s="35"/>
      <c r="U36" s="35"/>
      <c r="V36" s="36"/>
      <c r="W36" s="33"/>
      <c r="X36" s="35"/>
      <c r="Y36" s="35"/>
      <c r="Z36" s="36"/>
      <c r="AB36" s="35"/>
      <c r="AC36" s="35"/>
      <c r="AD36" s="36"/>
      <c r="AE36" s="33"/>
      <c r="AF36" s="35"/>
      <c r="AG36" s="35"/>
      <c r="AH36" s="36"/>
      <c r="AI36" s="33"/>
      <c r="AJ36" s="35"/>
      <c r="AK36" s="35"/>
      <c r="AL36" s="36"/>
      <c r="AM36" s="33"/>
      <c r="AN36" s="35"/>
      <c r="AO36" s="35"/>
      <c r="AP36" s="36"/>
      <c r="AQ36" s="33"/>
      <c r="AR36" s="35"/>
      <c r="AS36" s="35"/>
      <c r="AT36" s="36"/>
      <c r="AU36" s="33"/>
      <c r="AV36" s="35"/>
      <c r="AW36" s="35"/>
      <c r="AX36" s="36"/>
      <c r="AZ36" s="35"/>
      <c r="BA36" s="35"/>
      <c r="BB36" s="36"/>
    </row>
    <row r="37" spans="1:56" ht="15" hidden="1" customHeight="1">
      <c r="P37" s="32"/>
      <c r="Q37" s="57"/>
      <c r="T37" s="32"/>
      <c r="U37" s="57"/>
      <c r="X37" s="32"/>
      <c r="Y37" s="32"/>
      <c r="AB37" s="32"/>
      <c r="AC37" s="32"/>
      <c r="AF37" s="32"/>
      <c r="AG37" s="32"/>
      <c r="AJ37" s="32"/>
      <c r="AK37" s="32"/>
      <c r="AN37" s="32"/>
      <c r="AO37" s="32"/>
      <c r="AR37" s="32"/>
      <c r="AS37" s="32"/>
      <c r="AV37" s="32"/>
      <c r="AW37" s="32"/>
      <c r="AY37" s="32"/>
      <c r="AZ37" s="32"/>
      <c r="BA37" s="32"/>
      <c r="BB37" s="32"/>
    </row>
    <row r="38" spans="1:56" ht="15" hidden="1" customHeight="1">
      <c r="P38" s="32"/>
      <c r="Q38" s="57"/>
      <c r="T38" s="32"/>
      <c r="U38" s="57"/>
      <c r="X38" s="32"/>
      <c r="Y38" s="32"/>
      <c r="AB38" s="32"/>
      <c r="AC38" s="32"/>
      <c r="AF38" s="32"/>
      <c r="AG38" s="32"/>
      <c r="AJ38" s="32"/>
      <c r="AK38" s="32"/>
      <c r="AN38" s="32"/>
      <c r="AO38" s="32"/>
      <c r="AR38" s="32"/>
      <c r="AS38" s="32"/>
      <c r="AV38" s="32"/>
      <c r="AW38" s="32"/>
      <c r="AY38" s="32"/>
      <c r="AZ38" s="32"/>
      <c r="BA38" s="32"/>
      <c r="BB38" s="32"/>
    </row>
    <row r="39" spans="1:56" ht="15" hidden="1" customHeight="1">
      <c r="P39" s="32"/>
      <c r="Q39" s="57"/>
      <c r="T39" s="32"/>
      <c r="U39" s="57"/>
      <c r="X39" s="32"/>
      <c r="Y39" s="32"/>
      <c r="Z39" s="44"/>
      <c r="AB39" s="32"/>
      <c r="AC39" s="32"/>
      <c r="AF39" s="32"/>
      <c r="AG39" s="32"/>
      <c r="AJ39" s="32"/>
      <c r="AK39" s="32"/>
      <c r="AN39" s="32"/>
      <c r="AO39" s="32"/>
      <c r="AR39" s="32"/>
      <c r="AS39" s="32"/>
      <c r="AV39" s="32"/>
      <c r="AW39" s="32"/>
      <c r="AY39" s="32"/>
      <c r="AZ39" s="32"/>
      <c r="BA39" s="32"/>
      <c r="BB39" s="32"/>
    </row>
    <row r="40" spans="1:56" ht="15" hidden="1" customHeight="1">
      <c r="A40" s="45" t="str">
        <f>IF(P3="Equipe atelier",A41,IF(P3="Equipe 1",A42,IF(P3="Equipe 2",A43,"")))</f>
        <v/>
      </c>
      <c r="P40" s="32"/>
      <c r="Q40" s="57"/>
      <c r="T40" s="32"/>
      <c r="U40" s="57"/>
      <c r="X40" s="32"/>
      <c r="Y40" s="32"/>
      <c r="Z40" s="44"/>
      <c r="AB40" s="32"/>
      <c r="AC40" s="32"/>
      <c r="AF40" s="32"/>
      <c r="AG40" s="32"/>
      <c r="AJ40" s="32"/>
      <c r="AK40" s="32"/>
      <c r="AN40" s="32"/>
      <c r="AO40" s="32"/>
      <c r="AR40" s="32"/>
      <c r="AS40" s="32"/>
      <c r="AV40" s="32"/>
      <c r="AW40" s="32"/>
      <c r="AY40" s="32"/>
      <c r="AZ40" s="32"/>
      <c r="BA40" s="32"/>
      <c r="BB40" s="32"/>
    </row>
    <row r="41" spans="1:56" ht="15" hidden="1" customHeight="1">
      <c r="A41" s="46" t="s">
        <v>25</v>
      </c>
      <c r="P41" s="32"/>
      <c r="Q41" s="57"/>
      <c r="T41" s="32"/>
      <c r="U41" s="57"/>
      <c r="X41" s="32"/>
      <c r="Y41" s="32"/>
      <c r="Z41" s="44"/>
      <c r="AB41" s="32"/>
      <c r="AC41" s="32"/>
      <c r="AF41" s="32"/>
      <c r="AG41" s="32"/>
      <c r="AJ41" s="32"/>
      <c r="AK41" s="32"/>
      <c r="AN41" s="32"/>
      <c r="AO41" s="32"/>
      <c r="AR41" s="32"/>
      <c r="AS41" s="32"/>
      <c r="AV41" s="32"/>
      <c r="AW41" s="32"/>
      <c r="AY41" s="32"/>
      <c r="AZ41" s="32"/>
      <c r="BA41" s="32"/>
      <c r="BB41" s="32"/>
    </row>
    <row r="42" spans="1:56" ht="19.899999999999999" hidden="1" customHeight="1">
      <c r="A42" s="46" t="s">
        <v>26</v>
      </c>
      <c r="D42" s="38"/>
      <c r="E42" s="53"/>
      <c r="H42" s="39"/>
      <c r="I42" s="39"/>
      <c r="L42" s="39"/>
      <c r="M42" s="39"/>
      <c r="P42" s="39"/>
      <c r="Q42" s="39"/>
      <c r="T42" s="39"/>
      <c r="U42" s="39"/>
      <c r="X42" s="39"/>
      <c r="Y42" s="39"/>
      <c r="Z42" s="44"/>
      <c r="AB42" s="39"/>
      <c r="AC42" s="39"/>
      <c r="AF42" s="39"/>
      <c r="AG42" s="39"/>
      <c r="AJ42" s="39"/>
      <c r="AK42" s="39"/>
      <c r="AN42" s="39"/>
      <c r="AO42" s="39"/>
      <c r="AR42" s="39"/>
      <c r="AS42" s="39"/>
      <c r="AV42" s="39"/>
      <c r="AW42" s="39"/>
    </row>
    <row r="43" spans="1:56" ht="18.75" hidden="1">
      <c r="A43" s="45" t="s">
        <v>27</v>
      </c>
      <c r="F43" s="42"/>
      <c r="Z43" s="44"/>
    </row>
    <row r="44" spans="1:56" ht="0" hidden="1" customHeight="1">
      <c r="Z44" s="44"/>
    </row>
    <row r="45" spans="1:56" ht="0" hidden="1" customHeight="1">
      <c r="Z45" s="44"/>
    </row>
    <row r="46" spans="1:56" ht="0" hidden="1" customHeight="1">
      <c r="Z46" s="44"/>
    </row>
  </sheetData>
  <sheetProtection selectLockedCells="1"/>
  <mergeCells count="27">
    <mergeCell ref="S3:V3"/>
    <mergeCell ref="P2:R2"/>
    <mergeCell ref="C3:F3"/>
    <mergeCell ref="G3:J3"/>
    <mergeCell ref="K3:N3"/>
    <mergeCell ref="O3:R3"/>
    <mergeCell ref="AU3:AX3"/>
    <mergeCell ref="AY3:BB3"/>
    <mergeCell ref="C4:F4"/>
    <mergeCell ref="G4:J4"/>
    <mergeCell ref="K4:N4"/>
    <mergeCell ref="O4:R4"/>
    <mergeCell ref="S4:V4"/>
    <mergeCell ref="W4:Z4"/>
    <mergeCell ref="AA4:AD4"/>
    <mergeCell ref="AE4:AH4"/>
    <mergeCell ref="W3:Z3"/>
    <mergeCell ref="AA3:AD3"/>
    <mergeCell ref="AE3:AH3"/>
    <mergeCell ref="AI3:AL3"/>
    <mergeCell ref="AM3:AP3"/>
    <mergeCell ref="AQ3:AT3"/>
    <mergeCell ref="AI4:AL4"/>
    <mergeCell ref="AM4:AP4"/>
    <mergeCell ref="AQ4:AT4"/>
    <mergeCell ref="AU4:AX4"/>
    <mergeCell ref="AY4:BB4"/>
  </mergeCells>
  <conditionalFormatting sqref="D33:F35">
    <cfRule type="expression" dxfId="40" priority="38">
      <formula>$D33=""</formula>
    </cfRule>
  </conditionalFormatting>
  <conditionalFormatting sqref="C5:C35 G5:G35 K5:K35 O5:O35 S5:S35 W5:W35 AA5:AA35 AE5:AE35 AI5:AI35 AM5:AM35 AQ5:AQ35 AU5:AU35 AY5:AY35">
    <cfRule type="expression" dxfId="39" priority="41">
      <formula>AND(D5&lt;&gt;"",SUMPRODUCT((D5&gt;=DVac)*(D5&lt;=FVac))&gt;0)</formula>
    </cfRule>
  </conditionalFormatting>
  <conditionalFormatting sqref="H33:J35">
    <cfRule type="expression" dxfId="38" priority="24">
      <formula>$H33=""</formula>
    </cfRule>
  </conditionalFormatting>
  <conditionalFormatting sqref="L33:N35">
    <cfRule type="expression" dxfId="37" priority="22">
      <formula>$L33=""</formula>
    </cfRule>
  </conditionalFormatting>
  <conditionalFormatting sqref="P33:R35">
    <cfRule type="expression" dxfId="36" priority="20">
      <formula>$P33=""</formula>
    </cfRule>
  </conditionalFormatting>
  <conditionalFormatting sqref="T33:V35">
    <cfRule type="expression" dxfId="35" priority="18">
      <formula>$T33=""</formula>
    </cfRule>
  </conditionalFormatting>
  <conditionalFormatting sqref="X33:Z35">
    <cfRule type="expression" dxfId="34" priority="16">
      <formula>$X33=""</formula>
    </cfRule>
  </conditionalFormatting>
  <conditionalFormatting sqref="AB33:AD35">
    <cfRule type="expression" dxfId="33" priority="14">
      <formula>$AB33=""</formula>
    </cfRule>
  </conditionalFormatting>
  <conditionalFormatting sqref="AF33:AH35">
    <cfRule type="expression" dxfId="32" priority="12">
      <formula>$AF33=""</formula>
    </cfRule>
  </conditionalFormatting>
  <conditionalFormatting sqref="AJ33:AL35">
    <cfRule type="expression" dxfId="31" priority="10">
      <formula>$AJ33=""</formula>
    </cfRule>
  </conditionalFormatting>
  <conditionalFormatting sqref="AN33:AP35">
    <cfRule type="expression" dxfId="30" priority="8">
      <formula>$AN33=""</formula>
    </cfRule>
  </conditionalFormatting>
  <conditionalFormatting sqref="AR33:AT35">
    <cfRule type="expression" dxfId="29" priority="6">
      <formula>$AR33=""</formula>
    </cfRule>
  </conditionalFormatting>
  <conditionalFormatting sqref="AV33:AX35">
    <cfRule type="expression" dxfId="28" priority="4">
      <formula>$AV33=""</formula>
    </cfRule>
  </conditionalFormatting>
  <conditionalFormatting sqref="AZ33:BB35">
    <cfRule type="expression" dxfId="27" priority="2">
      <formula>$AZ33=""</formula>
    </cfRule>
  </conditionalFormatting>
  <conditionalFormatting sqref="H5:J35">
    <cfRule type="expression" dxfId="26" priority="25">
      <formula>COUNTIF(Fériés,$H5)=1</formula>
    </cfRule>
    <cfRule type="expression" dxfId="25" priority="37">
      <formula>WEEKDAY($H5,2)&gt;5</formula>
    </cfRule>
  </conditionalFormatting>
  <conditionalFormatting sqref="L5:N35">
    <cfRule type="expression" dxfId="24" priority="23">
      <formula>COUNTIF(Fériés,$L5)&gt;0</formula>
    </cfRule>
    <cfRule type="expression" dxfId="23" priority="36">
      <formula>WEEKDAY($L5,2)&gt;5</formula>
    </cfRule>
  </conditionalFormatting>
  <conditionalFormatting sqref="P5:R35">
    <cfRule type="expression" dxfId="22" priority="21">
      <formula>COUNTIF(Fériés,$P5)&gt;0</formula>
    </cfRule>
    <cfRule type="expression" dxfId="21" priority="35">
      <formula>WEEKDAY($P5,2)&gt;5</formula>
    </cfRule>
  </conditionalFormatting>
  <conditionalFormatting sqref="T5:V35">
    <cfRule type="expression" dxfId="20" priority="19">
      <formula>COUNTIF(Fériés,$T5)&gt;0</formula>
    </cfRule>
    <cfRule type="expression" dxfId="19" priority="34">
      <formula>WEEKDAY($T5,2)&gt;5</formula>
    </cfRule>
  </conditionalFormatting>
  <conditionalFormatting sqref="X5:Z35">
    <cfRule type="expression" dxfId="18" priority="17">
      <formula>COUNTIF(Fériés,$X5)&gt;0</formula>
    </cfRule>
    <cfRule type="expression" dxfId="17" priority="33">
      <formula>WEEKDAY($X5,2)&gt;5</formula>
    </cfRule>
  </conditionalFormatting>
  <conditionalFormatting sqref="D5:F35">
    <cfRule type="expression" dxfId="16" priority="39">
      <formula>COUNTIF(Fériés,$D5)=1</formula>
    </cfRule>
    <cfRule type="expression" dxfId="15" priority="40">
      <formula>WEEKDAY($D5,2)&gt;5</formula>
    </cfRule>
  </conditionalFormatting>
  <conditionalFormatting sqref="AB5:AD35">
    <cfRule type="expression" dxfId="14" priority="15">
      <formula>COUNTIF(Fériés,$AB5)&gt;0</formula>
    </cfRule>
    <cfRule type="expression" dxfId="13" priority="32">
      <formula>WEEKDAY($AB5,2)&gt;5</formula>
    </cfRule>
  </conditionalFormatting>
  <conditionalFormatting sqref="AF5:AH35">
    <cfRule type="expression" dxfId="12" priority="13">
      <formula>COUNTIF(Fériés,$AF5)&gt;0</formula>
    </cfRule>
    <cfRule type="expression" dxfId="11" priority="31">
      <formula>WEEKDAY($AF5,2)&gt;5</formula>
    </cfRule>
  </conditionalFormatting>
  <conditionalFormatting sqref="AJ5:AL35">
    <cfRule type="expression" dxfId="10" priority="11">
      <formula>COUNTIF(Fériés,$AJ1048551)&gt;0</formula>
    </cfRule>
    <cfRule type="expression" dxfId="9" priority="30">
      <formula>WEEKDAY($AJ5,2)&gt;5</formula>
    </cfRule>
  </conditionalFormatting>
  <conditionalFormatting sqref="AN5:AP35">
    <cfRule type="expression" dxfId="8" priority="9">
      <formula>COUNTIF(Fériés,$AN1048551)&gt;0</formula>
    </cfRule>
    <cfRule type="expression" dxfId="7" priority="29">
      <formula>WEEKDAY($AN5,2)&gt;5</formula>
    </cfRule>
  </conditionalFormatting>
  <conditionalFormatting sqref="AR5:AT35">
    <cfRule type="expression" dxfId="6" priority="7">
      <formula>COUNTIF(Fériés,$AR5)&gt;0</formula>
    </cfRule>
    <cfRule type="expression" dxfId="5" priority="28">
      <formula>WEEKDAY($AR5,2)&gt;5</formula>
    </cfRule>
  </conditionalFormatting>
  <conditionalFormatting sqref="AV5:AX35">
    <cfRule type="expression" dxfId="4" priority="5">
      <formula>COUNTIF(Fériés,$AV5)&gt;0</formula>
    </cfRule>
    <cfRule type="expression" dxfId="3" priority="27">
      <formula>WEEKDAY($AV5,2)&gt;5</formula>
    </cfRule>
  </conditionalFormatting>
  <conditionalFormatting sqref="AZ5:BB35">
    <cfRule type="expression" dxfId="2" priority="3">
      <formula>COUNTIF(Fériés,$AZ5)&gt;0</formula>
    </cfRule>
    <cfRule type="expression" dxfId="1" priority="26">
      <formula>WEEKDAY($AZ5,2)&gt;5</formula>
    </cfRule>
  </conditionalFormatting>
  <conditionalFormatting sqref="F5:F35 J5:J32 N5:N35 R5:R34 V5:V35 Z5:Z34 AD5:AD35 AH5:AH35 AL5:AL34 AP5:AP35 AT5:AT34 AX5:AX35">
    <cfRule type="expression" dxfId="0" priority="1">
      <formula>SUMPRODUCT((D5&gt;=Debcong)*(D5&lt;=Fincong))&gt;0</formula>
    </cfRule>
  </conditionalFormatting>
  <dataValidations count="1">
    <dataValidation type="list" allowBlank="1" showInputMessage="1" showErrorMessage="1" sqref="C4:F4">
      <formula1>Tblmois</formula1>
    </dataValidation>
  </dataValidations>
  <printOptions horizontalCentered="1" verticalCentered="1"/>
  <pageMargins left="3.937007874015748E-2" right="3.937007874015748E-2" top="0.74803149606299213" bottom="0.74803149606299213" header="0.11811023622047245" footer="0.31496062992125984"/>
  <pageSetup paperSize="9" scale="63" orientation="landscape" r:id="rId1"/>
  <headerFooter>
    <oddFooter>&amp;Rédité le  &amp;D</oddFooter>
  </headerFooter>
  <drawing r:id="rId2"/>
  <legacyDrawing r:id="rId3"/>
  <extLst xmlns:xr="http://schemas.microsoft.com/office/spreadsheetml/2014/revision" xmlns:x14="http://schemas.microsoft.com/office/spreadsheetml/2009/9/main">
    <ext uri="{CCE6A557-97BC-4b89-ADB6-D9C93CAAB3DF}">
      <x14:dataValidations xmlns:xm="http://schemas.microsoft.com/office/excel/2006/main" count="1">
        <x14:dataValidation type="list" allowBlank="1" showInputMessage="1" showErrorMessage="1" xr:uid="{67D366EB-5750-4773-85E1-4A1B75B284D0}">
          <x14:formula1>
            <xm:f>BD_CAL!$K$3:$K$63</xm:f>
          </x14:formula1>
          <xm:sqref>P2</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11</vt:i4>
      </vt:variant>
    </vt:vector>
  </HeadingPairs>
  <TitlesOfParts>
    <vt:vector size="15" baseType="lpstr">
      <vt:lpstr>Calendrier</vt:lpstr>
      <vt:lpstr>BD_CAL</vt:lpstr>
      <vt:lpstr>BDD</vt:lpstr>
      <vt:lpstr>Calendrier attendu</vt:lpstr>
      <vt:lpstr>'Calendrier attendu'!An</vt:lpstr>
      <vt:lpstr>An</vt:lpstr>
      <vt:lpstr>Calendrier!colvac</vt:lpstr>
      <vt:lpstr>'Calendrier attendu'!colvac</vt:lpstr>
      <vt:lpstr>DVac</vt:lpstr>
      <vt:lpstr>Fériés</vt:lpstr>
      <vt:lpstr>FVac</vt:lpstr>
      <vt:lpstr>Liste</vt:lpstr>
      <vt:lpstr>Tblmois</vt:lpstr>
      <vt:lpstr>Calendrier!Zone_d_impression</vt:lpstr>
      <vt:lpstr>'Calendrier attendu'!Zone_d_impression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Leakim</dc:creator>
  <cp:lastModifiedBy>FRANCIS</cp:lastModifiedBy>
  <cp:lastPrinted>2019-07-06T17:26:06Z</cp:lastPrinted>
  <dcterms:created xsi:type="dcterms:W3CDTF">2012-06-21T15:41:37Z</dcterms:created>
  <dcterms:modified xsi:type="dcterms:W3CDTF">2021-11-25T08:53:02Z</dcterms:modified>
</cp:coreProperties>
</file>