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hidePivotFieldList="1"/>
  <bookViews>
    <workbookView xWindow="-120" yWindow="-120" windowWidth="20730" windowHeight="11160"/>
  </bookViews>
  <sheets>
    <sheet name="TDB DU CONTRÔLE BUDGETAIRE" sheetId="2" r:id="rId1"/>
  </sheets>
  <definedNames>
    <definedName name="Score" localSheetId="0">'TDB DU CONTRÔLE BUDGETAIRE'!#REF!</definedName>
    <definedName name="Score">#REF!</definedName>
    <definedName name="_xlnm.Print_Area" localSheetId="0">'TDB DU CONTRÔLE BUDGETAIRE'!$F$1:$O$54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3" i="2"/>
  <c r="D53" s="1"/>
  <c r="C47"/>
  <c r="D47" s="1"/>
  <c r="C44"/>
  <c r="D44" s="1"/>
  <c r="C41"/>
  <c r="D41" s="1"/>
  <c r="C38"/>
  <c r="D38" s="1"/>
  <c r="C35"/>
  <c r="D35" s="1"/>
  <c r="C32"/>
  <c r="D32" s="1"/>
  <c r="C29"/>
  <c r="D29" s="1"/>
  <c r="C26"/>
  <c r="D26" s="1"/>
  <c r="C23"/>
  <c r="D23" s="1"/>
  <c r="C20"/>
  <c r="D20" s="1"/>
  <c r="C17"/>
  <c r="D17" s="1"/>
  <c r="C14"/>
  <c r="D14" s="1"/>
  <c r="C11"/>
  <c r="D11" s="1"/>
  <c r="C8"/>
  <c r="D8" s="1"/>
  <c r="I24"/>
  <c r="B5" s="1"/>
  <c r="K15"/>
  <c r="L15" s="1"/>
  <c r="K22"/>
  <c r="L22" s="1"/>
  <c r="K12"/>
  <c r="L12" s="1"/>
  <c r="K14"/>
  <c r="L14" s="1"/>
  <c r="K19"/>
  <c r="L19" s="1"/>
  <c r="K9"/>
  <c r="L9" s="1"/>
  <c r="J17"/>
  <c r="J11"/>
  <c r="J16"/>
  <c r="J23"/>
  <c r="J8"/>
  <c r="J20"/>
  <c r="J18"/>
  <c r="J10"/>
  <c r="J9"/>
  <c r="J19"/>
  <c r="J15"/>
  <c r="J22"/>
  <c r="J12"/>
  <c r="J14"/>
  <c r="K10"/>
  <c r="L10" s="1"/>
  <c r="K18"/>
  <c r="L18" s="1"/>
  <c r="K20"/>
  <c r="L20" s="1"/>
  <c r="K8"/>
  <c r="M8" s="1"/>
  <c r="K23"/>
  <c r="L23" s="1"/>
  <c r="K16"/>
  <c r="L16" s="1"/>
  <c r="K11"/>
  <c r="L11" s="1"/>
  <c r="K17"/>
  <c r="L17" s="1"/>
  <c r="K21"/>
  <c r="L21" s="1"/>
  <c r="M20" l="1"/>
  <c r="M12"/>
  <c r="M11"/>
  <c r="M16"/>
  <c r="M23"/>
  <c r="M19"/>
  <c r="M15"/>
  <c r="M22"/>
  <c r="M18"/>
  <c r="M14"/>
  <c r="M10"/>
  <c r="M21"/>
  <c r="M17"/>
  <c r="M9"/>
  <c r="L8"/>
  <c r="J21"/>
  <c r="H13"/>
  <c r="C50" l="1"/>
  <c r="D50" s="1"/>
  <c r="H24"/>
  <c r="K13"/>
  <c r="J13"/>
  <c r="J24" s="1"/>
  <c r="L13" l="1"/>
  <c r="M13"/>
  <c r="B6"/>
  <c r="B4" s="1"/>
</calcChain>
</file>

<file path=xl/sharedStrings.xml><?xml version="1.0" encoding="utf-8"?>
<sst xmlns="http://schemas.openxmlformats.org/spreadsheetml/2006/main" count="88" uniqueCount="40">
  <si>
    <t xml:space="preserve">N° </t>
  </si>
  <si>
    <t>Budget</t>
  </si>
  <si>
    <t>Budget Dépenses</t>
  </si>
  <si>
    <t>Dépenses Réalisées</t>
  </si>
  <si>
    <t>Norme ou Seuil accepté</t>
  </si>
  <si>
    <t>PAROISSES</t>
  </si>
  <si>
    <t>QUASI-PAROISSES</t>
  </si>
  <si>
    <t>CHAPELLES</t>
  </si>
  <si>
    <t>POSTES CENTRAUX</t>
  </si>
  <si>
    <t>ICABE (INSTITUT SUPERIEUR BONNEAU)</t>
  </si>
  <si>
    <t>ECOLES CATHOLIQUES MATERNELLES</t>
  </si>
  <si>
    <t>ECOLES CATHOLIQUES PRIMAIRES</t>
  </si>
  <si>
    <t>PETIT SEMINAIRE ST JEAN XXIII D'EBOLOWA</t>
  </si>
  <si>
    <t>COLLEGES CATHOLIQUES ET AUTRES ETABLISSEMEBNTS SECONDAIRES</t>
  </si>
  <si>
    <t>CENTRE PASTORAL</t>
  </si>
  <si>
    <t>SALLE POLYVALENTE</t>
  </si>
  <si>
    <t>CENTRE CATECHETIQUE D'ABANG</t>
  </si>
  <si>
    <t>CURIE DIOCESAINE</t>
  </si>
  <si>
    <t>FERMES AVICOLES</t>
  </si>
  <si>
    <t>HOSTICAM</t>
  </si>
  <si>
    <t>POULAILLER</t>
  </si>
  <si>
    <t>Axe X (Valeur)</t>
  </si>
  <si>
    <t>Axe Y (Hauteur)</t>
  </si>
  <si>
    <t>HAUT</t>
  </si>
  <si>
    <t>BAS</t>
  </si>
  <si>
    <t>Taux de dépenses</t>
  </si>
  <si>
    <t>Ecart en valeur</t>
  </si>
  <si>
    <t>DEPENSES PAR STRUCTURES DIOCESAINES</t>
  </si>
  <si>
    <t>Consommation %</t>
  </si>
  <si>
    <t>MOIS D'AOÛT 2018</t>
  </si>
  <si>
    <t>Intitulés (Structures diocésaines)</t>
  </si>
  <si>
    <t>TOTAL GENERAL</t>
  </si>
  <si>
    <t>Total budget consommé en Août 2018</t>
  </si>
  <si>
    <t>Total budget alloué en Août 2018</t>
  </si>
  <si>
    <t>Seuil de consommation accepté</t>
  </si>
  <si>
    <t>Condition &gt; 80%</t>
  </si>
  <si>
    <t>Condition &lt;= 80%</t>
  </si>
  <si>
    <t>ENTERPRISE</t>
  </si>
  <si>
    <t>Service du contrôle de gestion - Etat actuel des differents comptes tiers</t>
  </si>
  <si>
    <t>DEPENSES VS BUDGETS MENSUELS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</si>
</sst>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&quot;FCFA&quot;_-;\-* #,##0\ &quot;FCFA&quot;_-;_-* &quot;-&quot;\ &quot;FCFA&quot;_-;_-@_-"/>
    <numFmt numFmtId="165" formatCode="_-* #,##0\ _€_-;\-* #,##0\ _€_-;_-* &quot;-&quot;?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mbria"/>
      <family val="1"/>
    </font>
    <font>
      <b/>
      <sz val="11"/>
      <color theme="1"/>
      <name val="Cambria"/>
      <family val="1"/>
    </font>
    <font>
      <b/>
      <sz val="11"/>
      <color rgb="FFFF0000"/>
      <name val="Cambria"/>
      <family val="1"/>
    </font>
    <font>
      <b/>
      <sz val="14"/>
      <color theme="1"/>
      <name val="Cambria"/>
      <family val="1"/>
    </font>
    <font>
      <i/>
      <sz val="14"/>
      <color theme="1"/>
      <name val="Cambria"/>
      <family val="1"/>
    </font>
    <font>
      <b/>
      <sz val="18"/>
      <color theme="1"/>
      <name val="Cambria"/>
      <family val="1"/>
    </font>
    <font>
      <sz val="11"/>
      <color rgb="FFC00000"/>
      <name val="Cambria"/>
      <family val="1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165" fontId="3" fillId="0" borderId="5" xfId="1" applyNumberFormat="1" applyFont="1" applyBorder="1" applyAlignment="1">
      <alignment vertical="center"/>
    </xf>
    <xf numFmtId="0" fontId="3" fillId="0" borderId="0" xfId="0" applyFont="1"/>
    <xf numFmtId="165" fontId="3" fillId="0" borderId="12" xfId="1" applyNumberFormat="1" applyFont="1" applyBorder="1" applyAlignment="1">
      <alignment vertical="center"/>
    </xf>
    <xf numFmtId="0" fontId="7" fillId="0" borderId="9" xfId="0" applyFont="1" applyBorder="1" applyAlignment="1"/>
    <xf numFmtId="0" fontId="7" fillId="0" borderId="10" xfId="0" applyFont="1" applyBorder="1" applyAlignment="1"/>
    <xf numFmtId="0" fontId="5" fillId="0" borderId="6" xfId="0" applyFont="1" applyBorder="1" applyAlignment="1">
      <alignment vertical="center"/>
    </xf>
    <xf numFmtId="3" fontId="2" fillId="0" borderId="3" xfId="0" applyNumberFormat="1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3" fontId="2" fillId="0" borderId="11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9" fontId="2" fillId="0" borderId="3" xfId="0" applyNumberFormat="1" applyFont="1" applyBorder="1" applyAlignment="1">
      <alignment horizontal="center" vertical="center"/>
    </xf>
    <xf numFmtId="9" fontId="2" fillId="0" borderId="1" xfId="0" applyNumberFormat="1" applyFont="1" applyBorder="1" applyAlignment="1">
      <alignment horizontal="center" vertical="center"/>
    </xf>
    <xf numFmtId="9" fontId="2" fillId="0" borderId="11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2" fillId="0" borderId="14" xfId="0" applyFont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9" fontId="3" fillId="0" borderId="1" xfId="0" applyNumberFormat="1" applyFont="1" applyBorder="1" applyAlignment="1">
      <alignment horizontal="center" vertical="center"/>
    </xf>
    <xf numFmtId="9" fontId="8" fillId="0" borderId="1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0" fontId="3" fillId="0" borderId="7" xfId="0" applyFont="1" applyBorder="1" applyAlignment="1">
      <alignment vertical="center" wrapText="1"/>
    </xf>
    <xf numFmtId="0" fontId="3" fillId="0" borderId="13" xfId="0" applyFont="1" applyBorder="1" applyAlignment="1">
      <alignment vertical="center"/>
    </xf>
    <xf numFmtId="0" fontId="3" fillId="0" borderId="0" xfId="0" applyFont="1" applyBorder="1" applyAlignment="1">
      <alignment vertical="center" wrapText="1"/>
    </xf>
    <xf numFmtId="0" fontId="3" fillId="0" borderId="13" xfId="0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3" fontId="2" fillId="0" borderId="0" xfId="0" applyNumberFormat="1" applyFont="1" applyBorder="1" applyAlignment="1">
      <alignment horizontal="center" vertical="center"/>
    </xf>
    <xf numFmtId="9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3" formatCode="#,##0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3" formatCode="0%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65" formatCode="_-* #,##0\ _€_-;\-* #,##0\ _€_-;_-* &quot;-&quot;??\ _€_-;_-@_-"/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3" formatCode="#,##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3" formatCode="#,##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tx>
            <c:strRef>
              <c:f>'TDB DU CONTRÔLE BUDGETAIRE'!$I$7</c:f>
              <c:strCache>
                <c:ptCount val="1"/>
                <c:pt idx="0">
                  <c:v>Dépenses Réalisées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dPt>
            <c:idx val="0"/>
            <c:spPr>
              <a:solidFill>
                <a:srgbClr val="E2F0D9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1"/>
            <c:spPr>
              <a:solidFill>
                <a:srgbClr val="C0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2"/>
            <c:spPr>
              <a:solidFill>
                <a:srgbClr val="E2F0D9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3"/>
            <c:spPr>
              <a:solidFill>
                <a:srgbClr val="C0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4"/>
            <c:spPr>
              <a:solidFill>
                <a:srgbClr val="E2F0D9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5"/>
            <c:spPr>
              <a:solidFill>
                <a:srgbClr val="E2F0D9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6"/>
            <c:spPr>
              <a:solidFill>
                <a:srgbClr val="C0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7"/>
            <c:spPr>
              <a:solidFill>
                <a:srgbClr val="C0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8"/>
            <c:spPr>
              <a:solidFill>
                <a:srgbClr val="E2F0D9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9"/>
            <c:spPr>
              <a:solidFill>
                <a:srgbClr val="E2F0D9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10"/>
            <c:spPr>
              <a:solidFill>
                <a:srgbClr val="C0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11"/>
            <c:spPr>
              <a:solidFill>
                <a:srgbClr val="C0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12"/>
            <c:spPr>
              <a:solidFill>
                <a:srgbClr val="C0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13"/>
            <c:spPr>
              <a:solidFill>
                <a:srgbClr val="C0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14"/>
            <c:spPr>
              <a:solidFill>
                <a:srgbClr val="C0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15"/>
            <c:spPr>
              <a:solidFill>
                <a:srgbClr val="C0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cat>
            <c:strRef>
              <c:f>'TDB DU CONTRÔLE BUDGETAIRE'!$G$8:$G$23</c:f>
              <c:strCache>
                <c:ptCount val="16"/>
                <c:pt idx="0">
                  <c:v>PETIT SEMINAIRE ST JEAN XXIII D'EBOLOWA</c:v>
                </c:pt>
                <c:pt idx="1">
                  <c:v>CENTRE PASTORAL</c:v>
                </c:pt>
                <c:pt idx="2">
                  <c:v>ECOLES CATHOLIQUES MATERNELLES</c:v>
                </c:pt>
                <c:pt idx="3">
                  <c:v>CHAPELLES</c:v>
                </c:pt>
                <c:pt idx="4">
                  <c:v>FERMES AVICOLES</c:v>
                </c:pt>
                <c:pt idx="5">
                  <c:v>HOSTICAM</c:v>
                </c:pt>
                <c:pt idx="6">
                  <c:v>POULAILLER</c:v>
                </c:pt>
                <c:pt idx="7">
                  <c:v>CENTRE CATECHETIQUE D'ABANG</c:v>
                </c:pt>
                <c:pt idx="8">
                  <c:v>POSTES CENTRAUX</c:v>
                </c:pt>
                <c:pt idx="9">
                  <c:v>QUASI-PAROISSES</c:v>
                </c:pt>
                <c:pt idx="10">
                  <c:v>ECOLES CATHOLIQUES PRIMAIRES</c:v>
                </c:pt>
                <c:pt idx="11">
                  <c:v>SALLE POLYVALENTE</c:v>
                </c:pt>
                <c:pt idx="12">
                  <c:v>COLLEGES CATHOLIQUES ET AUTRES ETABLISSEMEBNTS SECONDAIRES</c:v>
                </c:pt>
                <c:pt idx="13">
                  <c:v>PAROISSES</c:v>
                </c:pt>
                <c:pt idx="14">
                  <c:v>CURIE DIOCESAINE</c:v>
                </c:pt>
                <c:pt idx="15">
                  <c:v>ICABE (INSTITUT SUPERIEUR BONNEAU)</c:v>
                </c:pt>
              </c:strCache>
            </c:strRef>
          </c:cat>
          <c:val>
            <c:numRef>
              <c:f>'TDB DU CONTRÔLE BUDGETAIRE'!$I$8:$I$23</c:f>
              <c:numCache>
                <c:formatCode>#,##0</c:formatCode>
                <c:ptCount val="16"/>
                <c:pt idx="0">
                  <c:v>38940</c:v>
                </c:pt>
                <c:pt idx="1">
                  <c:v>42875</c:v>
                </c:pt>
                <c:pt idx="2">
                  <c:v>100000</c:v>
                </c:pt>
                <c:pt idx="3">
                  <c:v>100550</c:v>
                </c:pt>
                <c:pt idx="4">
                  <c:v>126500</c:v>
                </c:pt>
                <c:pt idx="5">
                  <c:v>150000</c:v>
                </c:pt>
                <c:pt idx="6">
                  <c:v>200000</c:v>
                </c:pt>
                <c:pt idx="7">
                  <c:v>248700</c:v>
                </c:pt>
                <c:pt idx="8">
                  <c:v>255000</c:v>
                </c:pt>
                <c:pt idx="9">
                  <c:v>276960</c:v>
                </c:pt>
                <c:pt idx="10">
                  <c:v>289400</c:v>
                </c:pt>
                <c:pt idx="11">
                  <c:v>316258</c:v>
                </c:pt>
                <c:pt idx="12">
                  <c:v>467500</c:v>
                </c:pt>
                <c:pt idx="13">
                  <c:v>526835</c:v>
                </c:pt>
                <c:pt idx="14">
                  <c:v>597800</c:v>
                </c:pt>
                <c:pt idx="15">
                  <c:v>712150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1B4-4683-BE3F-9BC0FBE30809}"/>
            </c:ext>
          </c:extLst>
        </c:ser>
        <c:dLbls/>
        <c:gapWidth val="15"/>
        <c:axId val="232907520"/>
        <c:axId val="232909056"/>
      </c:barChart>
      <c:scatterChart>
        <c:scatterStyle val="lineMarker"/>
        <c:ser>
          <c:idx val="1"/>
          <c:order val="1"/>
          <c:tx>
            <c:strRef>
              <c:f>'TDB DU CONTRÔLE BUDGETAIRE'!$A$23</c:f>
              <c:strCache>
                <c:ptCount val="1"/>
                <c:pt idx="0">
                  <c:v>PETIT SEMINAIRE ST JEAN XXIII D'EBOLOWA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BUDGETAIRE'!$C$23:$D$23</c:f>
              <c:numCache>
                <c:formatCode>#,##0</c:formatCode>
                <c:ptCount val="2"/>
                <c:pt idx="0">
                  <c:v>63720</c:v>
                </c:pt>
                <c:pt idx="1">
                  <c:v>63720</c:v>
                </c:pt>
              </c:numCache>
            </c:numRef>
          </c:xVal>
          <c:yVal>
            <c:numRef>
              <c:f>'TDB DU CONTRÔLE BUDGETAIRE'!$C$24:$D$24</c:f>
              <c:numCache>
                <c:formatCode>#,##0</c:formatCode>
                <c:ptCount val="2"/>
                <c:pt idx="0">
                  <c:v>500</c:v>
                </c:pt>
                <c:pt idx="1">
                  <c:v>3900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5-E1B4-4683-BE3F-9BC0FBE30809}"/>
            </c:ext>
          </c:extLst>
        </c:ser>
        <c:ser>
          <c:idx val="2"/>
          <c:order val="2"/>
          <c:tx>
            <c:strRef>
              <c:f>'TDB DU CONTRÔLE BUDGETAIRE'!$A$8</c:f>
              <c:strCache>
                <c:ptCount val="1"/>
                <c:pt idx="0">
                  <c:v>PAROISSES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BUDGETAIRE'!$C$8:$D$8</c:f>
              <c:numCache>
                <c:formatCode>#,##0</c:formatCode>
                <c:ptCount val="2"/>
                <c:pt idx="0">
                  <c:v>426249</c:v>
                </c:pt>
                <c:pt idx="1">
                  <c:v>426249</c:v>
                </c:pt>
              </c:numCache>
            </c:numRef>
          </c:xVal>
          <c:yVal>
            <c:numRef>
              <c:f>'TDB DU CONTRÔLE BUDGETAIRE'!$C$9:$D$9</c:f>
              <c:numCache>
                <c:formatCode>#,##0</c:formatCode>
                <c:ptCount val="2"/>
                <c:pt idx="0">
                  <c:v>57450</c:v>
                </c:pt>
                <c:pt idx="1">
                  <c:v>60500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6-E1B4-4683-BE3F-9BC0FBE30809}"/>
            </c:ext>
          </c:extLst>
        </c:ser>
        <c:ser>
          <c:idx val="3"/>
          <c:order val="3"/>
          <c:tx>
            <c:strRef>
              <c:f>'TDB DU CONTRÔLE BUDGETAIRE'!$A$11</c:f>
              <c:strCache>
                <c:ptCount val="1"/>
                <c:pt idx="0">
                  <c:v>QUASI-PAROISSES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BUDGETAIRE'!$C$11:$D$11</c:f>
              <c:numCache>
                <c:formatCode>#,##0</c:formatCode>
                <c:ptCount val="2"/>
                <c:pt idx="0">
                  <c:v>395575</c:v>
                </c:pt>
                <c:pt idx="1">
                  <c:v>395575</c:v>
                </c:pt>
              </c:numCache>
            </c:numRef>
          </c:xVal>
          <c:yVal>
            <c:numRef>
              <c:f>'TDB DU CONTRÔLE BUDGETAIRE'!$C$12:$D$12</c:f>
              <c:numCache>
                <c:formatCode>#,##0</c:formatCode>
                <c:ptCount val="2"/>
                <c:pt idx="0">
                  <c:v>40000</c:v>
                </c:pt>
                <c:pt idx="1">
                  <c:v>43600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7-E1B4-4683-BE3F-9BC0FBE30809}"/>
            </c:ext>
          </c:extLst>
        </c:ser>
        <c:ser>
          <c:idx val="4"/>
          <c:order val="4"/>
          <c:tx>
            <c:strRef>
              <c:f>'TDB DU CONTRÔLE BUDGETAIRE'!$A$14</c:f>
              <c:strCache>
                <c:ptCount val="1"/>
                <c:pt idx="0">
                  <c:v>CHAPELLES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BUDGETAIRE'!$C$14:$D$14</c:f>
              <c:numCache>
                <c:formatCode>#,##0</c:formatCode>
                <c:ptCount val="2"/>
                <c:pt idx="0">
                  <c:v>100550</c:v>
                </c:pt>
                <c:pt idx="1">
                  <c:v>100550</c:v>
                </c:pt>
              </c:numCache>
            </c:numRef>
          </c:xVal>
          <c:yVal>
            <c:numRef>
              <c:f>'TDB DU CONTRÔLE BUDGETAIRE'!$C$15:$D$15</c:f>
              <c:numCache>
                <c:formatCode>#,##0</c:formatCode>
                <c:ptCount val="2"/>
                <c:pt idx="0">
                  <c:v>13600</c:v>
                </c:pt>
                <c:pt idx="1">
                  <c:v>17150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8-E1B4-4683-BE3F-9BC0FBE30809}"/>
            </c:ext>
          </c:extLst>
        </c:ser>
        <c:ser>
          <c:idx val="5"/>
          <c:order val="5"/>
          <c:tx>
            <c:strRef>
              <c:f>'TDB DU CONTRÔLE BUDGETAIRE'!$A$17</c:f>
              <c:strCache>
                <c:ptCount val="1"/>
                <c:pt idx="0">
                  <c:v>POSTES CENTRAUX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BUDGETAIRE'!$C$17:$D$17</c:f>
              <c:numCache>
                <c:formatCode>#,##0</c:formatCode>
                <c:ptCount val="2"/>
                <c:pt idx="0">
                  <c:v>320750</c:v>
                </c:pt>
                <c:pt idx="1">
                  <c:v>320750</c:v>
                </c:pt>
              </c:numCache>
            </c:numRef>
          </c:xVal>
          <c:yVal>
            <c:numRef>
              <c:f>'TDB DU CONTRÔLE BUDGETAIRE'!$C$18:$D$18</c:f>
              <c:numCache>
                <c:formatCode>#,##0</c:formatCode>
                <c:ptCount val="2"/>
                <c:pt idx="0">
                  <c:v>35400</c:v>
                </c:pt>
                <c:pt idx="1">
                  <c:v>38750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9-E1B4-4683-BE3F-9BC0FBE30809}"/>
            </c:ext>
          </c:extLst>
        </c:ser>
        <c:ser>
          <c:idx val="6"/>
          <c:order val="6"/>
          <c:tx>
            <c:strRef>
              <c:f>'TDB DU CONTRÔLE BUDGETAIRE'!$A$20</c:f>
              <c:strCache>
                <c:ptCount val="1"/>
                <c:pt idx="0">
                  <c:v>ICABE (INSTITUT SUPERIEUR BONNEAU)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BUDGETAIRE'!$C$20:$D$20</c:f>
              <c:numCache>
                <c:formatCode>#,##0</c:formatCode>
                <c:ptCount val="2"/>
                <c:pt idx="0">
                  <c:v>861325</c:v>
                </c:pt>
                <c:pt idx="1">
                  <c:v>861325</c:v>
                </c:pt>
              </c:numCache>
            </c:numRef>
          </c:xVal>
          <c:yVal>
            <c:numRef>
              <c:f>'TDB DU CONTRÔLE BUDGETAIRE'!$C$21:$D$21</c:f>
              <c:numCache>
                <c:formatCode>#,##0</c:formatCode>
                <c:ptCount val="2"/>
                <c:pt idx="0">
                  <c:v>66000</c:v>
                </c:pt>
                <c:pt idx="1">
                  <c:v>70000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A-E1B4-4683-BE3F-9BC0FBE30809}"/>
            </c:ext>
          </c:extLst>
        </c:ser>
        <c:ser>
          <c:idx val="7"/>
          <c:order val="7"/>
          <c:tx>
            <c:strRef>
              <c:f>'TDB DU CONTRÔLE BUDGETAIRE'!$A$26</c:f>
              <c:strCache>
                <c:ptCount val="1"/>
                <c:pt idx="0">
                  <c:v>COLLEGES CATHOLIQUES ET AUTRES ETABLISSEMEBNTS SECONDAIRES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BUDGETAIRE'!$C$26:$D$26</c:f>
              <c:numCache>
                <c:formatCode>#,##0</c:formatCode>
                <c:ptCount val="2"/>
                <c:pt idx="0">
                  <c:v>384130</c:v>
                </c:pt>
                <c:pt idx="1">
                  <c:v>384130</c:v>
                </c:pt>
              </c:numCache>
            </c:numRef>
          </c:xVal>
          <c:yVal>
            <c:numRef>
              <c:f>'TDB DU CONTRÔLE BUDGETAIRE'!$C$27:$D$27</c:f>
              <c:numCache>
                <c:formatCode>#,##0</c:formatCode>
                <c:ptCount val="2"/>
                <c:pt idx="0">
                  <c:v>53000</c:v>
                </c:pt>
                <c:pt idx="1">
                  <c:v>56500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B-E1B4-4683-BE3F-9BC0FBE30809}"/>
            </c:ext>
          </c:extLst>
        </c:ser>
        <c:ser>
          <c:idx val="8"/>
          <c:order val="8"/>
          <c:tx>
            <c:strRef>
              <c:f>'TDB DU CONTRÔLE BUDGETAIRE'!$A$29</c:f>
              <c:strCache>
                <c:ptCount val="1"/>
                <c:pt idx="0">
                  <c:v>ECOLES CATHOLIQUES PRIMAIRES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BUDGETAIRE'!$C$29:$D$29</c:f>
              <c:numCache>
                <c:formatCode>#,##0</c:formatCode>
                <c:ptCount val="2"/>
                <c:pt idx="0">
                  <c:v>305400</c:v>
                </c:pt>
                <c:pt idx="1">
                  <c:v>305400</c:v>
                </c:pt>
              </c:numCache>
            </c:numRef>
          </c:xVal>
          <c:yVal>
            <c:numRef>
              <c:f>'TDB DU CONTRÔLE BUDGETAIRE'!$C$30:$D$30</c:f>
              <c:numCache>
                <c:formatCode>#,##0</c:formatCode>
                <c:ptCount val="2"/>
                <c:pt idx="0">
                  <c:v>44150</c:v>
                </c:pt>
                <c:pt idx="1">
                  <c:v>47500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C-E1B4-4683-BE3F-9BC0FBE30809}"/>
            </c:ext>
          </c:extLst>
        </c:ser>
        <c:ser>
          <c:idx val="9"/>
          <c:order val="9"/>
          <c:tx>
            <c:strRef>
              <c:f>'TDB DU CONTRÔLE BUDGETAIRE'!$A$32</c:f>
              <c:strCache>
                <c:ptCount val="1"/>
                <c:pt idx="0">
                  <c:v>ECOLES CATHOLIQUES MATERNELLES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BUDGETAIRE'!$C$32:$D$32</c:f>
              <c:numCache>
                <c:formatCode>#,##0</c:formatCode>
                <c:ptCount val="2"/>
                <c:pt idx="0">
                  <c:v>130025</c:v>
                </c:pt>
                <c:pt idx="1">
                  <c:v>130025</c:v>
                </c:pt>
              </c:numCache>
            </c:numRef>
          </c:xVal>
          <c:yVal>
            <c:numRef>
              <c:f>'TDB DU CONTRÔLE BUDGETAIRE'!$C$33:$D$33</c:f>
              <c:numCache>
                <c:formatCode>#,##0</c:formatCode>
                <c:ptCount val="2"/>
                <c:pt idx="0">
                  <c:v>9250</c:v>
                </c:pt>
                <c:pt idx="1">
                  <c:v>12600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D-E1B4-4683-BE3F-9BC0FBE30809}"/>
            </c:ext>
          </c:extLst>
        </c:ser>
        <c:ser>
          <c:idx val="10"/>
          <c:order val="10"/>
          <c:tx>
            <c:strRef>
              <c:f>'TDB DU CONTRÔLE BUDGETAIRE'!$A$35</c:f>
              <c:strCache>
                <c:ptCount val="1"/>
                <c:pt idx="0">
                  <c:v>CENTRE PASTORAL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BUDGETAIRE'!$C$35:$D$35</c:f>
              <c:numCache>
                <c:formatCode>#,##0</c:formatCode>
                <c:ptCount val="2"/>
                <c:pt idx="0">
                  <c:v>44135</c:v>
                </c:pt>
                <c:pt idx="1">
                  <c:v>44135</c:v>
                </c:pt>
              </c:numCache>
            </c:numRef>
          </c:xVal>
          <c:yVal>
            <c:numRef>
              <c:f>'TDB DU CONTRÔLE BUDGETAIRE'!$C$36:$D$36</c:f>
              <c:numCache>
                <c:formatCode>#,##0</c:formatCode>
                <c:ptCount val="2"/>
                <c:pt idx="0">
                  <c:v>4750</c:v>
                </c:pt>
                <c:pt idx="1">
                  <c:v>8250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E-E1B4-4683-BE3F-9BC0FBE30809}"/>
            </c:ext>
          </c:extLst>
        </c:ser>
        <c:ser>
          <c:idx val="11"/>
          <c:order val="11"/>
          <c:tx>
            <c:strRef>
              <c:f>'TDB DU CONTRÔLE BUDGETAIRE'!$A$38</c:f>
              <c:strCache>
                <c:ptCount val="1"/>
                <c:pt idx="0">
                  <c:v>SALLE POLYVALENTE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BUDGETAIRE'!$C$38:$D$38</c:f>
              <c:numCache>
                <c:formatCode>#,##0</c:formatCode>
                <c:ptCount val="2"/>
                <c:pt idx="0">
                  <c:v>235650</c:v>
                </c:pt>
                <c:pt idx="1">
                  <c:v>235650</c:v>
                </c:pt>
              </c:numCache>
            </c:numRef>
          </c:xVal>
          <c:yVal>
            <c:numRef>
              <c:f>'TDB DU CONTRÔLE BUDGETAIRE'!$C$39:$D$39</c:f>
              <c:numCache>
                <c:formatCode>#,##0</c:formatCode>
                <c:ptCount val="2"/>
                <c:pt idx="0">
                  <c:v>48600</c:v>
                </c:pt>
                <c:pt idx="1">
                  <c:v>52000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F-E1B4-4683-BE3F-9BC0FBE30809}"/>
            </c:ext>
          </c:extLst>
        </c:ser>
        <c:ser>
          <c:idx val="12"/>
          <c:order val="12"/>
          <c:tx>
            <c:strRef>
              <c:f>'TDB DU CONTRÔLE BUDGETAIRE'!$A$41</c:f>
              <c:strCache>
                <c:ptCount val="1"/>
                <c:pt idx="0">
                  <c:v>CENTRE CATECHETIQUE D'ABANG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BUDGETAIRE'!$C$41:$D$41</c:f>
              <c:numCache>
                <c:formatCode>#,##0</c:formatCode>
                <c:ptCount val="2"/>
                <c:pt idx="0">
                  <c:v>267907</c:v>
                </c:pt>
                <c:pt idx="1">
                  <c:v>267907</c:v>
                </c:pt>
              </c:numCache>
            </c:numRef>
          </c:xVal>
          <c:yVal>
            <c:numRef>
              <c:f>'TDB DU CONTRÔLE BUDGETAIRE'!$C$42:$D$42</c:f>
              <c:numCache>
                <c:formatCode>#,##0</c:formatCode>
                <c:ptCount val="2"/>
                <c:pt idx="0">
                  <c:v>31000</c:v>
                </c:pt>
                <c:pt idx="1">
                  <c:v>34400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0-E1B4-4683-BE3F-9BC0FBE30809}"/>
            </c:ext>
          </c:extLst>
        </c:ser>
        <c:ser>
          <c:idx val="13"/>
          <c:order val="13"/>
          <c:tx>
            <c:strRef>
              <c:f>'TDB DU CONTRÔLE BUDGETAIRE'!$A$44</c:f>
              <c:strCache>
                <c:ptCount val="1"/>
                <c:pt idx="0">
                  <c:v>CURIE DIOCESAINE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BUDGETAIRE'!$C$44:$D$44</c:f>
              <c:numCache>
                <c:formatCode>#,##0</c:formatCode>
                <c:ptCount val="2"/>
                <c:pt idx="0">
                  <c:v>507773</c:v>
                </c:pt>
                <c:pt idx="1">
                  <c:v>507773</c:v>
                </c:pt>
              </c:numCache>
            </c:numRef>
          </c:xVal>
          <c:yVal>
            <c:numRef>
              <c:f>'TDB DU CONTRÔLE BUDGETAIRE'!$C$45:$D$45</c:f>
              <c:numCache>
                <c:formatCode>#,##0</c:formatCode>
                <c:ptCount val="2"/>
                <c:pt idx="0">
                  <c:v>62000</c:v>
                </c:pt>
                <c:pt idx="1">
                  <c:v>65000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1-E1B4-4683-BE3F-9BC0FBE30809}"/>
            </c:ext>
          </c:extLst>
        </c:ser>
        <c:ser>
          <c:idx val="14"/>
          <c:order val="14"/>
          <c:tx>
            <c:strRef>
              <c:f>'TDB DU CONTRÔLE BUDGETAIRE'!$A$47</c:f>
              <c:strCache>
                <c:ptCount val="1"/>
                <c:pt idx="0">
                  <c:v>FERMES AVICOLES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BUDGETAIRE'!$C$47:$D$47</c:f>
              <c:numCache>
                <c:formatCode>#,##0</c:formatCode>
                <c:ptCount val="2"/>
                <c:pt idx="0">
                  <c:v>206470</c:v>
                </c:pt>
                <c:pt idx="1">
                  <c:v>206470</c:v>
                </c:pt>
              </c:numCache>
            </c:numRef>
          </c:xVal>
          <c:yVal>
            <c:numRef>
              <c:f>'TDB DU CONTRÔLE BUDGETAIRE'!$C$48:$D$48</c:f>
              <c:numCache>
                <c:formatCode>#,##0</c:formatCode>
                <c:ptCount val="2"/>
                <c:pt idx="0">
                  <c:v>17750</c:v>
                </c:pt>
                <c:pt idx="1">
                  <c:v>21350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2-E1B4-4683-BE3F-9BC0FBE30809}"/>
            </c:ext>
          </c:extLst>
        </c:ser>
        <c:ser>
          <c:idx val="15"/>
          <c:order val="15"/>
          <c:tx>
            <c:strRef>
              <c:f>'TDB DU CONTRÔLE BUDGETAIRE'!$A$50</c:f>
              <c:strCache>
                <c:ptCount val="1"/>
                <c:pt idx="0">
                  <c:v>HOSTICAM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BUDGETAIRE'!$C$50:$D$50</c:f>
              <c:numCache>
                <c:formatCode>#,##0</c:formatCode>
                <c:ptCount val="2"/>
                <c:pt idx="0">
                  <c:v>218515</c:v>
                </c:pt>
                <c:pt idx="1">
                  <c:v>218515</c:v>
                </c:pt>
              </c:numCache>
            </c:numRef>
          </c:xVal>
          <c:yVal>
            <c:numRef>
              <c:f>'TDB DU CONTRÔLE BUDGETAIRE'!$C$51:$D$51</c:f>
              <c:numCache>
                <c:formatCode>#,##0</c:formatCode>
                <c:ptCount val="2"/>
                <c:pt idx="0">
                  <c:v>22300</c:v>
                </c:pt>
                <c:pt idx="1">
                  <c:v>25700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3-E1B4-4683-BE3F-9BC0FBE30809}"/>
            </c:ext>
          </c:extLst>
        </c:ser>
        <c:ser>
          <c:idx val="16"/>
          <c:order val="16"/>
          <c:tx>
            <c:strRef>
              <c:f>'TDB DU CONTRÔLE BUDGETAIRE'!$A$53</c:f>
              <c:strCache>
                <c:ptCount val="1"/>
                <c:pt idx="0">
                  <c:v>POULAILLER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BUDGETAIRE'!$C$53:$D$53</c:f>
              <c:numCache>
                <c:formatCode>#,##0</c:formatCode>
                <c:ptCount val="2"/>
                <c:pt idx="0">
                  <c:v>205765</c:v>
                </c:pt>
                <c:pt idx="1">
                  <c:v>205765</c:v>
                </c:pt>
              </c:numCache>
            </c:numRef>
          </c:xVal>
          <c:yVal>
            <c:numRef>
              <c:f>'TDB DU CONTRÔLE BUDGETAIRE'!$C$54:$D$54</c:f>
              <c:numCache>
                <c:formatCode>#,##0</c:formatCode>
                <c:ptCount val="2"/>
                <c:pt idx="0">
                  <c:v>26800</c:v>
                </c:pt>
                <c:pt idx="1">
                  <c:v>30300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14-E1B4-4683-BE3F-9BC0FBE30809}"/>
            </c:ext>
          </c:extLst>
        </c:ser>
        <c:dLbls/>
        <c:axId val="233186816"/>
        <c:axId val="233185280"/>
      </c:scatterChart>
      <c:catAx>
        <c:axId val="232907520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2909056"/>
        <c:crosses val="autoZero"/>
        <c:auto val="1"/>
        <c:lblAlgn val="ctr"/>
        <c:lblOffset val="100"/>
      </c:catAx>
      <c:valAx>
        <c:axId val="232909056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2907520"/>
        <c:crosses val="autoZero"/>
        <c:crossBetween val="between"/>
      </c:valAx>
      <c:valAx>
        <c:axId val="233185280"/>
        <c:scaling>
          <c:orientation val="minMax"/>
          <c:max val="70000"/>
          <c:min val="0"/>
        </c:scaling>
        <c:axPos val="r"/>
        <c:numFmt formatCode="#,##0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3186816"/>
        <c:crosses val="max"/>
        <c:crossBetween val="midCat"/>
      </c:valAx>
      <c:valAx>
        <c:axId val="233186816"/>
        <c:scaling>
          <c:orientation val="minMax"/>
        </c:scaling>
        <c:delete val="1"/>
        <c:axPos val="b"/>
        <c:numFmt formatCode="#,##0" sourceLinked="1"/>
        <c:tickLblPos val="nextTo"/>
        <c:crossAx val="233185280"/>
        <c:crosses val="autoZero"/>
        <c:crossBetween val="midCat"/>
      </c:valAx>
      <c:spPr>
        <a:solidFill>
          <a:schemeClr val="bg2">
            <a:lumMod val="90000"/>
          </a:schemeClr>
        </a:solidFill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34848</xdr:colOff>
      <xdr:row>2</xdr:row>
      <xdr:rowOff>0</xdr:rowOff>
    </xdr:from>
    <xdr:to>
      <xdr:col>11</xdr:col>
      <xdr:colOff>1045427</xdr:colOff>
      <xdr:row>2</xdr:row>
      <xdr:rowOff>290396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xmlns="" id="{FF7A99B9-FCEA-4788-A60B-E078B71255CE}"/>
            </a:ext>
          </a:extLst>
        </xdr:cNvPr>
        <xdr:cNvSpPr/>
      </xdr:nvSpPr>
      <xdr:spPr>
        <a:xfrm>
          <a:off x="15971799" y="673720"/>
          <a:ext cx="3531219" cy="290396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M" sz="1100" b="1" u="sng">
              <a:solidFill>
                <a:schemeClr val="tx1"/>
              </a:solidFill>
            </a:rPr>
            <a:t>Taux d'exécution des dépenses (Consommées/Reçu)</a:t>
          </a:r>
        </a:p>
      </xdr:txBody>
    </xdr:sp>
    <xdr:clientData/>
  </xdr:twoCellAnchor>
  <xdr:twoCellAnchor>
    <xdr:from>
      <xdr:col>12</xdr:col>
      <xdr:colOff>374094</xdr:colOff>
      <xdr:row>1</xdr:row>
      <xdr:rowOff>348476</xdr:rowOff>
    </xdr:from>
    <xdr:to>
      <xdr:col>14</xdr:col>
      <xdr:colOff>11295</xdr:colOff>
      <xdr:row>2</xdr:row>
      <xdr:rowOff>278781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xmlns="" id="{E57E17ED-7388-4CE9-BEFD-830145460CEC}"/>
            </a:ext>
          </a:extLst>
        </xdr:cNvPr>
        <xdr:cNvSpPr/>
      </xdr:nvSpPr>
      <xdr:spPr>
        <a:xfrm>
          <a:off x="20190740" y="662104"/>
          <a:ext cx="2076531" cy="290397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M" sz="1100" b="1" u="sng">
              <a:solidFill>
                <a:schemeClr val="tx1"/>
              </a:solidFill>
            </a:rPr>
            <a:t>Taux limite ou</a:t>
          </a:r>
          <a:r>
            <a:rPr lang="fr-CM" sz="1100" b="1" u="sng" baseline="0">
              <a:solidFill>
                <a:schemeClr val="tx1"/>
              </a:solidFill>
            </a:rPr>
            <a:t> Seuil acceptable</a:t>
          </a:r>
          <a:endParaRPr lang="fr-CM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127775</xdr:colOff>
      <xdr:row>2</xdr:row>
      <xdr:rowOff>383324</xdr:rowOff>
    </xdr:from>
    <xdr:to>
      <xdr:col>11</xdr:col>
      <xdr:colOff>1053027</xdr:colOff>
      <xdr:row>3</xdr:row>
      <xdr:rowOff>545945</xdr:rowOff>
    </xdr:to>
    <xdr:sp macro="" textlink="$B$4">
      <xdr:nvSpPr>
        <xdr:cNvPr id="9" name="Rectangle : coins arrondis 8">
          <a:extLst>
            <a:ext uri="{FF2B5EF4-FFF2-40B4-BE49-F238E27FC236}">
              <a16:creationId xmlns:a16="http://schemas.microsoft.com/office/drawing/2014/main" xmlns="" id="{8826A2F0-6AF9-4628-BFBB-7C87CF71218A}"/>
            </a:ext>
          </a:extLst>
        </xdr:cNvPr>
        <xdr:cNvSpPr/>
      </xdr:nvSpPr>
      <xdr:spPr>
        <a:xfrm>
          <a:off x="16064726" y="1057044"/>
          <a:ext cx="3445892" cy="824724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E3C7274D-636E-423C-99B0-90FB6AFE6323}" type="TxLink">
            <a:rPr lang="en-US" sz="4400" b="1" i="0" u="none" strike="noStrike">
              <a:solidFill>
                <a:srgbClr val="C00000"/>
              </a:solidFill>
              <a:latin typeface="Cambria"/>
              <a:ea typeface="Cambria"/>
            </a:rPr>
            <a:pPr algn="ctr"/>
            <a:t>95%</a:t>
          </a:fld>
          <a:endParaRPr lang="fr-CM" sz="4400" b="1">
            <a:solidFill>
              <a:srgbClr val="C00000"/>
            </a:solidFill>
          </a:endParaRPr>
        </a:p>
      </xdr:txBody>
    </xdr:sp>
    <xdr:clientData/>
  </xdr:twoCellAnchor>
  <xdr:twoCellAnchor>
    <xdr:from>
      <xdr:col>11</xdr:col>
      <xdr:colOff>1300976</xdr:colOff>
      <xdr:row>2</xdr:row>
      <xdr:rowOff>383323</xdr:rowOff>
    </xdr:from>
    <xdr:to>
      <xdr:col>14</xdr:col>
      <xdr:colOff>871189</xdr:colOff>
      <xdr:row>3</xdr:row>
      <xdr:rowOff>545944</xdr:rowOff>
    </xdr:to>
    <xdr:sp macro="" textlink="$B$3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B6B7DDB0-6F46-42B9-8602-CE02A14658C7}"/>
            </a:ext>
          </a:extLst>
        </xdr:cNvPr>
        <xdr:cNvSpPr/>
      </xdr:nvSpPr>
      <xdr:spPr>
        <a:xfrm>
          <a:off x="19758567" y="1057043"/>
          <a:ext cx="3368598" cy="824724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031163A-9ECD-4DDF-B2FE-AD9A58F69765}" type="TxLink">
            <a:rPr lang="en-US" sz="5400" b="1" i="0" u="none" strike="noStrike">
              <a:solidFill>
                <a:srgbClr val="000000"/>
              </a:solidFill>
              <a:latin typeface="Cambria"/>
              <a:ea typeface="Cambria"/>
            </a:rPr>
            <a:pPr algn="ctr"/>
            <a:t>80%</a:t>
          </a:fld>
          <a:endParaRPr lang="fr-CM" sz="34400" b="1"/>
        </a:p>
      </xdr:txBody>
    </xdr:sp>
    <xdr:clientData/>
  </xdr:twoCellAnchor>
  <xdr:twoCellAnchor>
    <xdr:from>
      <xdr:col>6</xdr:col>
      <xdr:colOff>116160</xdr:colOff>
      <xdr:row>2</xdr:row>
      <xdr:rowOff>0</xdr:rowOff>
    </xdr:from>
    <xdr:to>
      <xdr:col>6</xdr:col>
      <xdr:colOff>3449910</xdr:colOff>
      <xdr:row>2</xdr:row>
      <xdr:rowOff>278780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xmlns="" id="{659300A5-683C-499A-B655-71128AFD5664}"/>
            </a:ext>
          </a:extLst>
        </xdr:cNvPr>
        <xdr:cNvSpPr/>
      </xdr:nvSpPr>
      <xdr:spPr>
        <a:xfrm>
          <a:off x="8502806" y="1730761"/>
          <a:ext cx="3333750" cy="371708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M" sz="1100" b="1" u="sng">
              <a:solidFill>
                <a:schemeClr val="tx1"/>
              </a:solidFill>
            </a:rPr>
            <a:t>Budget</a:t>
          </a:r>
          <a:r>
            <a:rPr lang="fr-CM" sz="1100" b="1" u="sng" baseline="0">
              <a:solidFill>
                <a:schemeClr val="tx1"/>
              </a:solidFill>
            </a:rPr>
            <a:t> total alloué en Août 2018</a:t>
          </a:r>
          <a:endParaRPr lang="fr-CM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4042318</xdr:colOff>
      <xdr:row>2</xdr:row>
      <xdr:rowOff>0</xdr:rowOff>
    </xdr:from>
    <xdr:to>
      <xdr:col>8</xdr:col>
      <xdr:colOff>545944</xdr:colOff>
      <xdr:row>2</xdr:row>
      <xdr:rowOff>278781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xmlns="" id="{3BBD142E-7FCD-4E69-A167-F433C713C77D}"/>
            </a:ext>
          </a:extLst>
        </xdr:cNvPr>
        <xdr:cNvSpPr/>
      </xdr:nvSpPr>
      <xdr:spPr>
        <a:xfrm>
          <a:off x="12428964" y="1730762"/>
          <a:ext cx="2613565" cy="371708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M" sz="1100" b="1" u="sng">
              <a:solidFill>
                <a:schemeClr val="tx1"/>
              </a:solidFill>
            </a:rPr>
            <a:t>Consommation</a:t>
          </a:r>
          <a:r>
            <a:rPr lang="fr-CM" sz="1100" b="1" u="sng" baseline="0">
              <a:solidFill>
                <a:schemeClr val="tx1"/>
              </a:solidFill>
            </a:rPr>
            <a:t> mensuelle d'Août 2018</a:t>
          </a:r>
          <a:endParaRPr lang="fr-CM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209087</xdr:colOff>
      <xdr:row>2</xdr:row>
      <xdr:rowOff>371708</xdr:rowOff>
    </xdr:from>
    <xdr:to>
      <xdr:col>6</xdr:col>
      <xdr:colOff>3391831</xdr:colOff>
      <xdr:row>3</xdr:row>
      <xdr:rowOff>534329</xdr:rowOff>
    </xdr:to>
    <xdr:sp macro="" textlink="$B$6">
      <xdr:nvSpPr>
        <xdr:cNvPr id="13" name="Rectangle : coins arrondis 12">
          <a:extLst>
            <a:ext uri="{FF2B5EF4-FFF2-40B4-BE49-F238E27FC236}">
              <a16:creationId xmlns:a16="http://schemas.microsoft.com/office/drawing/2014/main" xmlns="" id="{FD08C8B2-8EE3-41FC-91E2-1A682BF8A68C}"/>
            </a:ext>
          </a:extLst>
        </xdr:cNvPr>
        <xdr:cNvSpPr/>
      </xdr:nvSpPr>
      <xdr:spPr>
        <a:xfrm>
          <a:off x="8595733" y="2195397"/>
          <a:ext cx="3182744" cy="824725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5EADD74D-6F28-47C0-A15A-1EDB0FC9AC89}" type="TxLink">
            <a:rPr lang="en-US" sz="2800" b="1" i="0" u="none" strike="noStrike">
              <a:solidFill>
                <a:schemeClr val="accent5">
                  <a:lumMod val="50000"/>
                </a:schemeClr>
              </a:solidFill>
              <a:latin typeface="Cambria"/>
              <a:ea typeface="Cambria"/>
              <a:cs typeface="+mn-cs"/>
            </a:rPr>
            <a:pPr marL="0" indent="0" algn="ctr"/>
            <a:t> 4 673 939 FCFA </a:t>
          </a:fld>
          <a:endParaRPr lang="fr-CM" sz="2800" b="1" i="0" u="none" strike="noStrike">
            <a:solidFill>
              <a:schemeClr val="accent5">
                <a:lumMod val="50000"/>
              </a:schemeClr>
            </a:solidFill>
            <a:latin typeface="Cambria"/>
            <a:ea typeface="Cambria"/>
            <a:cs typeface="+mn-cs"/>
          </a:endParaRPr>
        </a:p>
      </xdr:txBody>
    </xdr:sp>
    <xdr:clientData/>
  </xdr:twoCellAnchor>
  <xdr:twoCellAnchor>
    <xdr:from>
      <xdr:col>6</xdr:col>
      <xdr:colOff>3717075</xdr:colOff>
      <xdr:row>2</xdr:row>
      <xdr:rowOff>383323</xdr:rowOff>
    </xdr:from>
    <xdr:to>
      <xdr:col>8</xdr:col>
      <xdr:colOff>789880</xdr:colOff>
      <xdr:row>3</xdr:row>
      <xdr:rowOff>545944</xdr:rowOff>
    </xdr:to>
    <xdr:sp macro="" textlink="$B$5">
      <xdr:nvSpPr>
        <xdr:cNvPr id="14" name="Rectangle : coins arrondis 13">
          <a:extLst>
            <a:ext uri="{FF2B5EF4-FFF2-40B4-BE49-F238E27FC236}">
              <a16:creationId xmlns:a16="http://schemas.microsoft.com/office/drawing/2014/main" xmlns="" id="{D211F91F-C479-46B8-9C67-A23FB57FB023}"/>
            </a:ext>
          </a:extLst>
        </xdr:cNvPr>
        <xdr:cNvSpPr/>
      </xdr:nvSpPr>
      <xdr:spPr>
        <a:xfrm>
          <a:off x="12103721" y="2207012"/>
          <a:ext cx="3182744" cy="824725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A496949B-13A4-4C1E-8434-2C56CE7A8FFB}" type="TxLink">
            <a:rPr lang="en-US" sz="2800" b="1" i="0" u="none" strike="noStrike">
              <a:solidFill>
                <a:schemeClr val="accent5">
                  <a:lumMod val="50000"/>
                </a:schemeClr>
              </a:solidFill>
              <a:latin typeface="Cambria"/>
              <a:ea typeface="Cambria"/>
            </a:rPr>
            <a:pPr algn="ctr"/>
            <a:t> 4 449 468 FCFA </a:t>
          </a:fld>
          <a:endParaRPr lang="fr-CM" sz="85700" b="1">
            <a:solidFill>
              <a:schemeClr val="accent5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130098</xdr:colOff>
      <xdr:row>24</xdr:row>
      <xdr:rowOff>81306</xdr:rowOff>
    </xdr:from>
    <xdr:to>
      <xdr:col>8</xdr:col>
      <xdr:colOff>1068659</xdr:colOff>
      <xdr:row>48</xdr:row>
      <xdr:rowOff>151004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49759BDA-CAAC-451A-9869-6D6417A4F9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104542</xdr:colOff>
      <xdr:row>27</xdr:row>
      <xdr:rowOff>174238</xdr:rowOff>
    </xdr:from>
    <xdr:to>
      <xdr:col>11</xdr:col>
      <xdr:colOff>267164</xdr:colOff>
      <xdr:row>33</xdr:row>
      <xdr:rowOff>151007</xdr:rowOff>
    </xdr:to>
    <xdr:sp macro="[0]!Mise_en_forme_graphique" textlink="">
      <xdr:nvSpPr>
        <xdr:cNvPr id="15" name="ZoneTexte 14"/>
        <xdr:cNvSpPr txBox="1"/>
      </xdr:nvSpPr>
      <xdr:spPr>
        <a:xfrm>
          <a:off x="16041493" y="7945244"/>
          <a:ext cx="2683262" cy="1382287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254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Mise en forme du</a:t>
          </a:r>
          <a:r>
            <a:rPr lang="fr-FR" sz="1800" b="1" baseline="0"/>
            <a:t> graphique</a:t>
          </a:r>
          <a:endParaRPr lang="fr-FR" sz="18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G7:M23" totalsRowShown="0" dataDxfId="8" tableBorderDxfId="7">
  <autoFilter ref="G7:M23"/>
  <sortState ref="G8:K23">
    <sortCondition ref="I7:I23"/>
  </sortState>
  <tableColumns count="7">
    <tableColumn id="1" name="Intitulés (Structures diocésaines)" dataDxfId="6"/>
    <tableColumn id="2" name="Budget Dépenses" dataDxfId="5"/>
    <tableColumn id="3" name="Dépenses Réalisées" dataDxfId="4"/>
    <tableColumn id="4" name="Ecart en valeur" dataDxfId="3" dataCellStyle="Milliers">
      <calculatedColumnFormula>H8-I8</calculatedColumnFormula>
    </tableColumn>
    <tableColumn id="5" name="Consommation %" dataDxfId="2">
      <calculatedColumnFormula>I8/H8</calculatedColumnFormula>
    </tableColumn>
    <tableColumn id="6" name="Condition &gt; 80%" dataDxfId="1">
      <calculatedColumnFormula>IF(Tableau1[[#This Row],[Consommation %]]&gt;80%,Tableau1[[#This Row],[Dépenses Réalisées]],0)</calculatedColumnFormula>
    </tableColumn>
    <tableColumn id="7" name="Condition &lt;= 80%" dataDxfId="0">
      <calculatedColumnFormula>IF(Tableau1[[#This Row],[Consommation %]]&lt;=80%,Tableau1[[#This Row],[Dépenses Réalisées]],0)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65"/>
  <sheetViews>
    <sheetView showGridLines="0" tabSelected="1" view="pageLayout" topLeftCell="A10" zoomScale="82" zoomScaleNormal="80" zoomScalePageLayoutView="82" workbookViewId="0">
      <selection activeCell="L36" sqref="L36"/>
    </sheetView>
  </sheetViews>
  <sheetFormatPr baseColWidth="10" defaultColWidth="11.42578125" defaultRowHeight="14.25"/>
  <cols>
    <col min="1" max="1" width="63.28515625" style="1" customWidth="1"/>
    <col min="2" max="2" width="20" style="1" customWidth="1"/>
    <col min="3" max="3" width="14.42578125" style="1" customWidth="1"/>
    <col min="4" max="4" width="13.85546875" style="1" customWidth="1"/>
    <col min="5" max="5" width="1.5703125" style="1" customWidth="1"/>
    <col min="6" max="6" width="4" style="2" bestFit="1" customWidth="1"/>
    <col min="7" max="7" width="66.140625" style="1" customWidth="1"/>
    <col min="8" max="8" width="19.140625" style="1" customWidth="1"/>
    <col min="9" max="9" width="20.140625" style="1" customWidth="1"/>
    <col min="10" max="10" width="16.28515625" style="1" customWidth="1"/>
    <col min="11" max="13" width="19" style="1" customWidth="1"/>
    <col min="14" max="15" width="15.140625" style="1" customWidth="1"/>
    <col min="16" max="16384" width="11.42578125" style="1"/>
  </cols>
  <sheetData>
    <row r="1" spans="1:15" ht="24.75" customHeight="1" thickBot="1">
      <c r="F1" s="12" t="s">
        <v>37</v>
      </c>
      <c r="G1" s="13"/>
      <c r="H1" s="13"/>
      <c r="I1" s="13"/>
      <c r="J1" s="13"/>
      <c r="K1" s="13"/>
      <c r="L1" s="13"/>
      <c r="M1" s="13"/>
      <c r="N1" s="13"/>
      <c r="O1" s="13"/>
    </row>
    <row r="2" spans="1:15" ht="28.5" customHeight="1">
      <c r="F2" s="14" t="s">
        <v>38</v>
      </c>
      <c r="G2" s="14"/>
      <c r="H2" s="14"/>
      <c r="I2" s="14"/>
      <c r="J2" s="14"/>
      <c r="K2" s="14"/>
      <c r="L2" s="14"/>
      <c r="M2" s="14"/>
      <c r="N2" s="14"/>
      <c r="O2" s="14"/>
    </row>
    <row r="3" spans="1:15" ht="52.5" customHeight="1">
      <c r="A3" s="24" t="s">
        <v>34</v>
      </c>
      <c r="B3" s="20">
        <v>0.8</v>
      </c>
      <c r="F3" s="18"/>
      <c r="G3" s="18"/>
      <c r="H3" s="18"/>
      <c r="I3" s="18"/>
      <c r="J3" s="18"/>
      <c r="K3" s="18"/>
      <c r="L3" s="22"/>
      <c r="M3" s="22"/>
      <c r="N3" s="18"/>
      <c r="O3" s="18"/>
    </row>
    <row r="4" spans="1:15" ht="61.5" customHeight="1">
      <c r="A4" s="24" t="s">
        <v>25</v>
      </c>
      <c r="B4" s="31">
        <f>B5/B6</f>
        <v>0.95197391322394243</v>
      </c>
      <c r="F4" s="18"/>
      <c r="G4" s="18"/>
      <c r="H4" s="18"/>
      <c r="I4" s="18"/>
      <c r="J4" s="18"/>
      <c r="K4" s="18"/>
      <c r="L4" s="22"/>
      <c r="M4" s="22"/>
      <c r="N4" s="18"/>
      <c r="O4" s="18"/>
    </row>
    <row r="5" spans="1:15" ht="15" thickBot="1">
      <c r="A5" s="24" t="s">
        <v>32</v>
      </c>
      <c r="B5" s="25">
        <f>I24</f>
        <v>4449468</v>
      </c>
      <c r="G5" s="1" t="s">
        <v>27</v>
      </c>
      <c r="H5" s="10" t="s">
        <v>29</v>
      </c>
    </row>
    <row r="6" spans="1:15" s="3" customFormat="1" ht="29.25" customHeight="1" thickBot="1">
      <c r="A6" s="24" t="s">
        <v>33</v>
      </c>
      <c r="B6" s="25">
        <f>H24</f>
        <v>4673939</v>
      </c>
      <c r="F6" s="32" t="s">
        <v>0</v>
      </c>
      <c r="G6" s="32" t="s">
        <v>30</v>
      </c>
      <c r="H6" s="43" t="s">
        <v>39</v>
      </c>
      <c r="I6" s="44"/>
      <c r="J6" s="44"/>
      <c r="K6" s="44"/>
      <c r="L6" s="44"/>
      <c r="M6" s="44"/>
      <c r="N6" s="44"/>
      <c r="O6" s="44"/>
    </row>
    <row r="7" spans="1:15" s="3" customFormat="1" ht="35.25" customHeight="1" thickBot="1">
      <c r="C7" s="8" t="s">
        <v>23</v>
      </c>
      <c r="D7" s="8" t="s">
        <v>24</v>
      </c>
      <c r="F7" s="32" t="s">
        <v>0</v>
      </c>
      <c r="G7" s="34" t="s">
        <v>30</v>
      </c>
      <c r="H7" s="35" t="s">
        <v>2</v>
      </c>
      <c r="I7" s="36" t="s">
        <v>3</v>
      </c>
      <c r="J7" s="37" t="s">
        <v>26</v>
      </c>
      <c r="K7" s="36" t="s">
        <v>28</v>
      </c>
      <c r="L7" s="36" t="s">
        <v>35</v>
      </c>
      <c r="M7" s="36" t="s">
        <v>36</v>
      </c>
      <c r="N7" s="33" t="s">
        <v>1</v>
      </c>
      <c r="O7" s="33" t="s">
        <v>4</v>
      </c>
    </row>
    <row r="8" spans="1:15" s="3" customFormat="1" ht="18" customHeight="1" thickBot="1">
      <c r="A8" s="23" t="s">
        <v>5</v>
      </c>
      <c r="B8" s="5" t="s">
        <v>21</v>
      </c>
      <c r="C8" s="16">
        <f>H21</f>
        <v>426249</v>
      </c>
      <c r="D8" s="16">
        <f>C8</f>
        <v>426249</v>
      </c>
      <c r="F8" s="6">
        <v>1</v>
      </c>
      <c r="G8" s="7" t="s">
        <v>12</v>
      </c>
      <c r="H8" s="15">
        <v>63720</v>
      </c>
      <c r="I8" s="15">
        <v>38940</v>
      </c>
      <c r="J8" s="9">
        <f t="shared" ref="J8:J23" si="0">H8-I8</f>
        <v>24780</v>
      </c>
      <c r="K8" s="19">
        <f t="shared" ref="K8:K23" si="1">I8/H8</f>
        <v>0.61111111111111116</v>
      </c>
      <c r="L8" s="15">
        <f>IF(Tableau1[[#This Row],[Consommation %]]&gt;80%,Tableau1[[#This Row],[Dépenses Réalisées]],0)</f>
        <v>0</v>
      </c>
      <c r="M8" s="15">
        <f>IF(Tableau1[[#This Row],[Consommation %]]&lt;=80%,Tableau1[[#This Row],[Dépenses Réalisées]],0)</f>
        <v>38940</v>
      </c>
      <c r="N8" s="19">
        <v>1</v>
      </c>
      <c r="O8" s="19">
        <v>0.8</v>
      </c>
    </row>
    <row r="9" spans="1:15" s="3" customFormat="1" ht="18" customHeight="1" thickBot="1">
      <c r="B9" s="27" t="s">
        <v>22</v>
      </c>
      <c r="C9" s="29">
        <v>57450</v>
      </c>
      <c r="D9" s="29">
        <v>60500</v>
      </c>
      <c r="F9" s="4">
        <v>2</v>
      </c>
      <c r="G9" s="5" t="s">
        <v>14</v>
      </c>
      <c r="H9" s="16">
        <v>44135</v>
      </c>
      <c r="I9" s="16">
        <v>42875</v>
      </c>
      <c r="J9" s="9">
        <f t="shared" si="0"/>
        <v>1260</v>
      </c>
      <c r="K9" s="20">
        <f t="shared" si="1"/>
        <v>0.97145122918318794</v>
      </c>
      <c r="L9" s="15">
        <f>IF(Tableau1[[#This Row],[Consommation %]]&gt;80%,Tableau1[[#This Row],[Dépenses Réalisées]],0)</f>
        <v>42875</v>
      </c>
      <c r="M9" s="15">
        <f>IF(Tableau1[[#This Row],[Consommation %]]&lt;=80%,Tableau1[[#This Row],[Dépenses Réalisées]],0)</f>
        <v>0</v>
      </c>
      <c r="N9" s="20">
        <v>1</v>
      </c>
      <c r="O9" s="19">
        <v>0.8</v>
      </c>
    </row>
    <row r="10" spans="1:15" s="3" customFormat="1" ht="18" customHeight="1" thickBot="1">
      <c r="F10" s="4">
        <v>3</v>
      </c>
      <c r="G10" s="5" t="s">
        <v>10</v>
      </c>
      <c r="H10" s="16">
        <v>130025</v>
      </c>
      <c r="I10" s="16">
        <v>100000</v>
      </c>
      <c r="J10" s="9">
        <f t="shared" si="0"/>
        <v>30025</v>
      </c>
      <c r="K10" s="20">
        <f t="shared" si="1"/>
        <v>0.76908286867910014</v>
      </c>
      <c r="L10" s="15">
        <f>IF(Tableau1[[#This Row],[Consommation %]]&gt;80%,Tableau1[[#This Row],[Dépenses Réalisées]],0)</f>
        <v>0</v>
      </c>
      <c r="M10" s="15">
        <f>IF(Tableau1[[#This Row],[Consommation %]]&lt;=80%,Tableau1[[#This Row],[Dépenses Réalisées]],0)</f>
        <v>100000</v>
      </c>
      <c r="N10" s="20">
        <v>1</v>
      </c>
      <c r="O10" s="19">
        <v>0.8</v>
      </c>
    </row>
    <row r="11" spans="1:15" s="3" customFormat="1" ht="18" customHeight="1" thickBot="1">
      <c r="A11" s="5" t="s">
        <v>6</v>
      </c>
      <c r="B11" s="5" t="s">
        <v>21</v>
      </c>
      <c r="C11" s="16">
        <f>H17</f>
        <v>395575</v>
      </c>
      <c r="D11" s="16">
        <f>C11</f>
        <v>395575</v>
      </c>
      <c r="F11" s="4">
        <v>4</v>
      </c>
      <c r="G11" s="5" t="s">
        <v>7</v>
      </c>
      <c r="H11" s="16">
        <v>100550</v>
      </c>
      <c r="I11" s="16">
        <v>100550</v>
      </c>
      <c r="J11" s="9">
        <f t="shared" si="0"/>
        <v>0</v>
      </c>
      <c r="K11" s="20">
        <f t="shared" si="1"/>
        <v>1</v>
      </c>
      <c r="L11" s="15">
        <f>IF(Tableau1[[#This Row],[Consommation %]]&gt;80%,Tableau1[[#This Row],[Dépenses Réalisées]],0)</f>
        <v>100550</v>
      </c>
      <c r="M11" s="15">
        <f>IF(Tableau1[[#This Row],[Consommation %]]&lt;=80%,Tableau1[[#This Row],[Dépenses Réalisées]],0)</f>
        <v>0</v>
      </c>
      <c r="N11" s="20">
        <v>1</v>
      </c>
      <c r="O11" s="19">
        <v>0.8</v>
      </c>
    </row>
    <row r="12" spans="1:15" s="3" customFormat="1" ht="18" customHeight="1" thickBot="1">
      <c r="B12" s="27" t="s">
        <v>22</v>
      </c>
      <c r="C12" s="29">
        <v>40000</v>
      </c>
      <c r="D12" s="29">
        <v>43600</v>
      </c>
      <c r="F12" s="4">
        <v>5</v>
      </c>
      <c r="G12" s="5" t="s">
        <v>18</v>
      </c>
      <c r="H12" s="16">
        <v>206470</v>
      </c>
      <c r="I12" s="16">
        <v>126500</v>
      </c>
      <c r="J12" s="9">
        <f t="shared" si="0"/>
        <v>79970</v>
      </c>
      <c r="K12" s="20">
        <f t="shared" si="1"/>
        <v>0.61267980820458179</v>
      </c>
      <c r="L12" s="15">
        <f>IF(Tableau1[[#This Row],[Consommation %]]&gt;80%,Tableau1[[#This Row],[Dépenses Réalisées]],0)</f>
        <v>0</v>
      </c>
      <c r="M12" s="15">
        <f>IF(Tableau1[[#This Row],[Consommation %]]&lt;=80%,Tableau1[[#This Row],[Dépenses Réalisées]],0)</f>
        <v>126500</v>
      </c>
      <c r="N12" s="20">
        <v>1</v>
      </c>
      <c r="O12" s="19">
        <v>0.8</v>
      </c>
    </row>
    <row r="13" spans="1:15" s="3" customFormat="1" ht="18" customHeight="1" thickBot="1">
      <c r="F13" s="4">
        <v>6</v>
      </c>
      <c r="G13" s="5" t="s">
        <v>19</v>
      </c>
      <c r="H13" s="16">
        <f>148515+70000</f>
        <v>218515</v>
      </c>
      <c r="I13" s="16">
        <v>150000</v>
      </c>
      <c r="J13" s="9">
        <f t="shared" si="0"/>
        <v>68515</v>
      </c>
      <c r="K13" s="20">
        <f t="shared" si="1"/>
        <v>0.68645173100244838</v>
      </c>
      <c r="L13" s="15">
        <f>IF(Tableau1[[#This Row],[Consommation %]]&gt;80%,Tableau1[[#This Row],[Dépenses Réalisées]],0)</f>
        <v>0</v>
      </c>
      <c r="M13" s="15">
        <f>IF(Tableau1[[#This Row],[Consommation %]]&lt;=80%,Tableau1[[#This Row],[Dépenses Réalisées]],0)</f>
        <v>150000</v>
      </c>
      <c r="N13" s="20">
        <v>1</v>
      </c>
      <c r="O13" s="19">
        <v>0.8</v>
      </c>
    </row>
    <row r="14" spans="1:15" s="3" customFormat="1" ht="18" customHeight="1" thickBot="1">
      <c r="A14" s="5" t="s">
        <v>7</v>
      </c>
      <c r="B14" s="5" t="s">
        <v>21</v>
      </c>
      <c r="C14" s="16">
        <f>H11</f>
        <v>100550</v>
      </c>
      <c r="D14" s="16">
        <f>C14</f>
        <v>100550</v>
      </c>
      <c r="F14" s="4"/>
      <c r="G14" s="5" t="s">
        <v>20</v>
      </c>
      <c r="H14" s="16">
        <v>205765</v>
      </c>
      <c r="I14" s="16">
        <v>200000</v>
      </c>
      <c r="J14" s="9">
        <f t="shared" si="0"/>
        <v>5765</v>
      </c>
      <c r="K14" s="20">
        <f t="shared" si="1"/>
        <v>0.9719826015114329</v>
      </c>
      <c r="L14" s="15">
        <f>IF(Tableau1[[#This Row],[Consommation %]]&gt;80%,Tableau1[[#This Row],[Dépenses Réalisées]],0)</f>
        <v>200000</v>
      </c>
      <c r="M14" s="15">
        <f>IF(Tableau1[[#This Row],[Consommation %]]&lt;=80%,Tableau1[[#This Row],[Dépenses Réalisées]],0)</f>
        <v>0</v>
      </c>
      <c r="N14" s="20">
        <v>1</v>
      </c>
      <c r="O14" s="19">
        <v>0.8</v>
      </c>
    </row>
    <row r="15" spans="1:15" s="3" customFormat="1" ht="18" customHeight="1" thickBot="1">
      <c r="B15" s="27" t="s">
        <v>22</v>
      </c>
      <c r="C15" s="29">
        <v>13600</v>
      </c>
      <c r="D15" s="29">
        <v>17150</v>
      </c>
      <c r="F15" s="4">
        <v>7</v>
      </c>
      <c r="G15" s="5" t="s">
        <v>16</v>
      </c>
      <c r="H15" s="16">
        <v>267907</v>
      </c>
      <c r="I15" s="16">
        <v>248700</v>
      </c>
      <c r="J15" s="9">
        <f t="shared" si="0"/>
        <v>19207</v>
      </c>
      <c r="K15" s="20">
        <f t="shared" si="1"/>
        <v>0.92830721108444347</v>
      </c>
      <c r="L15" s="15">
        <f>IF(Tableau1[[#This Row],[Consommation %]]&gt;80%,Tableau1[[#This Row],[Dépenses Réalisées]],0)</f>
        <v>248700</v>
      </c>
      <c r="M15" s="15">
        <f>IF(Tableau1[[#This Row],[Consommation %]]&lt;=80%,Tableau1[[#This Row],[Dépenses Réalisées]],0)</f>
        <v>0</v>
      </c>
      <c r="N15" s="20">
        <v>1</v>
      </c>
      <c r="O15" s="19">
        <v>0.8</v>
      </c>
    </row>
    <row r="16" spans="1:15" s="3" customFormat="1" ht="18" customHeight="1" thickBot="1">
      <c r="F16" s="4">
        <v>8</v>
      </c>
      <c r="G16" s="5" t="s">
        <v>8</v>
      </c>
      <c r="H16" s="16">
        <v>320750</v>
      </c>
      <c r="I16" s="16">
        <v>255000</v>
      </c>
      <c r="J16" s="9">
        <f t="shared" si="0"/>
        <v>65750</v>
      </c>
      <c r="K16" s="20">
        <f t="shared" si="1"/>
        <v>0.79501169134840222</v>
      </c>
      <c r="L16" s="15">
        <f>IF(Tableau1[[#This Row],[Consommation %]]&gt;80%,Tableau1[[#This Row],[Dépenses Réalisées]],0)</f>
        <v>0</v>
      </c>
      <c r="M16" s="15">
        <f>IF(Tableau1[[#This Row],[Consommation %]]&lt;=80%,Tableau1[[#This Row],[Dépenses Réalisées]],0)</f>
        <v>255000</v>
      </c>
      <c r="N16" s="20">
        <v>1</v>
      </c>
      <c r="O16" s="19">
        <v>0.8</v>
      </c>
    </row>
    <row r="17" spans="1:15" s="3" customFormat="1" ht="18" customHeight="1" thickBot="1">
      <c r="A17" s="5" t="s">
        <v>8</v>
      </c>
      <c r="B17" s="5" t="s">
        <v>21</v>
      </c>
      <c r="C17" s="16">
        <f>H16</f>
        <v>320750</v>
      </c>
      <c r="D17" s="16">
        <f>C17</f>
        <v>320750</v>
      </c>
      <c r="F17" s="4">
        <v>9</v>
      </c>
      <c r="G17" s="5" t="s">
        <v>6</v>
      </c>
      <c r="H17" s="16">
        <v>395575</v>
      </c>
      <c r="I17" s="16">
        <v>276960</v>
      </c>
      <c r="J17" s="9">
        <f t="shared" si="0"/>
        <v>118615</v>
      </c>
      <c r="K17" s="20">
        <f t="shared" si="1"/>
        <v>0.70014535802313094</v>
      </c>
      <c r="L17" s="15">
        <f>IF(Tableau1[[#This Row],[Consommation %]]&gt;80%,Tableau1[[#This Row],[Dépenses Réalisées]],0)</f>
        <v>0</v>
      </c>
      <c r="M17" s="15">
        <f>IF(Tableau1[[#This Row],[Consommation %]]&lt;=80%,Tableau1[[#This Row],[Dépenses Réalisées]],0)</f>
        <v>276960</v>
      </c>
      <c r="N17" s="20">
        <v>1</v>
      </c>
      <c r="O17" s="19">
        <v>0.8</v>
      </c>
    </row>
    <row r="18" spans="1:15" s="3" customFormat="1" ht="18" customHeight="1" thickBot="1">
      <c r="B18" s="27" t="s">
        <v>22</v>
      </c>
      <c r="C18" s="29">
        <v>35400</v>
      </c>
      <c r="D18" s="29">
        <v>38750</v>
      </c>
      <c r="F18" s="4">
        <v>10</v>
      </c>
      <c r="G18" s="5" t="s">
        <v>11</v>
      </c>
      <c r="H18" s="16">
        <v>305400</v>
      </c>
      <c r="I18" s="16">
        <v>289400</v>
      </c>
      <c r="J18" s="9">
        <f t="shared" si="0"/>
        <v>16000</v>
      </c>
      <c r="K18" s="20">
        <f t="shared" si="1"/>
        <v>0.94760969220694169</v>
      </c>
      <c r="L18" s="15">
        <f>IF(Tableau1[[#This Row],[Consommation %]]&gt;80%,Tableau1[[#This Row],[Dépenses Réalisées]],0)</f>
        <v>289400</v>
      </c>
      <c r="M18" s="15">
        <f>IF(Tableau1[[#This Row],[Consommation %]]&lt;=80%,Tableau1[[#This Row],[Dépenses Réalisées]],0)</f>
        <v>0</v>
      </c>
      <c r="N18" s="20">
        <v>1</v>
      </c>
      <c r="O18" s="19">
        <v>0.8</v>
      </c>
    </row>
    <row r="19" spans="1:15" s="3" customFormat="1" ht="18" customHeight="1" thickBot="1">
      <c r="F19" s="4">
        <v>11</v>
      </c>
      <c r="G19" s="5" t="s">
        <v>15</v>
      </c>
      <c r="H19" s="16">
        <v>235650</v>
      </c>
      <c r="I19" s="16">
        <v>316258</v>
      </c>
      <c r="J19" s="9">
        <f t="shared" si="0"/>
        <v>-80608</v>
      </c>
      <c r="K19" s="20">
        <f t="shared" si="1"/>
        <v>1.3420666242308508</v>
      </c>
      <c r="L19" s="15">
        <f>IF(Tableau1[[#This Row],[Consommation %]]&gt;80%,Tableau1[[#This Row],[Dépenses Réalisées]],0)</f>
        <v>316258</v>
      </c>
      <c r="M19" s="15">
        <f>IF(Tableau1[[#This Row],[Consommation %]]&lt;=80%,Tableau1[[#This Row],[Dépenses Réalisées]],0)</f>
        <v>0</v>
      </c>
      <c r="N19" s="20">
        <v>1</v>
      </c>
      <c r="O19" s="19">
        <v>0.8</v>
      </c>
    </row>
    <row r="20" spans="1:15" s="3" customFormat="1" ht="18" customHeight="1" thickBot="1">
      <c r="A20" s="5" t="s">
        <v>9</v>
      </c>
      <c r="B20" s="5" t="s">
        <v>21</v>
      </c>
      <c r="C20" s="16">
        <f>H23</f>
        <v>861325</v>
      </c>
      <c r="D20" s="16">
        <f>C20</f>
        <v>861325</v>
      </c>
      <c r="F20" s="4">
        <v>12</v>
      </c>
      <c r="G20" s="5" t="s">
        <v>13</v>
      </c>
      <c r="H20" s="16">
        <v>384130</v>
      </c>
      <c r="I20" s="16">
        <v>467500</v>
      </c>
      <c r="J20" s="9">
        <f t="shared" si="0"/>
        <v>-83370</v>
      </c>
      <c r="K20" s="20">
        <f t="shared" si="1"/>
        <v>1.2170358993049228</v>
      </c>
      <c r="L20" s="15">
        <f>IF(Tableau1[[#This Row],[Consommation %]]&gt;80%,Tableau1[[#This Row],[Dépenses Réalisées]],0)</f>
        <v>467500</v>
      </c>
      <c r="M20" s="15">
        <f>IF(Tableau1[[#This Row],[Consommation %]]&lt;=80%,Tableau1[[#This Row],[Dépenses Réalisées]],0)</f>
        <v>0</v>
      </c>
      <c r="N20" s="20">
        <v>1</v>
      </c>
      <c r="O20" s="19">
        <v>0.8</v>
      </c>
    </row>
    <row r="21" spans="1:15" s="3" customFormat="1" ht="18" customHeight="1" thickBot="1">
      <c r="B21" s="27" t="s">
        <v>22</v>
      </c>
      <c r="C21" s="29">
        <v>66000</v>
      </c>
      <c r="D21" s="29">
        <v>70000</v>
      </c>
      <c r="F21" s="4">
        <v>13</v>
      </c>
      <c r="G21" s="5" t="s">
        <v>5</v>
      </c>
      <c r="H21" s="16">
        <v>426249</v>
      </c>
      <c r="I21" s="16">
        <v>526835</v>
      </c>
      <c r="J21" s="9">
        <f t="shared" si="0"/>
        <v>-100586</v>
      </c>
      <c r="K21" s="20">
        <f t="shared" si="1"/>
        <v>1.2359794392479513</v>
      </c>
      <c r="L21" s="15">
        <f>IF(Tableau1[[#This Row],[Consommation %]]&gt;80%,Tableau1[[#This Row],[Dépenses Réalisées]],0)</f>
        <v>526835</v>
      </c>
      <c r="M21" s="15">
        <f>IF(Tableau1[[#This Row],[Consommation %]]&lt;=80%,Tableau1[[#This Row],[Dépenses Réalisées]],0)</f>
        <v>0</v>
      </c>
      <c r="N21" s="20">
        <v>1</v>
      </c>
      <c r="O21" s="19">
        <v>0.8</v>
      </c>
    </row>
    <row r="22" spans="1:15" s="3" customFormat="1" ht="18" customHeight="1" thickBot="1">
      <c r="F22" s="4">
        <v>14</v>
      </c>
      <c r="G22" s="5" t="s">
        <v>17</v>
      </c>
      <c r="H22" s="16">
        <v>507773</v>
      </c>
      <c r="I22" s="16">
        <v>597800</v>
      </c>
      <c r="J22" s="9">
        <f t="shared" si="0"/>
        <v>-90027</v>
      </c>
      <c r="K22" s="20">
        <f t="shared" si="1"/>
        <v>1.177297729497236</v>
      </c>
      <c r="L22" s="15">
        <f>IF(Tableau1[[#This Row],[Consommation %]]&gt;80%,Tableau1[[#This Row],[Dépenses Réalisées]],0)</f>
        <v>597800</v>
      </c>
      <c r="M22" s="15">
        <f>IF(Tableau1[[#This Row],[Consommation %]]&lt;=80%,Tableau1[[#This Row],[Dépenses Réalisées]],0)</f>
        <v>0</v>
      </c>
      <c r="N22" s="20">
        <v>1</v>
      </c>
      <c r="O22" s="19">
        <v>0.8</v>
      </c>
    </row>
    <row r="23" spans="1:15" s="3" customFormat="1" ht="18" customHeight="1">
      <c r="A23" s="5" t="s">
        <v>12</v>
      </c>
      <c r="B23" s="5" t="s">
        <v>21</v>
      </c>
      <c r="C23" s="16">
        <f>H8</f>
        <v>63720</v>
      </c>
      <c r="D23" s="16">
        <f>C23</f>
        <v>63720</v>
      </c>
      <c r="F23" s="4">
        <v>15</v>
      </c>
      <c r="G23" s="8" t="s">
        <v>9</v>
      </c>
      <c r="H23" s="17">
        <v>861325</v>
      </c>
      <c r="I23" s="17">
        <v>712150</v>
      </c>
      <c r="J23" s="11">
        <f t="shared" si="0"/>
        <v>149175</v>
      </c>
      <c r="K23" s="21">
        <f t="shared" si="1"/>
        <v>0.82680753490262093</v>
      </c>
      <c r="L23" s="15">
        <f>IF(Tableau1[[#This Row],[Consommation %]]&gt;80%,Tableau1[[#This Row],[Dépenses Réalisées]],0)</f>
        <v>712150</v>
      </c>
      <c r="M23" s="15">
        <f>IF(Tableau1[[#This Row],[Consommation %]]&lt;=80%,Tableau1[[#This Row],[Dépenses Réalisées]],0)</f>
        <v>0</v>
      </c>
      <c r="N23" s="20">
        <v>1</v>
      </c>
      <c r="O23" s="19">
        <v>0.8</v>
      </c>
    </row>
    <row r="24" spans="1:15" s="26" customFormat="1" ht="18" customHeight="1">
      <c r="B24" s="27" t="s">
        <v>22</v>
      </c>
      <c r="C24" s="29">
        <v>500</v>
      </c>
      <c r="D24" s="29">
        <v>3900</v>
      </c>
      <c r="F24" s="28"/>
      <c r="G24" s="27" t="s">
        <v>31</v>
      </c>
      <c r="H24" s="29">
        <f>SUM(H8:H23)</f>
        <v>4673939</v>
      </c>
      <c r="I24" s="29">
        <f>SUM(I8:I23)</f>
        <v>4449468</v>
      </c>
      <c r="J24" s="29">
        <f>SUM(J8:J23)</f>
        <v>224471</v>
      </c>
      <c r="K24" s="30"/>
      <c r="L24" s="30"/>
      <c r="M24" s="30"/>
      <c r="N24" s="30"/>
      <c r="O24" s="30"/>
    </row>
    <row r="25" spans="1:15" s="3" customFormat="1" ht="18" customHeight="1">
      <c r="F25" s="38"/>
      <c r="G25" s="39"/>
      <c r="H25" s="40"/>
      <c r="I25" s="40"/>
      <c r="J25" s="40"/>
      <c r="K25" s="41"/>
      <c r="L25" s="41"/>
      <c r="M25" s="41"/>
      <c r="N25" s="41"/>
      <c r="O25" s="41"/>
    </row>
    <row r="26" spans="1:15" s="3" customFormat="1" ht="18" customHeight="1">
      <c r="A26" s="5" t="s">
        <v>13</v>
      </c>
      <c r="B26" s="5" t="s">
        <v>21</v>
      </c>
      <c r="C26" s="16">
        <f>H20</f>
        <v>384130</v>
      </c>
      <c r="D26" s="16">
        <f>C26</f>
        <v>384130</v>
      </c>
      <c r="F26" s="38"/>
      <c r="G26" s="39"/>
      <c r="H26" s="40"/>
      <c r="I26" s="40"/>
      <c r="J26" s="40"/>
      <c r="K26" s="41"/>
      <c r="L26" s="41"/>
      <c r="M26" s="41"/>
      <c r="N26" s="41"/>
      <c r="O26" s="41"/>
    </row>
    <row r="27" spans="1:15" s="3" customFormat="1" ht="18" customHeight="1">
      <c r="B27" s="27" t="s">
        <v>22</v>
      </c>
      <c r="C27" s="29">
        <v>53000</v>
      </c>
      <c r="D27" s="29">
        <v>56500</v>
      </c>
      <c r="F27" s="38"/>
      <c r="G27" s="39"/>
      <c r="H27" s="40"/>
      <c r="I27" s="40"/>
      <c r="J27" s="40"/>
      <c r="K27" s="41"/>
      <c r="L27" s="41"/>
      <c r="M27" s="41"/>
      <c r="N27" s="41"/>
      <c r="O27" s="41"/>
    </row>
    <row r="28" spans="1:15" s="3" customFormat="1" ht="18" customHeight="1">
      <c r="F28" s="38"/>
      <c r="G28" s="39"/>
      <c r="H28" s="40"/>
      <c r="I28" s="40"/>
      <c r="J28" s="40"/>
      <c r="K28" s="41"/>
      <c r="L28" s="41"/>
      <c r="M28" s="41"/>
      <c r="N28" s="41"/>
      <c r="O28" s="41"/>
    </row>
    <row r="29" spans="1:15" s="3" customFormat="1" ht="18.75" customHeight="1">
      <c r="A29" s="5" t="s">
        <v>11</v>
      </c>
      <c r="B29" s="5" t="s">
        <v>21</v>
      </c>
      <c r="C29" s="16">
        <f>H18</f>
        <v>305400</v>
      </c>
      <c r="D29" s="16">
        <f>C29</f>
        <v>305400</v>
      </c>
      <c r="F29" s="38"/>
      <c r="G29" s="42"/>
      <c r="H29" s="40"/>
      <c r="I29" s="40"/>
      <c r="J29" s="40"/>
      <c r="K29" s="41"/>
      <c r="L29" s="41"/>
      <c r="M29" s="41"/>
      <c r="N29" s="41"/>
      <c r="O29" s="41"/>
    </row>
    <row r="30" spans="1:15" s="3" customFormat="1" ht="18" customHeight="1">
      <c r="B30" s="27" t="s">
        <v>22</v>
      </c>
      <c r="C30" s="29">
        <v>44150</v>
      </c>
      <c r="D30" s="29">
        <v>47500</v>
      </c>
      <c r="F30" s="38"/>
      <c r="G30" s="39"/>
      <c r="H30" s="40"/>
      <c r="I30" s="40"/>
      <c r="J30" s="40"/>
      <c r="K30" s="41"/>
      <c r="L30" s="41"/>
      <c r="M30" s="41"/>
      <c r="N30" s="41"/>
      <c r="O30" s="41"/>
    </row>
    <row r="31" spans="1:15" s="3" customFormat="1" ht="18" customHeight="1">
      <c r="F31" s="38"/>
      <c r="G31" s="39"/>
      <c r="H31" s="40"/>
      <c r="I31" s="40"/>
      <c r="J31" s="40"/>
      <c r="K31" s="41"/>
      <c r="L31" s="41"/>
      <c r="M31" s="41"/>
      <c r="N31" s="41"/>
      <c r="O31" s="41"/>
    </row>
    <row r="32" spans="1:15" s="3" customFormat="1" ht="18" customHeight="1">
      <c r="A32" s="5" t="s">
        <v>10</v>
      </c>
      <c r="B32" s="5" t="s">
        <v>21</v>
      </c>
      <c r="C32" s="16">
        <f>H10</f>
        <v>130025</v>
      </c>
      <c r="D32" s="16">
        <f>C32</f>
        <v>130025</v>
      </c>
      <c r="F32" s="38"/>
      <c r="G32" s="39"/>
      <c r="H32" s="40"/>
      <c r="I32" s="40"/>
      <c r="J32" s="40"/>
      <c r="K32" s="41"/>
      <c r="L32" s="41"/>
      <c r="M32" s="41"/>
      <c r="N32" s="41"/>
      <c r="O32" s="41"/>
    </row>
    <row r="33" spans="1:15" s="3" customFormat="1" ht="18" customHeight="1">
      <c r="B33" s="27" t="s">
        <v>22</v>
      </c>
      <c r="C33" s="29">
        <v>9250</v>
      </c>
      <c r="D33" s="29">
        <v>12600</v>
      </c>
      <c r="F33" s="38"/>
      <c r="G33" s="39"/>
      <c r="H33" s="40"/>
      <c r="I33" s="40"/>
      <c r="J33" s="40"/>
      <c r="K33" s="41"/>
      <c r="L33" s="41"/>
      <c r="M33" s="41"/>
      <c r="N33" s="41"/>
      <c r="O33" s="41"/>
    </row>
    <row r="34" spans="1:15" s="3" customFormat="1" ht="18" customHeight="1">
      <c r="F34" s="38"/>
      <c r="G34" s="39"/>
      <c r="H34" s="40"/>
      <c r="I34" s="40"/>
      <c r="J34" s="40"/>
      <c r="K34" s="41"/>
      <c r="L34" s="41"/>
      <c r="M34" s="41"/>
      <c r="N34" s="41"/>
      <c r="O34" s="41"/>
    </row>
    <row r="35" spans="1:15" s="3" customFormat="1" ht="18" customHeight="1">
      <c r="A35" s="5" t="s">
        <v>14</v>
      </c>
      <c r="B35" s="5" t="s">
        <v>21</v>
      </c>
      <c r="C35" s="16">
        <f>H9</f>
        <v>44135</v>
      </c>
      <c r="D35" s="16">
        <f>C35</f>
        <v>44135</v>
      </c>
      <c r="F35" s="38"/>
      <c r="G35" s="39"/>
      <c r="H35" s="40"/>
      <c r="I35" s="40"/>
      <c r="J35" s="40"/>
      <c r="K35" s="41"/>
      <c r="L35" s="41"/>
      <c r="M35" s="41"/>
      <c r="N35" s="41"/>
      <c r="O35" s="41"/>
    </row>
    <row r="36" spans="1:15" s="3" customFormat="1" ht="18" customHeight="1">
      <c r="B36" s="27" t="s">
        <v>22</v>
      </c>
      <c r="C36" s="29">
        <v>4750</v>
      </c>
      <c r="D36" s="29">
        <v>8250</v>
      </c>
      <c r="F36" s="38"/>
      <c r="G36" s="39"/>
      <c r="H36" s="40"/>
      <c r="I36" s="40"/>
      <c r="J36" s="40"/>
      <c r="K36" s="41"/>
      <c r="L36" s="41"/>
      <c r="M36" s="41"/>
      <c r="N36" s="41"/>
      <c r="O36" s="41"/>
    </row>
    <row r="37" spans="1:15" s="3" customFormat="1" ht="18" customHeight="1">
      <c r="F37" s="38"/>
      <c r="G37" s="39"/>
      <c r="H37" s="40"/>
      <c r="I37" s="40"/>
      <c r="J37" s="40"/>
      <c r="K37" s="41"/>
      <c r="L37" s="41"/>
      <c r="M37" s="41"/>
      <c r="N37" s="41"/>
      <c r="O37" s="41"/>
    </row>
    <row r="38" spans="1:15" s="3" customFormat="1" ht="18" customHeight="1">
      <c r="A38" s="5" t="s">
        <v>15</v>
      </c>
      <c r="B38" s="5" t="s">
        <v>21</v>
      </c>
      <c r="C38" s="16">
        <f>H19</f>
        <v>235650</v>
      </c>
      <c r="D38" s="16">
        <f>C38</f>
        <v>235650</v>
      </c>
      <c r="F38" s="38"/>
      <c r="G38" s="39"/>
      <c r="H38" s="40"/>
      <c r="I38" s="40"/>
      <c r="J38" s="40"/>
      <c r="K38" s="41"/>
      <c r="L38" s="41"/>
      <c r="M38" s="41"/>
      <c r="N38" s="41"/>
      <c r="O38" s="41"/>
    </row>
    <row r="39" spans="1:15" s="3" customFormat="1" ht="18" customHeight="1">
      <c r="B39" s="27" t="s">
        <v>22</v>
      </c>
      <c r="C39" s="29">
        <v>48600</v>
      </c>
      <c r="D39" s="29">
        <v>52000</v>
      </c>
      <c r="F39" s="38"/>
      <c r="G39" s="39"/>
      <c r="H39" s="40"/>
      <c r="I39" s="40"/>
      <c r="J39" s="40"/>
      <c r="K39" s="41"/>
      <c r="L39" s="41"/>
      <c r="M39" s="41"/>
      <c r="N39" s="41"/>
      <c r="O39" s="41"/>
    </row>
    <row r="40" spans="1:15" s="3" customFormat="1" ht="18" customHeight="1">
      <c r="F40" s="38"/>
      <c r="G40" s="39"/>
      <c r="H40" s="40"/>
      <c r="I40" s="40"/>
      <c r="J40" s="40"/>
      <c r="K40" s="41"/>
      <c r="L40" s="41"/>
      <c r="M40" s="41"/>
      <c r="N40" s="41"/>
      <c r="O40" s="41"/>
    </row>
    <row r="41" spans="1:15" s="3" customFormat="1" ht="18" customHeight="1">
      <c r="A41" s="5" t="s">
        <v>16</v>
      </c>
      <c r="B41" s="5" t="s">
        <v>21</v>
      </c>
      <c r="C41" s="16">
        <f>H15</f>
        <v>267907</v>
      </c>
      <c r="D41" s="16">
        <f>C41</f>
        <v>267907</v>
      </c>
      <c r="F41" s="38"/>
      <c r="G41" s="39"/>
      <c r="H41" s="40"/>
      <c r="I41" s="40"/>
      <c r="J41" s="40"/>
      <c r="K41" s="41"/>
      <c r="L41" s="41"/>
      <c r="M41" s="41"/>
      <c r="N41" s="41"/>
      <c r="O41" s="41"/>
    </row>
    <row r="42" spans="1:15" s="3" customFormat="1" ht="18" customHeight="1">
      <c r="B42" s="27" t="s">
        <v>22</v>
      </c>
      <c r="C42" s="29">
        <v>31000</v>
      </c>
      <c r="D42" s="29">
        <v>34400</v>
      </c>
      <c r="F42" s="38"/>
      <c r="G42" s="39"/>
      <c r="H42" s="40"/>
      <c r="I42" s="40"/>
      <c r="J42" s="40"/>
      <c r="K42" s="41"/>
      <c r="L42" s="41"/>
      <c r="M42" s="41"/>
      <c r="N42" s="41"/>
      <c r="O42" s="41"/>
    </row>
    <row r="43" spans="1:15" s="3" customFormat="1" ht="18" customHeight="1">
      <c r="F43" s="38"/>
      <c r="G43" s="39"/>
      <c r="H43" s="40"/>
      <c r="I43" s="40"/>
      <c r="J43" s="40"/>
      <c r="K43" s="41"/>
      <c r="L43" s="41"/>
      <c r="M43" s="41"/>
      <c r="N43" s="41"/>
      <c r="O43" s="41"/>
    </row>
    <row r="44" spans="1:15" s="3" customFormat="1" ht="18" customHeight="1">
      <c r="A44" s="5" t="s">
        <v>17</v>
      </c>
      <c r="B44" s="5" t="s">
        <v>21</v>
      </c>
      <c r="C44" s="16">
        <f>H22</f>
        <v>507773</v>
      </c>
      <c r="D44" s="16">
        <f>C44</f>
        <v>507773</v>
      </c>
      <c r="F44" s="38"/>
      <c r="G44" s="39"/>
      <c r="H44" s="40"/>
      <c r="I44" s="40"/>
      <c r="J44" s="40"/>
      <c r="K44" s="41"/>
      <c r="L44" s="41"/>
      <c r="M44" s="41"/>
      <c r="N44" s="41"/>
      <c r="O44" s="41"/>
    </row>
    <row r="45" spans="1:15" s="3" customFormat="1" ht="18" customHeight="1">
      <c r="B45" s="27" t="s">
        <v>22</v>
      </c>
      <c r="C45" s="29">
        <v>62000</v>
      </c>
      <c r="D45" s="29">
        <v>65000</v>
      </c>
      <c r="F45" s="38"/>
      <c r="G45" s="39"/>
      <c r="H45" s="40"/>
      <c r="I45" s="40"/>
      <c r="J45" s="40"/>
      <c r="K45" s="41"/>
      <c r="L45" s="41"/>
      <c r="M45" s="41"/>
      <c r="N45" s="41"/>
      <c r="O45" s="41"/>
    </row>
    <row r="46" spans="1:15" s="3" customFormat="1" ht="18" customHeight="1">
      <c r="F46" s="38"/>
      <c r="G46" s="39"/>
      <c r="H46" s="40"/>
      <c r="I46" s="40"/>
      <c r="J46" s="40"/>
      <c r="K46" s="41"/>
      <c r="L46" s="41"/>
      <c r="M46" s="41"/>
      <c r="N46" s="41"/>
      <c r="O46" s="41"/>
    </row>
    <row r="47" spans="1:15" s="3" customFormat="1" ht="18" customHeight="1">
      <c r="A47" s="5" t="s">
        <v>18</v>
      </c>
      <c r="B47" s="5" t="s">
        <v>21</v>
      </c>
      <c r="C47" s="16">
        <f>H12</f>
        <v>206470</v>
      </c>
      <c r="D47" s="16">
        <f>C47</f>
        <v>206470</v>
      </c>
      <c r="F47" s="38"/>
      <c r="G47" s="39"/>
      <c r="H47" s="40"/>
      <c r="I47" s="40"/>
      <c r="J47" s="40"/>
      <c r="K47" s="41"/>
      <c r="L47" s="41"/>
      <c r="M47" s="41"/>
      <c r="N47" s="41"/>
      <c r="O47" s="41"/>
    </row>
    <row r="48" spans="1:15" s="3" customFormat="1" ht="18" customHeight="1">
      <c r="B48" s="27" t="s">
        <v>22</v>
      </c>
      <c r="C48" s="29">
        <v>17750</v>
      </c>
      <c r="D48" s="29">
        <v>21350</v>
      </c>
      <c r="F48" s="38"/>
      <c r="G48" s="39"/>
      <c r="H48" s="40"/>
      <c r="I48" s="40"/>
      <c r="J48" s="40"/>
      <c r="K48" s="41"/>
      <c r="L48" s="41"/>
      <c r="M48" s="41"/>
      <c r="N48" s="41"/>
      <c r="O48" s="41"/>
    </row>
    <row r="49" spans="1:15" s="3" customFormat="1" ht="18" customHeight="1">
      <c r="F49" s="38"/>
      <c r="G49" s="39"/>
      <c r="H49" s="40"/>
      <c r="I49" s="40"/>
      <c r="J49" s="40"/>
      <c r="K49" s="41"/>
      <c r="L49" s="41"/>
      <c r="M49" s="41"/>
      <c r="N49" s="41"/>
      <c r="O49" s="41"/>
    </row>
    <row r="50" spans="1:15" s="3" customFormat="1" ht="18" customHeight="1">
      <c r="A50" s="5" t="s">
        <v>19</v>
      </c>
      <c r="B50" s="5" t="s">
        <v>21</v>
      </c>
      <c r="C50" s="16">
        <f>H13</f>
        <v>218515</v>
      </c>
      <c r="D50" s="16">
        <f>C50</f>
        <v>218515</v>
      </c>
      <c r="F50" s="38"/>
      <c r="G50" s="39"/>
      <c r="H50" s="40"/>
      <c r="I50" s="40"/>
      <c r="J50" s="40"/>
      <c r="K50" s="41"/>
      <c r="L50" s="41"/>
      <c r="M50" s="41"/>
      <c r="N50" s="41"/>
      <c r="O50" s="41"/>
    </row>
    <row r="51" spans="1:15" s="3" customFormat="1" ht="18" customHeight="1">
      <c r="B51" s="27" t="s">
        <v>22</v>
      </c>
      <c r="C51" s="29">
        <v>22300</v>
      </c>
      <c r="D51" s="29">
        <v>25700</v>
      </c>
      <c r="F51" s="38"/>
      <c r="G51" s="39"/>
      <c r="H51" s="40"/>
      <c r="I51" s="40"/>
      <c r="J51" s="40"/>
      <c r="K51" s="41"/>
      <c r="L51" s="41"/>
      <c r="M51" s="41"/>
      <c r="N51" s="41"/>
      <c r="O51" s="41"/>
    </row>
    <row r="52" spans="1:15" s="3" customFormat="1" ht="18" customHeight="1">
      <c r="F52" s="38"/>
      <c r="G52" s="39"/>
      <c r="H52" s="40"/>
      <c r="I52" s="40"/>
      <c r="J52" s="40"/>
      <c r="K52" s="41"/>
      <c r="L52" s="41"/>
      <c r="M52" s="41"/>
      <c r="N52" s="41"/>
      <c r="O52" s="41"/>
    </row>
    <row r="53" spans="1:15" s="3" customFormat="1" ht="30.6" customHeight="1">
      <c r="A53" s="5" t="s">
        <v>20</v>
      </c>
      <c r="B53" s="5" t="s">
        <v>21</v>
      </c>
      <c r="C53" s="16">
        <f>H14</f>
        <v>205765</v>
      </c>
      <c r="D53" s="16">
        <f>C53</f>
        <v>205765</v>
      </c>
      <c r="F53" s="38"/>
      <c r="G53" s="42"/>
      <c r="H53" s="40"/>
      <c r="I53" s="40"/>
      <c r="J53" s="40"/>
      <c r="K53" s="41"/>
      <c r="L53" s="41"/>
      <c r="M53" s="41"/>
      <c r="N53" s="41"/>
      <c r="O53" s="41"/>
    </row>
    <row r="54" spans="1:15" s="3" customFormat="1" ht="30.6" customHeight="1">
      <c r="B54" s="27" t="s">
        <v>22</v>
      </c>
      <c r="C54" s="29">
        <v>26800</v>
      </c>
      <c r="D54" s="29">
        <v>30300</v>
      </c>
      <c r="F54" s="38"/>
      <c r="G54" s="42"/>
      <c r="H54" s="40"/>
      <c r="I54" s="40"/>
      <c r="J54" s="40"/>
      <c r="K54" s="41"/>
      <c r="L54" s="41"/>
      <c r="M54" s="41"/>
      <c r="N54" s="41"/>
      <c r="O54" s="41"/>
    </row>
    <row r="55" spans="1:15" ht="15">
      <c r="K55"/>
      <c r="L55"/>
      <c r="M55"/>
      <c r="N55"/>
    </row>
    <row r="56" spans="1:15" ht="15">
      <c r="K56"/>
      <c r="L56"/>
      <c r="M56"/>
      <c r="N56"/>
    </row>
    <row r="57" spans="1:15" ht="15">
      <c r="K57"/>
      <c r="L57"/>
      <c r="M57"/>
      <c r="N57"/>
    </row>
    <row r="58" spans="1:15" ht="15">
      <c r="K58"/>
      <c r="L58"/>
      <c r="M58"/>
      <c r="N58"/>
    </row>
    <row r="59" spans="1:15" ht="15">
      <c r="K59"/>
      <c r="L59"/>
      <c r="M59"/>
      <c r="N59"/>
    </row>
    <row r="60" spans="1:15" ht="15">
      <c r="K60"/>
      <c r="L60"/>
      <c r="M60"/>
      <c r="N60"/>
    </row>
    <row r="61" spans="1:15" ht="15">
      <c r="K61"/>
      <c r="L61"/>
      <c r="M61"/>
      <c r="N61"/>
    </row>
    <row r="62" spans="1:15" ht="15">
      <c r="K62"/>
      <c r="L62"/>
      <c r="M62"/>
      <c r="N62"/>
    </row>
    <row r="63" spans="1:15" ht="15">
      <c r="K63"/>
      <c r="L63"/>
      <c r="M63"/>
      <c r="N63"/>
    </row>
    <row r="64" spans="1:15" ht="15">
      <c r="K64"/>
      <c r="L64"/>
      <c r="M64"/>
      <c r="N64"/>
    </row>
    <row r="65" spans="11:14" ht="15">
      <c r="K65"/>
      <c r="L65"/>
      <c r="M65"/>
      <c r="N65"/>
    </row>
  </sheetData>
  <mergeCells count="1">
    <mergeCell ref="H6:O6"/>
  </mergeCells>
  <conditionalFormatting sqref="J8:J23">
    <cfRule type="iconSet" priority="23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K8:K23">
    <cfRule type="cellIs" dxfId="12" priority="21" operator="greaterThan">
      <formula>0.8</formula>
    </cfRule>
  </conditionalFormatting>
  <conditionalFormatting sqref="G8">
    <cfRule type="expression" dxfId="11" priority="3">
      <formula>($K$8&gt;80%)</formula>
    </cfRule>
  </conditionalFormatting>
  <conditionalFormatting sqref="G8:G23">
    <cfRule type="expression" dxfId="10" priority="2" stopIfTrue="1">
      <formula>($K$8:$K$22&gt;80%)</formula>
    </cfRule>
  </conditionalFormatting>
  <conditionalFormatting sqref="G9">
    <cfRule type="expression" dxfId="9" priority="1">
      <formula>($K$9&lt;80%)</formula>
    </cfRule>
  </conditionalFormatting>
  <pageMargins left="0.25" right="0.25" top="0.32228150406504064" bottom="0.75" header="0.3" footer="0.3"/>
  <pageSetup paperSize="9" scale="43" fitToHeight="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TDB DU CONTRÔLE BUDGETAIRE</vt:lpstr>
      <vt:lpstr>'TDB DU CONTRÔLE BUDGETAIRE'!Zone_d_impression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Ping</dc:creator>
  <cp:lastModifiedBy>FRANCIS</cp:lastModifiedBy>
  <cp:lastPrinted>2019-08-22T15:48:49Z</cp:lastPrinted>
  <dcterms:created xsi:type="dcterms:W3CDTF">2018-10-03T04:00:33Z</dcterms:created>
  <dcterms:modified xsi:type="dcterms:W3CDTF">2021-11-20T06:31:42Z</dcterms:modified>
</cp:coreProperties>
</file>