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-120" yWindow="-120" windowWidth="29040" windowHeight="15840"/>
  </bookViews>
  <sheets>
    <sheet name="Planning de Maintenance" sheetId="3" r:id="rId1"/>
    <sheet name="Données" sheetId="8" r:id="rId2"/>
  </sheets>
  <definedNames>
    <definedName name="BoîtesDeriv">#REF!</definedName>
    <definedName name="Cellules">#REF!</definedName>
    <definedName name="Contôle">#REF!</definedName>
    <definedName name="Contrôle">#REF!</definedName>
    <definedName name="CycloneTP01">#REF!</definedName>
    <definedName name="DOS">#REF!</definedName>
    <definedName name="Dosage">#REF!</definedName>
    <definedName name="E15E16">#REF!</definedName>
    <definedName name="EXPE">#REF!</definedName>
    <definedName name="Expédition">#REF!</definedName>
    <definedName name="EXT">#REF!,#REF!,#REF!,#REF!,#REF!,#REF!,#REF!,#REF!,#REF!,#REF!,#REF!,#REF!,#REF!,#REF!,#REF!,#REF!,#REF!,#REF!,#REF!,#REF!</definedName>
    <definedName name="EXTRU">#REF!</definedName>
    <definedName name="Extrudeur02">#REF!</definedName>
    <definedName name="Extrusion">#REF!</definedName>
    <definedName name="Fériés">#REF!</definedName>
    <definedName name="Granulateur01">#REF!</definedName>
    <definedName name="Jours_Feries">Données!$Z$5:$Z$17</definedName>
    <definedName name="Préconditionneur02">#REF!</definedName>
    <definedName name="Prénom">#REF!</definedName>
    <definedName name="RECEP">#REF!</definedName>
    <definedName name="Réception">#REF!</definedName>
    <definedName name="Réserve02">#REF!</definedName>
    <definedName name="Séchoir01">#REF!</definedName>
    <definedName name="Tps">#REF!</definedName>
    <definedName name="Transporteur20">#REF!</definedName>
    <definedName name="Type">#REF!</definedName>
    <definedName name="Unités">#REF!</definedName>
    <definedName name="VISV04">#REF!</definedName>
    <definedName name="VISV05">#REF!</definedName>
    <definedName name="VISV07">#REF!</definedName>
    <definedName name="ZONE">#REF!</definedName>
  </definedNames>
  <calcPr calcId="124519"/>
  <fileRecoveryPr repairLoad="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Z17" i="8"/>
  <c r="Z16"/>
  <c r="Z15"/>
  <c r="Z14"/>
  <c r="Z13"/>
  <c r="Z12"/>
  <c r="Z11"/>
  <c r="Z9"/>
  <c r="Z8"/>
  <c r="Z7"/>
  <c r="Z6"/>
  <c r="Z10" s="1"/>
  <c r="Z5"/>
  <c r="AC2" l="1"/>
  <c r="H6" i="3" l="1"/>
  <c r="I6" s="1"/>
  <c r="J6" s="1"/>
  <c r="K6" s="1"/>
  <c r="L6" s="1"/>
  <c r="M6" s="1"/>
  <c r="N6" s="1"/>
  <c r="O6" s="1"/>
  <c r="P6" s="1"/>
  <c r="Q6" s="1"/>
  <c r="R6" s="1"/>
  <c r="S6" s="1"/>
  <c r="T6" s="1"/>
  <c r="U6" s="1"/>
  <c r="V6" s="1"/>
  <c r="W6" s="1"/>
  <c r="X6" s="1"/>
  <c r="Y6" s="1"/>
  <c r="Z6" s="1"/>
  <c r="AA6" s="1"/>
  <c r="AB6" s="1"/>
  <c r="AC6" s="1"/>
  <c r="AD6" s="1"/>
  <c r="AE6" s="1"/>
  <c r="AF6" s="1"/>
  <c r="AG6" s="1"/>
  <c r="AH6" s="1"/>
  <c r="AI6" s="1"/>
  <c r="AJ6" s="1"/>
  <c r="AK6" s="1"/>
  <c r="AL6" s="1"/>
  <c r="AV16" l="1"/>
  <c r="AV20" l="1"/>
  <c r="AW16"/>
  <c r="AV21" l="1"/>
  <c r="H8" s="1"/>
  <c r="AX16"/>
  <c r="AW20"/>
  <c r="H7"/>
  <c r="AW21" l="1"/>
  <c r="I8" s="1"/>
  <c r="AY16"/>
  <c r="AX20"/>
  <c r="I7"/>
  <c r="AX21" l="1"/>
  <c r="J8" s="1"/>
  <c r="AZ16"/>
  <c r="AY20"/>
  <c r="J7"/>
  <c r="AY21" l="1"/>
  <c r="K8" s="1"/>
  <c r="BA16"/>
  <c r="AZ20"/>
  <c r="K7"/>
  <c r="AZ21" l="1"/>
  <c r="L8" s="1"/>
  <c r="BB16"/>
  <c r="BA20"/>
  <c r="L7"/>
  <c r="BA21" l="1"/>
  <c r="M8" s="1"/>
  <c r="BC16"/>
  <c r="BB20"/>
  <c r="M7"/>
  <c r="BB21" l="1"/>
  <c r="N8" s="1"/>
  <c r="BD16"/>
  <c r="BC20"/>
  <c r="N7"/>
  <c r="BC21" l="1"/>
  <c r="O8" s="1"/>
  <c r="BE16"/>
  <c r="BD20"/>
  <c r="O7"/>
  <c r="BD21" l="1"/>
  <c r="P8" s="1"/>
  <c r="BF16"/>
  <c r="BE20"/>
  <c r="P7"/>
  <c r="BE21" l="1"/>
  <c r="Q8" s="1"/>
  <c r="BG16"/>
  <c r="BF20"/>
  <c r="Q7"/>
  <c r="BF21" l="1"/>
  <c r="R8" s="1"/>
  <c r="BH16"/>
  <c r="BG20"/>
  <c r="R7"/>
  <c r="BG21" l="1"/>
  <c r="S8" s="1"/>
  <c r="BI16"/>
  <c r="BH20"/>
  <c r="S7"/>
  <c r="BH21" l="1"/>
  <c r="T8" s="1"/>
  <c r="BJ16"/>
  <c r="BI20"/>
  <c r="T7"/>
  <c r="BI21" l="1"/>
  <c r="U8" s="1"/>
  <c r="BK16"/>
  <c r="BJ20"/>
  <c r="U7"/>
  <c r="BJ21" l="1"/>
  <c r="V8" s="1"/>
  <c r="BL16"/>
  <c r="BK20"/>
  <c r="V7"/>
  <c r="BK21" l="1"/>
  <c r="W8" s="1"/>
  <c r="BM16"/>
  <c r="BL20"/>
  <c r="W7"/>
  <c r="BL21" l="1"/>
  <c r="X8" s="1"/>
  <c r="BN16"/>
  <c r="BM20"/>
  <c r="X7"/>
  <c r="BM21" l="1"/>
  <c r="Y8" s="1"/>
  <c r="BO16"/>
  <c r="BN20"/>
  <c r="Y7"/>
  <c r="BN21" l="1"/>
  <c r="Z8" s="1"/>
  <c r="BP16"/>
  <c r="BO20"/>
  <c r="Z7"/>
  <c r="BO21" l="1"/>
  <c r="AA8" s="1"/>
  <c r="BQ16"/>
  <c r="BP20"/>
  <c r="AA7"/>
  <c r="BP21" l="1"/>
  <c r="AB8" s="1"/>
  <c r="BR16"/>
  <c r="BQ20"/>
  <c r="AB7"/>
  <c r="BQ21" l="1"/>
  <c r="AC8" s="1"/>
  <c r="BS16"/>
  <c r="BR20"/>
  <c r="AC7"/>
  <c r="BR21" l="1"/>
  <c r="AD8" s="1"/>
  <c r="BT16"/>
  <c r="BS20"/>
  <c r="AD7"/>
  <c r="BS21" l="1"/>
  <c r="AE8" s="1"/>
  <c r="BU16"/>
  <c r="BT20"/>
  <c r="AE7"/>
  <c r="BT21" l="1"/>
  <c r="AF8" s="1"/>
  <c r="BV16"/>
  <c r="BU20"/>
  <c r="AF7"/>
  <c r="BU21" l="1"/>
  <c r="AG8" s="1"/>
  <c r="BW16"/>
  <c r="BV20"/>
  <c r="AG7"/>
  <c r="BV21" l="1"/>
  <c r="AH8" s="1"/>
  <c r="BX16"/>
  <c r="BW20"/>
  <c r="AH7"/>
  <c r="BW21" l="1"/>
  <c r="AI8" s="1"/>
  <c r="BY16"/>
  <c r="BX20"/>
  <c r="AI7"/>
  <c r="BX21" l="1"/>
  <c r="AJ8" s="1"/>
  <c r="BZ16"/>
  <c r="BZ20" s="1"/>
  <c r="BY20"/>
  <c r="AJ7"/>
  <c r="BY21" l="1"/>
  <c r="AK8" s="1"/>
  <c r="BZ21"/>
  <c r="AL8" s="1"/>
  <c r="AK7"/>
  <c r="AL7"/>
</calcChain>
</file>

<file path=xl/sharedStrings.xml><?xml version="1.0" encoding="utf-8"?>
<sst xmlns="http://schemas.openxmlformats.org/spreadsheetml/2006/main" count="192" uniqueCount="186">
  <si>
    <t>Contrôler l'usure</t>
  </si>
  <si>
    <t>Extrusion</t>
  </si>
  <si>
    <t>Cellules</t>
  </si>
  <si>
    <t>Dosage</t>
  </si>
  <si>
    <t>DBR1/DBR2</t>
  </si>
  <si>
    <t>BROYEUR</t>
  </si>
  <si>
    <t>Petite PRESSE</t>
  </si>
  <si>
    <t>Grosse PRESSE</t>
  </si>
  <si>
    <t>TAMISEUR</t>
  </si>
  <si>
    <t>Expédition</t>
  </si>
  <si>
    <t>TR1 BIS</t>
  </si>
  <si>
    <t>SÉCHOIR</t>
  </si>
  <si>
    <t>BB1/BB2</t>
  </si>
  <si>
    <t>CONCASSEUR</t>
  </si>
  <si>
    <t>Réception</t>
  </si>
  <si>
    <t>Aiguiser</t>
  </si>
  <si>
    <t>Correctif</t>
  </si>
  <si>
    <t>Préventif</t>
  </si>
  <si>
    <t>Vérifier niveau d'huile</t>
  </si>
  <si>
    <t>Contrôler la tension</t>
  </si>
  <si>
    <t>Contrôler l'étanchéité</t>
  </si>
  <si>
    <t>Contrôler la propreté</t>
  </si>
  <si>
    <t>Contrôler la position</t>
  </si>
  <si>
    <t>Contrôler l'état visuellement</t>
  </si>
  <si>
    <t>Rémi</t>
  </si>
  <si>
    <t>Allan</t>
  </si>
  <si>
    <t>Rémi/Allan</t>
  </si>
  <si>
    <t>Daniel</t>
  </si>
  <si>
    <t>Mois</t>
  </si>
  <si>
    <t>Semaine</t>
  </si>
  <si>
    <t>Année</t>
  </si>
  <si>
    <t>15min</t>
  </si>
  <si>
    <t>30min</t>
  </si>
  <si>
    <t>45min</t>
  </si>
  <si>
    <t>1h</t>
  </si>
  <si>
    <t>1h30</t>
  </si>
  <si>
    <t>2h</t>
  </si>
  <si>
    <t>3h</t>
  </si>
  <si>
    <t>1 jour</t>
  </si>
  <si>
    <t>1,5 jours</t>
  </si>
  <si>
    <t>2 jours</t>
  </si>
  <si>
    <t>2,5 jours</t>
  </si>
  <si>
    <t>3 jours</t>
  </si>
  <si>
    <t>Jours</t>
  </si>
  <si>
    <t>Inverser sens de rotation</t>
  </si>
  <si>
    <t>Graissage</t>
  </si>
  <si>
    <t>Nettoyer</t>
  </si>
  <si>
    <t>Changement roulement</t>
  </si>
  <si>
    <t>Ajout sel</t>
  </si>
  <si>
    <t>Ajout adoucisseur</t>
  </si>
  <si>
    <t>Changement courroies</t>
  </si>
  <si>
    <t>Remise à niveau d'huile</t>
  </si>
  <si>
    <t>Changement vérin</t>
  </si>
  <si>
    <t>Changement joint</t>
  </si>
  <si>
    <t>Changement distributeur</t>
  </si>
  <si>
    <t>Remplacement graisseur automatique</t>
  </si>
  <si>
    <t>Retendre courroie</t>
  </si>
  <si>
    <t>Retendre chaîne</t>
  </si>
  <si>
    <t>Réparation fuite</t>
  </si>
  <si>
    <t>Réglage</t>
  </si>
  <si>
    <t>Recharger</t>
  </si>
  <si>
    <t>Changement pales</t>
  </si>
  <si>
    <t>Aligner</t>
  </si>
  <si>
    <t>Vis dosage</t>
  </si>
  <si>
    <t>Benne Doseuse</t>
  </si>
  <si>
    <t>VISV07</t>
  </si>
  <si>
    <t>E15E16</t>
  </si>
  <si>
    <t>BoîtesDeriv</t>
  </si>
  <si>
    <t>Réserve02</t>
  </si>
  <si>
    <t>Préconditionneur02</t>
  </si>
  <si>
    <t>Extrudeur02</t>
  </si>
  <si>
    <t>VISV04</t>
  </si>
  <si>
    <t>Granulateur01</t>
  </si>
  <si>
    <t>CycloneTP01</t>
  </si>
  <si>
    <t>Séchoir01</t>
  </si>
  <si>
    <t>VISV05</t>
  </si>
  <si>
    <t>Transporteur20</t>
  </si>
  <si>
    <t>Réserve01</t>
  </si>
  <si>
    <t>VISV01</t>
  </si>
  <si>
    <t>Préconditionneur01</t>
  </si>
  <si>
    <t>Maturateur01</t>
  </si>
  <si>
    <t>VISV02</t>
  </si>
  <si>
    <t>Extrudeur01</t>
  </si>
  <si>
    <t>VISV03</t>
  </si>
  <si>
    <t>Date fin d'Inter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</si>
  <si>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</si>
  <si>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</si>
  <si>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</si>
  <si>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</si>
  <si>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</si>
  <si>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</si>
  <si>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</si>
  <si>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</si>
  <si>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</si>
  <si>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</si>
  <si>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</si>
  <si>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</si>
  <si>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</si>
  <si>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</si>
  <si>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</si>
  <si>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</si>
  <si>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</si>
  <si>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</si>
  <si>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</si>
  <si>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</si>
  <si>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</si>
  <si>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</si>
  <si>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</si>
  <si>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</si>
  <si>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</si>
  <si>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</si>
  <si>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</si>
  <si>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</si>
  <si>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</si>
  <si>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</si>
  <si>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</si>
  <si>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</si>
  <si>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</si>
  <si>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</si>
  <si>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</si>
  <si>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Contrôle/Action de Maintenance</t>
  </si>
  <si>
    <t>Date Prochaine Inter</t>
  </si>
  <si>
    <t>Tps d'Inter</t>
  </si>
  <si>
    <t>0,5 jour</t>
  </si>
  <si>
    <t>Date de la cellule F1</t>
  </si>
  <si>
    <t>Amélioratif</t>
  </si>
  <si>
    <t>N°</t>
  </si>
  <si>
    <t>Jour</t>
  </si>
  <si>
    <t>Dési</t>
  </si>
  <si>
    <t>Lundi</t>
  </si>
  <si>
    <t>Mardi</t>
  </si>
  <si>
    <t>Mercredi</t>
  </si>
  <si>
    <t>Jeudi</t>
  </si>
  <si>
    <t>Vendredi</t>
  </si>
  <si>
    <t>L</t>
  </si>
  <si>
    <t>M</t>
  </si>
  <si>
    <t>J</t>
  </si>
  <si>
    <t>V</t>
  </si>
  <si>
    <t>N° semaine</t>
  </si>
  <si>
    <t>Dési Jours</t>
  </si>
  <si>
    <t>Samedi</t>
  </si>
  <si>
    <t>Dimanche</t>
  </si>
  <si>
    <t>S</t>
  </si>
  <si>
    <t>D</t>
  </si>
  <si>
    <t>Me</t>
  </si>
  <si>
    <t>Élévateur10</t>
  </si>
  <si>
    <t>Élévateur6</t>
  </si>
  <si>
    <t>Élévateur8</t>
  </si>
  <si>
    <t>Élévateur9</t>
  </si>
  <si>
    <t>Élévateur3</t>
  </si>
  <si>
    <t>Élévateur1</t>
  </si>
  <si>
    <t>Élévateur2</t>
  </si>
  <si>
    <t>Élévateur11</t>
  </si>
  <si>
    <t>Jours fériés</t>
  </si>
  <si>
    <t>Années en cours</t>
  </si>
  <si>
    <t>Dates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</si>
  <si>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</si>
  <si>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</si>
  <si>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</si>
  <si>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</si>
  <si>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</si>
  <si>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</si>
  <si>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</si>
  <si>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</si>
  <si>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</si>
  <si>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</si>
  <si>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</si>
  <si>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</si>
  <si>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</si>
  <si>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Transporteur11</t>
  </si>
  <si>
    <t>Transporteur12</t>
  </si>
  <si>
    <t>Transporteur13</t>
  </si>
  <si>
    <t>Transporteur5</t>
  </si>
  <si>
    <t>VISV1</t>
  </si>
  <si>
    <t>VISV4</t>
  </si>
  <si>
    <t>VISV5</t>
  </si>
  <si>
    <t>Transporteur6</t>
  </si>
  <si>
    <t>Transporteur7</t>
  </si>
  <si>
    <t>Transporteur8</t>
  </si>
  <si>
    <t>Transporteur9</t>
  </si>
  <si>
    <t>Transporteur10</t>
  </si>
  <si>
    <t>MELANGEUSE</t>
  </si>
  <si>
    <t>Cuve Mélasse</t>
  </si>
  <si>
    <t>Transporteur1</t>
  </si>
  <si>
    <t>Transporteur2</t>
  </si>
  <si>
    <t>Transporteur4</t>
  </si>
</sst>
</file>

<file path=xl/styles.xml><?xml version="1.0" encoding="utf-8"?>
<styleSheet xmlns="http://schemas.openxmlformats.org/spreadsheetml/2006/main">
  <numFmts count="1">
    <numFmt numFmtId="164" formatCode="d/m;@"/>
  </numFmts>
  <fonts count="7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171717"/>
      <name val="Calibri"/>
      <family val="2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-0.249977111117893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/>
    <xf numFmtId="0" fontId="0" fillId="0" borderId="3" xfId="0" applyBorder="1"/>
    <xf numFmtId="0" fontId="0" fillId="0" borderId="8" xfId="0" applyBorder="1"/>
    <xf numFmtId="0" fontId="0" fillId="0" borderId="10" xfId="0" applyBorder="1"/>
    <xf numFmtId="0" fontId="0" fillId="0" borderId="9" xfId="0" applyBorder="1"/>
    <xf numFmtId="0" fontId="3" fillId="5" borderId="7" xfId="0" applyFont="1" applyFill="1" applyBorder="1"/>
    <xf numFmtId="0" fontId="0" fillId="0" borderId="1" xfId="0" applyBorder="1" applyAlignment="1">
      <alignment horizontal="center"/>
    </xf>
    <xf numFmtId="0" fontId="0" fillId="6" borderId="1" xfId="0" applyFill="1" applyBorder="1"/>
    <xf numFmtId="0" fontId="0" fillId="0" borderId="0" xfId="0" applyFont="1" applyAlignment="1">
      <alignment horizontal="center" vertical="center"/>
    </xf>
    <xf numFmtId="14" fontId="0" fillId="0" borderId="7" xfId="0" applyNumberFormat="1" applyFont="1" applyBorder="1" applyAlignment="1">
      <alignment horizontal="center" vertical="center" textRotation="70"/>
    </xf>
    <xf numFmtId="14" fontId="0" fillId="0" borderId="0" xfId="0" applyNumberFormat="1"/>
    <xf numFmtId="14" fontId="0" fillId="0" borderId="7" xfId="0" applyNumberFormat="1" applyFont="1" applyFill="1" applyBorder="1" applyAlignment="1">
      <alignment horizontal="center" vertical="center" textRotation="70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4" fillId="0" borderId="0" xfId="0" applyFont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4" xfId="0" applyNumberFormat="1" applyBorder="1"/>
    <xf numFmtId="0" fontId="0" fillId="0" borderId="15" xfId="0" applyNumberFormat="1" applyBorder="1"/>
    <xf numFmtId="0" fontId="0" fillId="0" borderId="4" xfId="0" applyBorder="1"/>
    <xf numFmtId="0" fontId="0" fillId="0" borderId="16" xfId="0" applyBorder="1"/>
    <xf numFmtId="0" fontId="0" fillId="0" borderId="17" xfId="0" applyBorder="1" applyAlignment="1">
      <alignment horizontal="center"/>
    </xf>
    <xf numFmtId="14" fontId="0" fillId="3" borderId="18" xfId="0" applyNumberFormat="1" applyFill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/>
    <xf numFmtId="0" fontId="0" fillId="0" borderId="21" xfId="0" applyBorder="1"/>
    <xf numFmtId="14" fontId="0" fillId="3" borderId="22" xfId="0" applyNumberFormat="1" applyFill="1" applyBorder="1" applyAlignment="1">
      <alignment horizontal="center"/>
    </xf>
    <xf numFmtId="164" fontId="0" fillId="0" borderId="0" xfId="0" applyNumberFormat="1"/>
    <xf numFmtId="14" fontId="5" fillId="0" borderId="0" xfId="0" applyNumberFormat="1" applyFont="1"/>
    <xf numFmtId="0" fontId="2" fillId="4" borderId="11" xfId="0" applyFont="1" applyFill="1" applyBorder="1"/>
    <xf numFmtId="0" fontId="3" fillId="5" borderId="12" xfId="0" applyFont="1" applyFill="1" applyBorder="1"/>
    <xf numFmtId="0" fontId="3" fillId="5" borderId="13" xfId="0" applyFont="1" applyFill="1" applyBorder="1"/>
    <xf numFmtId="0" fontId="0" fillId="2" borderId="0" xfId="0" applyFill="1"/>
    <xf numFmtId="0" fontId="0" fillId="0" borderId="13" xfId="0" applyNumberFormat="1" applyBorder="1" applyAlignment="1">
      <alignment horizontal="center" vertical="center"/>
    </xf>
    <xf numFmtId="14" fontId="0" fillId="6" borderId="5" xfId="0" applyNumberFormat="1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14" fontId="0" fillId="0" borderId="1" xfId="0" applyNumberFormat="1" applyBorder="1" applyAlignment="1">
      <alignment horizontal="center" textRotation="90"/>
    </xf>
    <xf numFmtId="0" fontId="0" fillId="0" borderId="6" xfId="0" applyBorder="1" applyAlignment="1">
      <alignment horizontal="center"/>
    </xf>
    <xf numFmtId="0" fontId="0" fillId="0" borderId="2" xfId="0" applyBorder="1" applyAlignment="1">
      <alignment horizontal="center"/>
    </xf>
    <xf numFmtId="14" fontId="0" fillId="0" borderId="4" xfId="0" applyNumberFormat="1" applyBorder="1"/>
  </cellXfs>
  <cellStyles count="1">
    <cellStyle name="Normal" xfId="0" builtinId="0"/>
  </cellStyles>
  <dxfs count="51">
    <dxf>
      <font>
        <color rgb="FFFF000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fgColor auto="1"/>
          <bgColor theme="9" tint="0.39991454817346722"/>
        </patternFill>
      </fill>
    </dxf>
    <dxf>
      <numFmt numFmtId="19" formatCode="dd/mm/yyyy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relativeIndent="255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numFmt numFmtId="0" formatCode="General"/>
      <alignment horizontal="center" vertical="bottom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numFmt numFmtId="19" formatCode="dd/mm/yyyy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numFmt numFmtId="0" formatCode="General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colors>
    <mruColors>
      <color rgb="FFFF9B9B"/>
      <color rgb="FFFFAFA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171450</xdr:colOff>
      <xdr:row>5</xdr:row>
      <xdr:rowOff>247650</xdr:rowOff>
    </xdr:from>
    <xdr:to>
      <xdr:col>1</xdr:col>
      <xdr:colOff>333375</xdr:colOff>
      <xdr:row>5</xdr:row>
      <xdr:rowOff>790575</xdr:rowOff>
    </xdr:to>
    <xdr:sp macro="" textlink="">
      <xdr:nvSpPr>
        <xdr:cNvPr id="2" name="Flèche : gauche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SpPr/>
      </xdr:nvSpPr>
      <xdr:spPr>
        <a:xfrm>
          <a:off x="171450" y="1209675"/>
          <a:ext cx="923925" cy="542925"/>
        </a:xfrm>
        <a:prstGeom prst="leftArrow">
          <a:avLst/>
        </a:prstGeom>
        <a:solidFill>
          <a:schemeClr val="accent6">
            <a:lumMod val="60000"/>
            <a:lumOff val="4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Accueil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3" displayName="Tableau3" ref="D9:AL36" totalsRowShown="0" headerRowDxfId="50" headerRowBorderDxfId="49" tableBorderDxfId="48" totalsRowBorderDxfId="47">
  <autoFilter ref="D9:AL36"/>
  <tableColumns count="35">
    <tableColumn id="1" name="Colonne32" dataDxfId="46"/>
    <tableColumn id="2" name="Colonne33" dataDxfId="45"/>
    <tableColumn id="3" name="Colonne34" dataDxfId="44"/>
    <tableColumn id="4" name="Colonne35" dataDxfId="43"/>
    <tableColumn id="5" name="Colonne1" dataDxfId="42"/>
    <tableColumn id="6" name="Colonne2" dataDxfId="41"/>
    <tableColumn id="7" name="Colonne3" dataDxfId="40"/>
    <tableColumn id="8" name="Colonne4" dataDxfId="39"/>
    <tableColumn id="9" name="Colonne5" dataDxfId="38"/>
    <tableColumn id="10" name="Colonne6" dataDxfId="37"/>
    <tableColumn id="11" name="Colonne7" dataDxfId="36"/>
    <tableColumn id="12" name="Colonne8" dataDxfId="35"/>
    <tableColumn id="13" name="Colonne9" dataDxfId="34"/>
    <tableColumn id="14" name="Colonne10" dataDxfId="33"/>
    <tableColumn id="15" name="Colonne11" dataDxfId="32"/>
    <tableColumn id="16" name="Colonne12" dataDxfId="31"/>
    <tableColumn id="17" name="Colonne13" dataDxfId="30"/>
    <tableColumn id="18" name="Colonne14" dataDxfId="29"/>
    <tableColumn id="19" name="Colonne15" dataDxfId="28"/>
    <tableColumn id="20" name="Colonne16" dataDxfId="27"/>
    <tableColumn id="21" name="Colonne17" dataDxfId="26"/>
    <tableColumn id="22" name="Colonne18" dataDxfId="25"/>
    <tableColumn id="23" name="Colonne19" dataDxfId="8"/>
    <tableColumn id="24" name="Colonne20" dataDxfId="24"/>
    <tableColumn id="25" name="Colonne21" dataDxfId="23"/>
    <tableColumn id="26" name="Colonne22" dataDxfId="22"/>
    <tableColumn id="27" name="Colonne23" dataDxfId="21"/>
    <tableColumn id="28" name="Colonne24" dataDxfId="20"/>
    <tableColumn id="29" name="Colonne25" dataDxfId="19"/>
    <tableColumn id="30" name="Colonne26" dataDxfId="18"/>
    <tableColumn id="31" name="Colonne27" dataDxfId="17"/>
    <tableColumn id="32" name="Colonne28" dataDxfId="16"/>
    <tableColumn id="33" name="Colonne29" dataDxfId="15"/>
    <tableColumn id="34" name="Colonne30" dataDxfId="14"/>
    <tableColumn id="35" name="Colonne31" dataDxfId="13"/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Q18:AS25" totalsRowShown="0" dataDxfId="12">
  <autoFilter ref="AQ18:AS25"/>
  <tableColumns count="3">
    <tableColumn id="1" name="N°" dataDxfId="11"/>
    <tableColumn id="2" name="Jour" dataDxfId="10"/>
    <tableColumn id="3" name="Dési" dataDxfId="9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2" name="Tableau6" displayName="Tableau6" ref="A4:D24" totalsRowShown="0">
  <autoFilter ref="A4:D24"/>
  <tableColumns count="4">
    <tableColumn id="1" name="Expédition"/>
    <tableColumn id="2" name="Extrusion"/>
    <tableColumn id="3" name="Dosage"/>
    <tableColumn id="4" name="Réception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D5:BZ36"/>
  <sheetViews>
    <sheetView showZeros="0" tabSelected="1" workbookViewId="0">
      <selection activeCell="AP8" sqref="AP8"/>
    </sheetView>
  </sheetViews>
  <sheetFormatPr baseColWidth="10" defaultRowHeight="15"/>
  <cols>
    <col min="4" max="4" width="32.7109375" bestFit="1" customWidth="1"/>
    <col min="5" max="5" width="21.5703125" bestFit="1" customWidth="1"/>
    <col min="6" max="6" width="13.140625" bestFit="1" customWidth="1"/>
    <col min="7" max="7" width="16.7109375" bestFit="1" customWidth="1"/>
    <col min="8" max="12" width="3.42578125" customWidth="1"/>
    <col min="13" max="14" width="1" customWidth="1"/>
    <col min="15" max="19" width="3.42578125" customWidth="1"/>
    <col min="20" max="21" width="1" customWidth="1"/>
    <col min="22" max="23" width="3.42578125" customWidth="1"/>
    <col min="24" max="24" width="1" customWidth="1"/>
    <col min="25" max="26" width="3.42578125" customWidth="1"/>
    <col min="27" max="28" width="1" customWidth="1"/>
    <col min="29" max="33" width="3.42578125" customWidth="1"/>
    <col min="34" max="35" width="1" customWidth="1"/>
    <col min="36" max="38" width="3.42578125" customWidth="1"/>
    <col min="46" max="46" width="18.85546875" bestFit="1" customWidth="1"/>
    <col min="48" max="78" width="4.7109375" customWidth="1"/>
  </cols>
  <sheetData>
    <row r="5" spans="4:78" ht="15.75" thickBot="1"/>
    <row r="6" spans="4:78" ht="68.25" customHeight="1" thickBot="1">
      <c r="H6" s="12">
        <f>AT11</f>
        <v>44375</v>
      </c>
      <c r="I6" s="10">
        <f>H6+1</f>
        <v>44376</v>
      </c>
      <c r="J6" s="10">
        <f t="shared" ref="J6:AL6" si="0">I6+1</f>
        <v>44377</v>
      </c>
      <c r="K6" s="10">
        <f t="shared" si="0"/>
        <v>44378</v>
      </c>
      <c r="L6" s="10">
        <f t="shared" si="0"/>
        <v>44379</v>
      </c>
      <c r="M6" s="10">
        <f t="shared" si="0"/>
        <v>44380</v>
      </c>
      <c r="N6" s="10">
        <f t="shared" si="0"/>
        <v>44381</v>
      </c>
      <c r="O6" s="10">
        <f t="shared" si="0"/>
        <v>44382</v>
      </c>
      <c r="P6" s="10">
        <f t="shared" si="0"/>
        <v>44383</v>
      </c>
      <c r="Q6" s="10">
        <f t="shared" si="0"/>
        <v>44384</v>
      </c>
      <c r="R6" s="10">
        <f t="shared" si="0"/>
        <v>44385</v>
      </c>
      <c r="S6" s="10">
        <f t="shared" si="0"/>
        <v>44386</v>
      </c>
      <c r="T6" s="10">
        <f t="shared" si="0"/>
        <v>44387</v>
      </c>
      <c r="U6" s="10">
        <f t="shared" si="0"/>
        <v>44388</v>
      </c>
      <c r="V6" s="10">
        <f t="shared" si="0"/>
        <v>44389</v>
      </c>
      <c r="W6" s="10">
        <f t="shared" si="0"/>
        <v>44390</v>
      </c>
      <c r="X6" s="10">
        <f t="shared" si="0"/>
        <v>44391</v>
      </c>
      <c r="Y6" s="10">
        <f t="shared" si="0"/>
        <v>44392</v>
      </c>
      <c r="Z6" s="10">
        <f t="shared" si="0"/>
        <v>44393</v>
      </c>
      <c r="AA6" s="10">
        <f t="shared" si="0"/>
        <v>44394</v>
      </c>
      <c r="AB6" s="10">
        <f t="shared" si="0"/>
        <v>44395</v>
      </c>
      <c r="AC6" s="10">
        <f t="shared" si="0"/>
        <v>44396</v>
      </c>
      <c r="AD6" s="10">
        <f t="shared" si="0"/>
        <v>44397</v>
      </c>
      <c r="AE6" s="10">
        <f t="shared" si="0"/>
        <v>44398</v>
      </c>
      <c r="AF6" s="10">
        <f t="shared" si="0"/>
        <v>44399</v>
      </c>
      <c r="AG6" s="10">
        <f t="shared" si="0"/>
        <v>44400</v>
      </c>
      <c r="AH6" s="10">
        <f t="shared" si="0"/>
        <v>44401</v>
      </c>
      <c r="AI6" s="10">
        <f t="shared" si="0"/>
        <v>44402</v>
      </c>
      <c r="AJ6" s="10">
        <f t="shared" si="0"/>
        <v>44403</v>
      </c>
      <c r="AK6" s="10">
        <f t="shared" si="0"/>
        <v>44404</v>
      </c>
      <c r="AL6" s="10">
        <f t="shared" si="0"/>
        <v>44405</v>
      </c>
      <c r="AM6" s="9"/>
    </row>
    <row r="7" spans="4:78" ht="15.75" thickBot="1">
      <c r="H7" s="3" t="str">
        <f>IF(H8="Me",_xlfn.ISOWEEKNUM(H6),"")</f>
        <v/>
      </c>
      <c r="I7" s="4" t="str">
        <f t="shared" ref="I7:AL7" si="1">IF(I8="Me",_xlfn.ISOWEEKNUM(I6),"")</f>
        <v/>
      </c>
      <c r="J7" s="4" t="e">
        <f t="shared" ca="1" si="1"/>
        <v>#NAME?</v>
      </c>
      <c r="K7" s="4" t="str">
        <f t="shared" si="1"/>
        <v/>
      </c>
      <c r="L7" s="4" t="str">
        <f t="shared" si="1"/>
        <v/>
      </c>
      <c r="M7" s="4" t="str">
        <f t="shared" si="1"/>
        <v/>
      </c>
      <c r="N7" s="4" t="str">
        <f t="shared" si="1"/>
        <v/>
      </c>
      <c r="O7" s="4" t="str">
        <f t="shared" si="1"/>
        <v/>
      </c>
      <c r="P7" s="4" t="str">
        <f t="shared" si="1"/>
        <v/>
      </c>
      <c r="Q7" s="4" t="e">
        <f t="shared" ca="1" si="1"/>
        <v>#NAME?</v>
      </c>
      <c r="R7" s="4" t="str">
        <f t="shared" si="1"/>
        <v/>
      </c>
      <c r="S7" s="4" t="str">
        <f t="shared" si="1"/>
        <v/>
      </c>
      <c r="T7" s="4" t="str">
        <f t="shared" si="1"/>
        <v/>
      </c>
      <c r="U7" s="4" t="str">
        <f t="shared" si="1"/>
        <v/>
      </c>
      <c r="V7" s="4" t="str">
        <f t="shared" si="1"/>
        <v/>
      </c>
      <c r="W7" s="4" t="str">
        <f t="shared" si="1"/>
        <v/>
      </c>
      <c r="X7" s="4" t="e">
        <f t="shared" ca="1" si="1"/>
        <v>#NAME?</v>
      </c>
      <c r="Y7" s="4" t="str">
        <f t="shared" si="1"/>
        <v/>
      </c>
      <c r="Z7" s="4" t="str">
        <f t="shared" si="1"/>
        <v/>
      </c>
      <c r="AA7" s="4" t="str">
        <f t="shared" si="1"/>
        <v/>
      </c>
      <c r="AB7" s="4" t="str">
        <f t="shared" si="1"/>
        <v/>
      </c>
      <c r="AC7" s="4" t="str">
        <f t="shared" si="1"/>
        <v/>
      </c>
      <c r="AD7" s="4" t="str">
        <f t="shared" si="1"/>
        <v/>
      </c>
      <c r="AE7" s="4" t="e">
        <f t="shared" ca="1" si="1"/>
        <v>#NAME?</v>
      </c>
      <c r="AF7" s="4" t="str">
        <f t="shared" si="1"/>
        <v/>
      </c>
      <c r="AG7" s="4" t="str">
        <f t="shared" si="1"/>
        <v/>
      </c>
      <c r="AH7" s="4" t="str">
        <f t="shared" si="1"/>
        <v/>
      </c>
      <c r="AI7" s="4" t="str">
        <f t="shared" si="1"/>
        <v/>
      </c>
      <c r="AJ7" s="4" t="str">
        <f t="shared" si="1"/>
        <v/>
      </c>
      <c r="AK7" s="4" t="str">
        <f t="shared" si="1"/>
        <v/>
      </c>
      <c r="AL7" s="5" t="e">
        <f t="shared" ca="1" si="1"/>
        <v>#NAME?</v>
      </c>
      <c r="AQ7" s="11"/>
    </row>
    <row r="8" spans="4:78" ht="15.75" thickBot="1">
      <c r="D8" s="6" t="s">
        <v>120</v>
      </c>
      <c r="E8" s="30" t="s">
        <v>121</v>
      </c>
      <c r="F8" s="31" t="s">
        <v>122</v>
      </c>
      <c r="G8" s="32" t="s">
        <v>84</v>
      </c>
      <c r="H8" s="16" t="str">
        <f>AV21</f>
        <v>L</v>
      </c>
      <c r="I8" s="17" t="str">
        <f t="shared" ref="I8:AL8" si="2">AW21</f>
        <v>M</v>
      </c>
      <c r="J8" s="17" t="str">
        <f t="shared" si="2"/>
        <v>Me</v>
      </c>
      <c r="K8" s="17" t="str">
        <f t="shared" si="2"/>
        <v>J</v>
      </c>
      <c r="L8" s="17" t="str">
        <f t="shared" si="2"/>
        <v>V</v>
      </c>
      <c r="M8" s="17" t="str">
        <f t="shared" si="2"/>
        <v>S</v>
      </c>
      <c r="N8" s="17" t="str">
        <f t="shared" si="2"/>
        <v>D</v>
      </c>
      <c r="O8" s="17" t="str">
        <f t="shared" si="2"/>
        <v>L</v>
      </c>
      <c r="P8" s="17" t="str">
        <f t="shared" si="2"/>
        <v>M</v>
      </c>
      <c r="Q8" s="17" t="str">
        <f t="shared" si="2"/>
        <v>Me</v>
      </c>
      <c r="R8" s="17" t="str">
        <f t="shared" si="2"/>
        <v>J</v>
      </c>
      <c r="S8" s="17" t="str">
        <f t="shared" si="2"/>
        <v>V</v>
      </c>
      <c r="T8" s="17" t="str">
        <f t="shared" si="2"/>
        <v>S</v>
      </c>
      <c r="U8" s="17" t="str">
        <f t="shared" si="2"/>
        <v>D</v>
      </c>
      <c r="V8" s="17" t="str">
        <f t="shared" si="2"/>
        <v>L</v>
      </c>
      <c r="W8" s="17" t="str">
        <f t="shared" si="2"/>
        <v>M</v>
      </c>
      <c r="X8" s="17" t="str">
        <f t="shared" si="2"/>
        <v>Me</v>
      </c>
      <c r="Y8" s="17" t="str">
        <f t="shared" si="2"/>
        <v>J</v>
      </c>
      <c r="Z8" s="17" t="str">
        <f t="shared" si="2"/>
        <v>V</v>
      </c>
      <c r="AA8" s="17" t="str">
        <f t="shared" si="2"/>
        <v>S</v>
      </c>
      <c r="AB8" s="17" t="str">
        <f t="shared" si="2"/>
        <v>D</v>
      </c>
      <c r="AC8" s="17" t="str">
        <f t="shared" si="2"/>
        <v>L</v>
      </c>
      <c r="AD8" s="17" t="str">
        <f t="shared" si="2"/>
        <v>M</v>
      </c>
      <c r="AE8" s="17" t="str">
        <f t="shared" si="2"/>
        <v>Me</v>
      </c>
      <c r="AF8" s="17" t="str">
        <f t="shared" si="2"/>
        <v>J</v>
      </c>
      <c r="AG8" s="17" t="str">
        <f t="shared" si="2"/>
        <v>V</v>
      </c>
      <c r="AH8" s="17" t="str">
        <f t="shared" si="2"/>
        <v>S</v>
      </c>
      <c r="AI8" s="17" t="str">
        <f t="shared" si="2"/>
        <v>D</v>
      </c>
      <c r="AJ8" s="17" t="str">
        <f t="shared" si="2"/>
        <v>L</v>
      </c>
      <c r="AK8" s="17" t="str">
        <f t="shared" si="2"/>
        <v>M</v>
      </c>
      <c r="AL8" s="34" t="str">
        <f t="shared" si="2"/>
        <v>Me</v>
      </c>
    </row>
    <row r="9" spans="4:78" ht="15.75" hidden="1" thickBot="1">
      <c r="D9" s="25" t="s">
        <v>116</v>
      </c>
      <c r="E9" s="21" t="s">
        <v>117</v>
      </c>
      <c r="F9" s="21" t="s">
        <v>118</v>
      </c>
      <c r="G9" s="21" t="s">
        <v>119</v>
      </c>
      <c r="H9" s="2" t="s">
        <v>85</v>
      </c>
      <c r="I9" s="2" t="s">
        <v>86</v>
      </c>
      <c r="J9" s="2" t="s">
        <v>87</v>
      </c>
      <c r="K9" s="2" t="s">
        <v>88</v>
      </c>
      <c r="L9" s="2" t="s">
        <v>89</v>
      </c>
      <c r="M9" s="2" t="s">
        <v>90</v>
      </c>
      <c r="N9" s="2" t="s">
        <v>91</v>
      </c>
      <c r="O9" s="2" t="s">
        <v>92</v>
      </c>
      <c r="P9" s="2" t="s">
        <v>93</v>
      </c>
      <c r="Q9" s="2" t="s">
        <v>94</v>
      </c>
      <c r="R9" s="2" t="s">
        <v>95</v>
      </c>
      <c r="S9" s="2" t="s">
        <v>96</v>
      </c>
      <c r="T9" s="2" t="s">
        <v>97</v>
      </c>
      <c r="U9" s="2" t="s">
        <v>98</v>
      </c>
      <c r="V9" s="2" t="s">
        <v>99</v>
      </c>
      <c r="W9" s="2" t="s">
        <v>100</v>
      </c>
      <c r="X9" s="2" t="s">
        <v>101</v>
      </c>
      <c r="Y9" s="2" t="s">
        <v>102</v>
      </c>
      <c r="Z9" s="2" t="s">
        <v>103</v>
      </c>
      <c r="AA9" s="2" t="s">
        <v>104</v>
      </c>
      <c r="AB9" s="2" t="s">
        <v>105</v>
      </c>
      <c r="AC9" s="2" t="s">
        <v>106</v>
      </c>
      <c r="AD9" s="2" t="s">
        <v>107</v>
      </c>
      <c r="AE9" s="2" t="s">
        <v>108</v>
      </c>
      <c r="AF9" s="2" t="s">
        <v>109</v>
      </c>
      <c r="AG9" s="2" t="s">
        <v>110</v>
      </c>
      <c r="AH9" s="2" t="s">
        <v>111</v>
      </c>
      <c r="AI9" s="2" t="s">
        <v>112</v>
      </c>
      <c r="AJ9" s="2" t="s">
        <v>113</v>
      </c>
      <c r="AK9" s="2" t="s">
        <v>114</v>
      </c>
      <c r="AL9" s="26" t="s">
        <v>115</v>
      </c>
    </row>
    <row r="10" spans="4:78">
      <c r="D10" s="18"/>
      <c r="E10" s="23"/>
      <c r="F10" s="22"/>
      <c r="G10" s="27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40"/>
      <c r="AA10" s="20"/>
      <c r="AB10" s="20"/>
      <c r="AC10" s="20"/>
      <c r="AD10" s="20"/>
      <c r="AE10" s="20"/>
      <c r="AF10" s="20"/>
      <c r="AG10" s="20"/>
      <c r="AH10" s="20"/>
      <c r="AI10" s="20"/>
      <c r="AJ10" s="20"/>
      <c r="AK10" s="20"/>
      <c r="AL10" s="20"/>
      <c r="AT10" s="8" t="s">
        <v>124</v>
      </c>
    </row>
    <row r="11" spans="4:78">
      <c r="D11" s="19"/>
      <c r="E11" s="23"/>
      <c r="F11" s="24"/>
      <c r="G11" s="27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4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T11" s="35">
        <v>44375</v>
      </c>
    </row>
    <row r="12" spans="4:78">
      <c r="D12" s="19"/>
      <c r="E12" s="23"/>
      <c r="F12" s="24"/>
      <c r="G12" s="27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4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20"/>
      <c r="AL12" s="20"/>
      <c r="AT12" s="36"/>
    </row>
    <row r="13" spans="4:78">
      <c r="D13" s="19"/>
      <c r="E13" s="23"/>
      <c r="F13" s="24"/>
      <c r="G13" s="27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40"/>
      <c r="AA13" s="20"/>
      <c r="AB13" s="20"/>
      <c r="AC13" s="20"/>
      <c r="AD13" s="20"/>
      <c r="AE13" s="20"/>
      <c r="AF13" s="20"/>
      <c r="AG13" s="20"/>
      <c r="AH13" s="20"/>
      <c r="AI13" s="20"/>
      <c r="AJ13" s="20"/>
      <c r="AK13" s="20"/>
      <c r="AL13" s="20"/>
    </row>
    <row r="14" spans="4:78">
      <c r="D14" s="19"/>
      <c r="E14" s="23"/>
      <c r="F14" s="24"/>
      <c r="G14" s="27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40"/>
      <c r="AA14" s="20"/>
      <c r="AB14" s="20"/>
      <c r="AC14" s="20"/>
      <c r="AD14" s="20"/>
      <c r="AE14" s="20"/>
      <c r="AF14" s="20"/>
      <c r="AG14" s="20"/>
      <c r="AH14" s="20"/>
      <c r="AI14" s="20"/>
      <c r="AJ14" s="20"/>
      <c r="AK14" s="20"/>
      <c r="AL14" s="20"/>
    </row>
    <row r="15" spans="4:78">
      <c r="D15" s="19"/>
      <c r="E15" s="23"/>
      <c r="F15" s="24"/>
      <c r="G15" s="27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4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  <c r="AL15" s="20"/>
    </row>
    <row r="16" spans="4:78" ht="15" customHeight="1">
      <c r="D16" s="19"/>
      <c r="E16" s="23"/>
      <c r="F16" s="24"/>
      <c r="G16" s="27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40"/>
      <c r="AA16" s="20"/>
      <c r="AB16" s="20"/>
      <c r="AC16" s="20"/>
      <c r="AD16" s="20"/>
      <c r="AE16" s="20"/>
      <c r="AF16" s="20"/>
      <c r="AG16" s="20"/>
      <c r="AH16" s="20"/>
      <c r="AI16" s="20"/>
      <c r="AJ16" s="20"/>
      <c r="AK16" s="20"/>
      <c r="AL16" s="20"/>
      <c r="AU16" s="38"/>
      <c r="AV16" s="37">
        <f>H6</f>
        <v>44375</v>
      </c>
      <c r="AW16" s="37">
        <f>AV16+1</f>
        <v>44376</v>
      </c>
      <c r="AX16" s="37">
        <f t="shared" ref="AX16:BZ16" si="3">AW16+1</f>
        <v>44377</v>
      </c>
      <c r="AY16" s="37">
        <f t="shared" si="3"/>
        <v>44378</v>
      </c>
      <c r="AZ16" s="37">
        <f t="shared" si="3"/>
        <v>44379</v>
      </c>
      <c r="BA16" s="37">
        <f t="shared" si="3"/>
        <v>44380</v>
      </c>
      <c r="BB16" s="37">
        <f t="shared" si="3"/>
        <v>44381</v>
      </c>
      <c r="BC16" s="37">
        <f t="shared" si="3"/>
        <v>44382</v>
      </c>
      <c r="BD16" s="37">
        <f t="shared" si="3"/>
        <v>44383</v>
      </c>
      <c r="BE16" s="37">
        <f t="shared" si="3"/>
        <v>44384</v>
      </c>
      <c r="BF16" s="37">
        <f t="shared" si="3"/>
        <v>44385</v>
      </c>
      <c r="BG16" s="37">
        <f t="shared" si="3"/>
        <v>44386</v>
      </c>
      <c r="BH16" s="37">
        <f t="shared" si="3"/>
        <v>44387</v>
      </c>
      <c r="BI16" s="37">
        <f t="shared" si="3"/>
        <v>44388</v>
      </c>
      <c r="BJ16" s="37">
        <f t="shared" si="3"/>
        <v>44389</v>
      </c>
      <c r="BK16" s="37">
        <f t="shared" si="3"/>
        <v>44390</v>
      </c>
      <c r="BL16" s="37">
        <f t="shared" si="3"/>
        <v>44391</v>
      </c>
      <c r="BM16" s="37">
        <f t="shared" si="3"/>
        <v>44392</v>
      </c>
      <c r="BN16" s="37">
        <f t="shared" si="3"/>
        <v>44393</v>
      </c>
      <c r="BO16" s="37">
        <f t="shared" si="3"/>
        <v>44394</v>
      </c>
      <c r="BP16" s="37">
        <f t="shared" si="3"/>
        <v>44395</v>
      </c>
      <c r="BQ16" s="37">
        <f t="shared" si="3"/>
        <v>44396</v>
      </c>
      <c r="BR16" s="37">
        <f t="shared" si="3"/>
        <v>44397</v>
      </c>
      <c r="BS16" s="37">
        <f t="shared" si="3"/>
        <v>44398</v>
      </c>
      <c r="BT16" s="37">
        <f t="shared" si="3"/>
        <v>44399</v>
      </c>
      <c r="BU16" s="37">
        <f t="shared" si="3"/>
        <v>44400</v>
      </c>
      <c r="BV16" s="37">
        <f t="shared" si="3"/>
        <v>44401</v>
      </c>
      <c r="BW16" s="37">
        <f t="shared" si="3"/>
        <v>44402</v>
      </c>
      <c r="BX16" s="37">
        <f t="shared" si="3"/>
        <v>44403</v>
      </c>
      <c r="BY16" s="37">
        <f t="shared" si="3"/>
        <v>44404</v>
      </c>
      <c r="BZ16" s="37">
        <f t="shared" si="3"/>
        <v>44405</v>
      </c>
    </row>
    <row r="17" spans="4:78" ht="15" customHeight="1">
      <c r="D17" s="19"/>
      <c r="E17" s="23"/>
      <c r="F17" s="24"/>
      <c r="G17" s="27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40"/>
      <c r="AA17" s="20"/>
      <c r="AB17" s="20"/>
      <c r="AC17" s="20"/>
      <c r="AD17" s="20"/>
      <c r="AE17" s="20"/>
      <c r="AF17" s="20"/>
      <c r="AG17" s="20"/>
      <c r="AH17" s="20"/>
      <c r="AI17" s="20"/>
      <c r="AJ17" s="20"/>
      <c r="AK17" s="20"/>
      <c r="AL17" s="20"/>
      <c r="AU17" s="38"/>
      <c r="AV17" s="37"/>
      <c r="AW17" s="37"/>
      <c r="AX17" s="37"/>
      <c r="AY17" s="37"/>
      <c r="AZ17" s="37"/>
      <c r="BA17" s="37"/>
      <c r="BB17" s="37"/>
      <c r="BC17" s="37"/>
      <c r="BD17" s="37"/>
      <c r="BE17" s="37"/>
      <c r="BF17" s="37"/>
      <c r="BG17" s="37"/>
      <c r="BH17" s="37"/>
      <c r="BI17" s="37"/>
      <c r="BJ17" s="37"/>
      <c r="BK17" s="37"/>
      <c r="BL17" s="37"/>
      <c r="BM17" s="37"/>
      <c r="BN17" s="37"/>
      <c r="BO17" s="37"/>
      <c r="BP17" s="37"/>
      <c r="BQ17" s="37"/>
      <c r="BR17" s="37"/>
      <c r="BS17" s="37"/>
      <c r="BT17" s="37"/>
      <c r="BU17" s="37"/>
      <c r="BV17" s="37"/>
      <c r="BW17" s="37"/>
      <c r="BX17" s="37"/>
      <c r="BY17" s="37"/>
      <c r="BZ17" s="37"/>
    </row>
    <row r="18" spans="4:78">
      <c r="D18" s="19"/>
      <c r="E18" s="23"/>
      <c r="F18" s="24"/>
      <c r="G18" s="27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4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  <c r="AL18" s="20"/>
      <c r="AQ18" t="s">
        <v>126</v>
      </c>
      <c r="AR18" t="s">
        <v>127</v>
      </c>
      <c r="AS18" t="s">
        <v>128</v>
      </c>
      <c r="AU18" s="38"/>
      <c r="AV18" s="37"/>
      <c r="AW18" s="37"/>
      <c r="AX18" s="37"/>
      <c r="AY18" s="37"/>
      <c r="AZ18" s="37"/>
      <c r="BA18" s="37"/>
      <c r="BB18" s="37"/>
      <c r="BC18" s="37"/>
      <c r="BD18" s="37"/>
      <c r="BE18" s="37"/>
      <c r="BF18" s="37"/>
      <c r="BG18" s="37"/>
      <c r="BH18" s="37"/>
      <c r="BI18" s="37"/>
      <c r="BJ18" s="37"/>
      <c r="BK18" s="37"/>
      <c r="BL18" s="37"/>
      <c r="BM18" s="37"/>
      <c r="BN18" s="37"/>
      <c r="BO18" s="37"/>
      <c r="BP18" s="37"/>
      <c r="BQ18" s="37"/>
      <c r="BR18" s="37"/>
      <c r="BS18" s="37"/>
      <c r="BT18" s="37"/>
      <c r="BU18" s="37"/>
      <c r="BV18" s="37"/>
      <c r="BW18" s="37"/>
      <c r="BX18" s="37"/>
      <c r="BY18" s="37"/>
      <c r="BZ18" s="37"/>
    </row>
    <row r="19" spans="4:78">
      <c r="D19" s="19"/>
      <c r="E19" s="23"/>
      <c r="F19" s="24"/>
      <c r="G19" s="27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4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Q19" s="13">
        <v>1</v>
      </c>
      <c r="AR19" s="13" t="s">
        <v>141</v>
      </c>
      <c r="AS19" s="15" t="s">
        <v>143</v>
      </c>
      <c r="AU19" s="39"/>
      <c r="AV19" s="37"/>
      <c r="AW19" s="37"/>
      <c r="AX19" s="37"/>
      <c r="AY19" s="37"/>
      <c r="AZ19" s="37"/>
      <c r="BA19" s="37"/>
      <c r="BB19" s="37"/>
      <c r="BC19" s="37"/>
      <c r="BD19" s="37"/>
      <c r="BE19" s="37"/>
      <c r="BF19" s="37"/>
      <c r="BG19" s="37"/>
      <c r="BH19" s="37"/>
      <c r="BI19" s="37"/>
      <c r="BJ19" s="37"/>
      <c r="BK19" s="37"/>
      <c r="BL19" s="37"/>
      <c r="BM19" s="37"/>
      <c r="BN19" s="37"/>
      <c r="BO19" s="37"/>
      <c r="BP19" s="37"/>
      <c r="BQ19" s="37"/>
      <c r="BR19" s="37"/>
      <c r="BS19" s="37"/>
      <c r="BT19" s="37"/>
      <c r="BU19" s="37"/>
      <c r="BV19" s="37"/>
      <c r="BW19" s="37"/>
      <c r="BX19" s="37"/>
      <c r="BY19" s="37"/>
      <c r="BZ19" s="37"/>
    </row>
    <row r="20" spans="4:78">
      <c r="D20" s="19"/>
      <c r="E20" s="23"/>
      <c r="F20" s="24"/>
      <c r="G20" s="27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4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  <c r="AL20" s="20"/>
      <c r="AQ20" s="13">
        <v>2</v>
      </c>
      <c r="AR20" s="13" t="s">
        <v>129</v>
      </c>
      <c r="AS20" s="13" t="s">
        <v>134</v>
      </c>
      <c r="AU20" s="7" t="s">
        <v>138</v>
      </c>
      <c r="AV20" s="14">
        <f>WEEKDAY(AV16)</f>
        <v>2</v>
      </c>
      <c r="AW20" s="14">
        <f t="shared" ref="AW20:BZ20" si="4">WEEKDAY(AW16)</f>
        <v>3</v>
      </c>
      <c r="AX20" s="14">
        <f t="shared" si="4"/>
        <v>4</v>
      </c>
      <c r="AY20" s="14">
        <f t="shared" si="4"/>
        <v>5</v>
      </c>
      <c r="AZ20" s="14">
        <f t="shared" si="4"/>
        <v>6</v>
      </c>
      <c r="BA20" s="14">
        <f t="shared" si="4"/>
        <v>7</v>
      </c>
      <c r="BB20" s="14">
        <f t="shared" si="4"/>
        <v>1</v>
      </c>
      <c r="BC20" s="14">
        <f t="shared" si="4"/>
        <v>2</v>
      </c>
      <c r="BD20" s="14">
        <f t="shared" si="4"/>
        <v>3</v>
      </c>
      <c r="BE20" s="14">
        <f t="shared" si="4"/>
        <v>4</v>
      </c>
      <c r="BF20" s="14">
        <f t="shared" si="4"/>
        <v>5</v>
      </c>
      <c r="BG20" s="14">
        <f t="shared" si="4"/>
        <v>6</v>
      </c>
      <c r="BH20" s="14">
        <f t="shared" si="4"/>
        <v>7</v>
      </c>
      <c r="BI20" s="14">
        <f t="shared" si="4"/>
        <v>1</v>
      </c>
      <c r="BJ20" s="14">
        <f t="shared" si="4"/>
        <v>2</v>
      </c>
      <c r="BK20" s="14">
        <f t="shared" si="4"/>
        <v>3</v>
      </c>
      <c r="BL20" s="14">
        <f t="shared" si="4"/>
        <v>4</v>
      </c>
      <c r="BM20" s="14">
        <f t="shared" si="4"/>
        <v>5</v>
      </c>
      <c r="BN20" s="14">
        <f t="shared" si="4"/>
        <v>6</v>
      </c>
      <c r="BO20" s="14">
        <f t="shared" si="4"/>
        <v>7</v>
      </c>
      <c r="BP20" s="14">
        <f t="shared" si="4"/>
        <v>1</v>
      </c>
      <c r="BQ20" s="14">
        <f t="shared" si="4"/>
        <v>2</v>
      </c>
      <c r="BR20" s="14">
        <f t="shared" si="4"/>
        <v>3</v>
      </c>
      <c r="BS20" s="14">
        <f t="shared" si="4"/>
        <v>4</v>
      </c>
      <c r="BT20" s="14">
        <f t="shared" si="4"/>
        <v>5</v>
      </c>
      <c r="BU20" s="14">
        <f t="shared" si="4"/>
        <v>6</v>
      </c>
      <c r="BV20" s="14">
        <f t="shared" si="4"/>
        <v>7</v>
      </c>
      <c r="BW20" s="14">
        <f t="shared" si="4"/>
        <v>1</v>
      </c>
      <c r="BX20" s="14">
        <f t="shared" si="4"/>
        <v>2</v>
      </c>
      <c r="BY20" s="14">
        <f t="shared" si="4"/>
        <v>3</v>
      </c>
      <c r="BZ20" s="14">
        <f t="shared" si="4"/>
        <v>4</v>
      </c>
    </row>
    <row r="21" spans="4:78">
      <c r="D21" s="19"/>
      <c r="E21" s="23"/>
      <c r="F21" s="24"/>
      <c r="G21" s="27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40"/>
      <c r="AA21" s="20"/>
      <c r="AB21" s="20"/>
      <c r="AC21" s="20"/>
      <c r="AD21" s="20"/>
      <c r="AE21" s="20"/>
      <c r="AF21" s="20"/>
      <c r="AG21" s="20"/>
      <c r="AH21" s="20"/>
      <c r="AI21" s="20"/>
      <c r="AJ21" s="20"/>
      <c r="AK21" s="20"/>
      <c r="AL21" s="20"/>
      <c r="AQ21" s="13">
        <v>3</v>
      </c>
      <c r="AR21" s="13" t="s">
        <v>130</v>
      </c>
      <c r="AS21" s="13" t="s">
        <v>135</v>
      </c>
      <c r="AU21" s="7" t="s">
        <v>139</v>
      </c>
      <c r="AV21" s="7" t="str">
        <f>VLOOKUP(AV20,$AQ$19:$AS$25,3,0)</f>
        <v>L</v>
      </c>
      <c r="AW21" s="7" t="str">
        <f t="shared" ref="AW21:BZ21" si="5">VLOOKUP(AW20,$AQ$19:$AS$25,3,0)</f>
        <v>M</v>
      </c>
      <c r="AX21" s="7" t="str">
        <f t="shared" si="5"/>
        <v>Me</v>
      </c>
      <c r="AY21" s="7" t="str">
        <f t="shared" si="5"/>
        <v>J</v>
      </c>
      <c r="AZ21" s="7" t="str">
        <f t="shared" si="5"/>
        <v>V</v>
      </c>
      <c r="BA21" s="7" t="str">
        <f t="shared" si="5"/>
        <v>S</v>
      </c>
      <c r="BB21" s="7" t="str">
        <f t="shared" si="5"/>
        <v>D</v>
      </c>
      <c r="BC21" s="7" t="str">
        <f t="shared" si="5"/>
        <v>L</v>
      </c>
      <c r="BD21" s="7" t="str">
        <f t="shared" si="5"/>
        <v>M</v>
      </c>
      <c r="BE21" s="7" t="str">
        <f t="shared" si="5"/>
        <v>Me</v>
      </c>
      <c r="BF21" s="7" t="str">
        <f t="shared" si="5"/>
        <v>J</v>
      </c>
      <c r="BG21" s="7" t="str">
        <f t="shared" si="5"/>
        <v>V</v>
      </c>
      <c r="BH21" s="7" t="str">
        <f t="shared" si="5"/>
        <v>S</v>
      </c>
      <c r="BI21" s="7" t="str">
        <f t="shared" si="5"/>
        <v>D</v>
      </c>
      <c r="BJ21" s="7" t="str">
        <f t="shared" si="5"/>
        <v>L</v>
      </c>
      <c r="BK21" s="7" t="str">
        <f t="shared" si="5"/>
        <v>M</v>
      </c>
      <c r="BL21" s="7" t="str">
        <f t="shared" si="5"/>
        <v>Me</v>
      </c>
      <c r="BM21" s="7" t="str">
        <f t="shared" si="5"/>
        <v>J</v>
      </c>
      <c r="BN21" s="7" t="str">
        <f t="shared" si="5"/>
        <v>V</v>
      </c>
      <c r="BO21" s="7" t="str">
        <f t="shared" si="5"/>
        <v>S</v>
      </c>
      <c r="BP21" s="7" t="str">
        <f t="shared" si="5"/>
        <v>D</v>
      </c>
      <c r="BQ21" s="7" t="str">
        <f t="shared" si="5"/>
        <v>L</v>
      </c>
      <c r="BR21" s="7" t="str">
        <f t="shared" si="5"/>
        <v>M</v>
      </c>
      <c r="BS21" s="7" t="str">
        <f t="shared" si="5"/>
        <v>Me</v>
      </c>
      <c r="BT21" s="7" t="str">
        <f t="shared" si="5"/>
        <v>J</v>
      </c>
      <c r="BU21" s="7" t="str">
        <f t="shared" si="5"/>
        <v>V</v>
      </c>
      <c r="BV21" s="7" t="str">
        <f t="shared" si="5"/>
        <v>S</v>
      </c>
      <c r="BW21" s="7" t="str">
        <f t="shared" si="5"/>
        <v>D</v>
      </c>
      <c r="BX21" s="7" t="str">
        <f t="shared" si="5"/>
        <v>L</v>
      </c>
      <c r="BY21" s="7" t="str">
        <f t="shared" si="5"/>
        <v>M</v>
      </c>
      <c r="BZ21" s="7" t="str">
        <f t="shared" si="5"/>
        <v>Me</v>
      </c>
    </row>
    <row r="22" spans="4:78">
      <c r="D22" s="19"/>
      <c r="E22" s="23"/>
      <c r="F22" s="24"/>
      <c r="G22" s="27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40"/>
      <c r="AA22" s="20"/>
      <c r="AB22" s="20"/>
      <c r="AC22" s="20"/>
      <c r="AD22" s="20"/>
      <c r="AE22" s="20"/>
      <c r="AF22" s="20"/>
      <c r="AG22" s="20"/>
      <c r="AH22" s="20"/>
      <c r="AI22" s="20"/>
      <c r="AJ22" s="20"/>
      <c r="AK22" s="20"/>
      <c r="AL22" s="20"/>
      <c r="AQ22" s="13">
        <v>4</v>
      </c>
      <c r="AR22" s="13" t="s">
        <v>131</v>
      </c>
      <c r="AS22" s="13" t="s">
        <v>144</v>
      </c>
    </row>
    <row r="23" spans="4:78">
      <c r="D23" s="19"/>
      <c r="E23" s="23"/>
      <c r="F23" s="24"/>
      <c r="G23" s="27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40"/>
      <c r="AA23" s="20"/>
      <c r="AB23" s="20"/>
      <c r="AC23" s="20"/>
      <c r="AD23" s="20"/>
      <c r="AE23" s="20"/>
      <c r="AF23" s="20"/>
      <c r="AG23" s="20"/>
      <c r="AH23" s="20"/>
      <c r="AI23" s="20"/>
      <c r="AJ23" s="20"/>
      <c r="AK23" s="20"/>
      <c r="AL23" s="20"/>
      <c r="AQ23" s="13">
        <v>5</v>
      </c>
      <c r="AR23" s="13" t="s">
        <v>132</v>
      </c>
      <c r="AS23" s="13" t="s">
        <v>136</v>
      </c>
    </row>
    <row r="24" spans="4:78">
      <c r="D24" s="19"/>
      <c r="E24" s="23"/>
      <c r="F24" s="24"/>
      <c r="G24" s="27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40"/>
      <c r="AA24" s="20"/>
      <c r="AB24" s="20"/>
      <c r="AC24" s="20"/>
      <c r="AD24" s="20"/>
      <c r="AE24" s="20"/>
      <c r="AF24" s="20"/>
      <c r="AG24" s="20"/>
      <c r="AH24" s="20"/>
      <c r="AI24" s="20"/>
      <c r="AJ24" s="20"/>
      <c r="AK24" s="20"/>
      <c r="AL24" s="20"/>
      <c r="AQ24" s="13">
        <v>6</v>
      </c>
      <c r="AR24" s="13" t="s">
        <v>133</v>
      </c>
      <c r="AS24" s="13" t="s">
        <v>137</v>
      </c>
    </row>
    <row r="25" spans="4:78">
      <c r="D25" s="19"/>
      <c r="E25" s="23"/>
      <c r="F25" s="24"/>
      <c r="G25" s="27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40"/>
      <c r="AA25" s="20"/>
      <c r="AB25" s="20"/>
      <c r="AC25" s="20"/>
      <c r="AD25" s="20"/>
      <c r="AE25" s="20"/>
      <c r="AF25" s="20"/>
      <c r="AG25" s="20"/>
      <c r="AH25" s="20"/>
      <c r="AI25" s="20"/>
      <c r="AJ25" s="20"/>
      <c r="AK25" s="20"/>
      <c r="AL25" s="20"/>
      <c r="AQ25" s="13">
        <v>7</v>
      </c>
      <c r="AR25" s="13" t="s">
        <v>140</v>
      </c>
      <c r="AS25" s="15" t="s">
        <v>142</v>
      </c>
    </row>
    <row r="26" spans="4:78">
      <c r="D26" s="19"/>
      <c r="E26" s="23"/>
      <c r="F26" s="24"/>
      <c r="G26" s="27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40"/>
      <c r="AA26" s="20"/>
      <c r="AB26" s="20"/>
      <c r="AC26" s="20"/>
      <c r="AD26" s="20"/>
      <c r="AE26" s="20"/>
      <c r="AF26" s="20"/>
      <c r="AG26" s="20"/>
      <c r="AH26" s="20"/>
      <c r="AI26" s="20"/>
      <c r="AJ26" s="20"/>
      <c r="AK26" s="20"/>
      <c r="AL26" s="20"/>
    </row>
    <row r="27" spans="4:78">
      <c r="D27" s="19"/>
      <c r="E27" s="23"/>
      <c r="F27" s="24"/>
      <c r="G27" s="27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40"/>
      <c r="AA27" s="20"/>
      <c r="AB27" s="20"/>
      <c r="AC27" s="20"/>
      <c r="AD27" s="20"/>
      <c r="AE27" s="20"/>
      <c r="AF27" s="20"/>
      <c r="AG27" s="20"/>
      <c r="AH27" s="20"/>
      <c r="AI27" s="20"/>
      <c r="AJ27" s="20"/>
      <c r="AK27" s="20"/>
      <c r="AL27" s="20"/>
    </row>
    <row r="28" spans="4:78">
      <c r="D28" s="19"/>
      <c r="E28" s="23"/>
      <c r="F28" s="24"/>
      <c r="G28" s="27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40"/>
      <c r="AA28" s="20"/>
      <c r="AB28" s="20"/>
      <c r="AC28" s="20"/>
      <c r="AD28" s="20"/>
      <c r="AE28" s="20"/>
      <c r="AF28" s="20"/>
      <c r="AG28" s="20"/>
      <c r="AH28" s="20"/>
      <c r="AI28" s="20"/>
      <c r="AJ28" s="20"/>
      <c r="AK28" s="20"/>
      <c r="AL28" s="20"/>
    </row>
    <row r="29" spans="4:78">
      <c r="D29" s="19"/>
      <c r="E29" s="23"/>
      <c r="F29" s="24"/>
      <c r="G29" s="27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40"/>
      <c r="AA29" s="20"/>
      <c r="AB29" s="20"/>
      <c r="AC29" s="20"/>
      <c r="AD29" s="20"/>
      <c r="AE29" s="20"/>
      <c r="AF29" s="20"/>
      <c r="AG29" s="20"/>
      <c r="AH29" s="20"/>
      <c r="AI29" s="20"/>
      <c r="AJ29" s="20"/>
      <c r="AK29" s="20"/>
      <c r="AL29" s="20"/>
    </row>
    <row r="30" spans="4:78">
      <c r="D30" s="19"/>
      <c r="E30" s="23"/>
      <c r="F30" s="24"/>
      <c r="G30" s="27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40"/>
      <c r="AA30" s="20"/>
      <c r="AB30" s="20"/>
      <c r="AC30" s="20"/>
      <c r="AD30" s="20"/>
      <c r="AE30" s="20"/>
      <c r="AF30" s="20"/>
      <c r="AG30" s="20"/>
      <c r="AH30" s="20"/>
      <c r="AI30" s="20"/>
      <c r="AJ30" s="20"/>
      <c r="AK30" s="20"/>
      <c r="AL30" s="20"/>
    </row>
    <row r="31" spans="4:78">
      <c r="D31" s="19"/>
      <c r="E31" s="23"/>
      <c r="F31" s="24"/>
      <c r="G31" s="27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40"/>
      <c r="AA31" s="20"/>
      <c r="AB31" s="20"/>
      <c r="AC31" s="20"/>
      <c r="AD31" s="20"/>
      <c r="AE31" s="20"/>
      <c r="AF31" s="20"/>
      <c r="AG31" s="20"/>
      <c r="AH31" s="20"/>
      <c r="AI31" s="20"/>
      <c r="AJ31" s="20"/>
      <c r="AK31" s="20"/>
      <c r="AL31" s="20"/>
    </row>
    <row r="32" spans="4:78">
      <c r="D32" s="19"/>
      <c r="E32" s="23"/>
      <c r="F32" s="24"/>
      <c r="G32" s="27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40"/>
      <c r="AA32" s="20"/>
      <c r="AB32" s="20"/>
      <c r="AC32" s="20"/>
      <c r="AD32" s="20"/>
      <c r="AE32" s="20"/>
      <c r="AF32" s="20"/>
      <c r="AG32" s="20"/>
      <c r="AH32" s="20"/>
      <c r="AI32" s="20"/>
      <c r="AJ32" s="20"/>
      <c r="AK32" s="20"/>
      <c r="AL32" s="20"/>
    </row>
    <row r="33" spans="4:38">
      <c r="D33" s="19"/>
      <c r="E33" s="23"/>
      <c r="F33" s="24"/>
      <c r="G33" s="27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40"/>
      <c r="AA33" s="20"/>
      <c r="AB33" s="20"/>
      <c r="AC33" s="20"/>
      <c r="AD33" s="20"/>
      <c r="AE33" s="20"/>
      <c r="AF33" s="20"/>
      <c r="AG33" s="20"/>
      <c r="AH33" s="20"/>
      <c r="AI33" s="20"/>
      <c r="AJ33" s="20"/>
      <c r="AK33" s="20"/>
      <c r="AL33" s="20"/>
    </row>
    <row r="34" spans="4:38">
      <c r="D34" s="19"/>
      <c r="E34" s="23"/>
      <c r="F34" s="24"/>
      <c r="G34" s="27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40"/>
      <c r="AA34" s="20"/>
      <c r="AB34" s="20"/>
      <c r="AC34" s="20"/>
      <c r="AD34" s="20"/>
      <c r="AE34" s="20"/>
      <c r="AF34" s="20"/>
      <c r="AG34" s="20"/>
      <c r="AH34" s="20"/>
      <c r="AI34" s="20"/>
      <c r="AJ34" s="20"/>
      <c r="AK34" s="20"/>
      <c r="AL34" s="20"/>
    </row>
    <row r="35" spans="4:38">
      <c r="D35" s="19"/>
      <c r="E35" s="23"/>
      <c r="F35" s="24"/>
      <c r="G35" s="27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40"/>
      <c r="AA35" s="20"/>
      <c r="AB35" s="20"/>
      <c r="AC35" s="20"/>
      <c r="AD35" s="20"/>
      <c r="AE35" s="20"/>
      <c r="AF35" s="20"/>
      <c r="AG35" s="20"/>
      <c r="AH35" s="20"/>
      <c r="AI35" s="20"/>
      <c r="AJ35" s="20"/>
      <c r="AK35" s="20"/>
      <c r="AL35" s="20"/>
    </row>
    <row r="36" spans="4:38">
      <c r="D36" s="19"/>
      <c r="E36" s="23"/>
      <c r="F36" s="24"/>
      <c r="G36" s="27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40"/>
      <c r="AA36" s="20"/>
      <c r="AB36" s="20"/>
      <c r="AC36" s="20"/>
      <c r="AD36" s="20"/>
      <c r="AE36" s="20"/>
      <c r="AF36" s="20"/>
      <c r="AG36" s="20"/>
      <c r="AH36" s="20"/>
      <c r="AI36" s="20"/>
      <c r="AJ36" s="20"/>
      <c r="AK36" s="20"/>
      <c r="AL36" s="20"/>
    </row>
  </sheetData>
  <mergeCells count="33">
    <mergeCell ref="BI16:BI19"/>
    <mergeCell ref="BH16:BH19"/>
    <mergeCell ref="AV16:AV19"/>
    <mergeCell ref="AZ16:AZ19"/>
    <mergeCell ref="AY16:AY19"/>
    <mergeCell ref="AX16:AX19"/>
    <mergeCell ref="AW16:AW19"/>
    <mergeCell ref="BZ16:BZ19"/>
    <mergeCell ref="BY16:BY19"/>
    <mergeCell ref="BX16:BX19"/>
    <mergeCell ref="BW16:BW19"/>
    <mergeCell ref="BV16:BV19"/>
    <mergeCell ref="BU16:BU19"/>
    <mergeCell ref="BT16:BT19"/>
    <mergeCell ref="BS16:BS19"/>
    <mergeCell ref="BR16:BR19"/>
    <mergeCell ref="BQ16:BQ19"/>
    <mergeCell ref="AT11:AT12"/>
    <mergeCell ref="BP16:BP19"/>
    <mergeCell ref="BO16:BO19"/>
    <mergeCell ref="BN16:BN19"/>
    <mergeCell ref="BM16:BM19"/>
    <mergeCell ref="BA16:BA19"/>
    <mergeCell ref="BF16:BF19"/>
    <mergeCell ref="BE16:BE19"/>
    <mergeCell ref="BD16:BD19"/>
    <mergeCell ref="BC16:BC19"/>
    <mergeCell ref="BB16:BB19"/>
    <mergeCell ref="BG16:BG19"/>
    <mergeCell ref="AU16:AU19"/>
    <mergeCell ref="BL16:BL19"/>
    <mergeCell ref="BK16:BK19"/>
    <mergeCell ref="BJ16:BJ19"/>
  </mergeCells>
  <phoneticPr fontId="1" type="noConversion"/>
  <conditionalFormatting sqref="H6:AL6">
    <cfRule type="timePeriod" dxfId="7" priority="24" timePeriod="today">
      <formula>FLOOR(H6,1)=TODAY()</formula>
    </cfRule>
    <cfRule type="cellIs" dxfId="6" priority="18" operator="equal">
      <formula>Fériés</formula>
    </cfRule>
    <cfRule type="cellIs" dxfId="5" priority="17" operator="equal">
      <formula>Fériés</formula>
    </cfRule>
  </conditionalFormatting>
  <conditionalFormatting sqref="H8:AL8">
    <cfRule type="cellIs" dxfId="4" priority="22" operator="equal">
      <formula>"D"</formula>
    </cfRule>
    <cfRule type="cellIs" dxfId="3" priority="23" operator="equal">
      <formula>"S"</formula>
    </cfRule>
  </conditionalFormatting>
  <conditionalFormatting sqref="H10:AL36">
    <cfRule type="cellIs" dxfId="2" priority="20" operator="equal">
      <formula>1</formula>
    </cfRule>
    <cfRule type="cellIs" dxfId="1" priority="21" operator="equal">
      <formula>1</formula>
    </cfRule>
    <cfRule type="cellIs" dxfId="0" priority="19" operator="equal">
      <formula>1</formula>
    </cfRule>
  </conditionalFormatting>
  <pageMargins left="0.7" right="0.7" top="0.75" bottom="0.75" header="0.3" footer="0.3"/>
  <pageSetup paperSize="9" orientation="portrait" r:id="rId1"/>
  <drawing r:id="rId2"/>
  <legacyDrawing r:id="rId3"/>
  <tableParts count="2">
    <tablePart r:id="rId4"/>
    <tablePart r:id="rId5"/>
  </tableParts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cellIs" priority="1" operator="equal" id="{71FFC38B-9DEB-443A-89F1-710FAF421842}">
            <xm:f>Données!$Z$5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H6:AL6</xm:sqref>
        </x14:conditionalFormatting>
        <x14:conditionalFormatting xmlns:xm="http://schemas.microsoft.com/office/excel/2006/main">
          <x14:cfRule type="cellIs" priority="15" operator="equal" id="{71175B1F-9E9C-4732-B2D5-4388680E4BEA}">
            <xm:f>Données!$Z$5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ellIs" priority="14" operator="equal" id="{B8DA8A43-693A-41D8-B2AD-B747A38647F5}">
            <xm:f>Données!$Z$5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ellIs" priority="13" operator="equal" id="{5A9779D9-863E-4E2E-9E1B-D78BB5983921}">
            <xm:f>Données!$Z$6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ellIs" priority="12" operator="equal" id="{EDFAA369-2C62-4F2A-BC46-BF625E2952FD}">
            <xm:f>Données!$Z$7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ellIs" priority="11" operator="equal" id="{DA9BF3B6-8E9D-42CC-8BF4-495BEF174F25}">
            <xm:f>Données!$Z$8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ellIs" priority="10" operator="equal" id="{BF8CE797-A9C9-4ED7-B3ED-48FF349EBB94}">
            <xm:f>Données!$Z$9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ellIs" priority="9" operator="equal" id="{CD3CD08C-A003-4162-BEE3-720D8649A314}">
            <xm:f>Données!$Z$10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ellIs" priority="8" operator="equal" id="{35ADBA2F-2EA0-4859-A47C-327A6246E52E}">
            <xm:f>Données!$Z$11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ellIs" priority="7" operator="equal" id="{FF8272B5-3D58-4128-99DD-0CF9898B8DFD}">
            <xm:f>Données!$Z$12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ellIs" priority="6" operator="equal" id="{CC7D4A21-847B-4AD0-A11E-58B855DC70AE}">
            <xm:f>Données!$Z$13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ellIs" priority="5" operator="equal" id="{21B6BDFB-2612-4D29-94F8-7870EAF6ED2B}">
            <xm:f>Données!$Z$14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ellIs" priority="4" operator="equal" id="{407D56B6-EBAD-4EE6-B51D-1360936A3DE4}">
            <xm:f>Données!$Z$15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ellIs" priority="3" operator="equal" id="{884C505D-D2A3-41EE-A8A1-EEAD1DC6E52D}">
            <xm:f>Données!$Z$16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ellIs" priority="2" operator="equal" id="{CC4D2F14-3CE3-4AB1-8ADB-20BD8CCF26DE}">
            <xm:f>Données!$Z$17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H6:AL6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C25"/>
  <sheetViews>
    <sheetView topLeftCell="R1" workbookViewId="0">
      <selection activeCell="Z5" sqref="Z5:Z17"/>
    </sheetView>
  </sheetViews>
  <sheetFormatPr baseColWidth="10" defaultRowHeight="15"/>
  <sheetData>
    <row r="1" spans="1:29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</row>
    <row r="2" spans="1:29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33" t="s">
        <v>154</v>
      </c>
      <c r="AC2" s="33">
        <f>YEAR('Planning de Maintenance'!AT11)</f>
        <v>2021</v>
      </c>
    </row>
    <row r="3" spans="1:29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</row>
    <row r="4" spans="1:29">
      <c r="A4" s="1" t="s">
        <v>9</v>
      </c>
      <c r="B4" s="1" t="s">
        <v>1</v>
      </c>
      <c r="C4" s="1" t="s">
        <v>3</v>
      </c>
      <c r="D4" s="1" t="s">
        <v>14</v>
      </c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 t="s">
        <v>153</v>
      </c>
      <c r="Z4" s="1" t="s">
        <v>155</v>
      </c>
      <c r="AA4" s="1"/>
      <c r="AB4" s="1"/>
      <c r="AC4" s="1"/>
    </row>
    <row r="5" spans="1:29">
      <c r="A5" s="1" t="s">
        <v>146</v>
      </c>
      <c r="B5" s="1" t="s">
        <v>2</v>
      </c>
      <c r="C5" s="1" t="s">
        <v>149</v>
      </c>
      <c r="D5" s="1" t="s">
        <v>183</v>
      </c>
      <c r="E5" s="1"/>
      <c r="F5" s="1"/>
      <c r="G5" s="1"/>
      <c r="H5" s="1"/>
      <c r="I5" s="1" t="s">
        <v>17</v>
      </c>
      <c r="J5" s="1" t="s">
        <v>23</v>
      </c>
      <c r="K5" s="1" t="s">
        <v>44</v>
      </c>
      <c r="L5" s="1"/>
      <c r="M5" s="1" t="s">
        <v>24</v>
      </c>
      <c r="N5" s="1" t="s">
        <v>31</v>
      </c>
      <c r="O5" s="1"/>
      <c r="P5" s="1"/>
      <c r="Q5" s="1"/>
      <c r="R5" s="1"/>
      <c r="S5" s="1" t="s">
        <v>43</v>
      </c>
      <c r="T5" s="1"/>
      <c r="U5" s="1"/>
      <c r="V5" s="1"/>
      <c r="W5" s="1"/>
      <c r="X5" s="1"/>
      <c r="Y5" s="28" t="s">
        <v>156</v>
      </c>
      <c r="Z5" s="29">
        <f xml:space="preserve"> DATE($AC$2,1,1)</f>
        <v>44197</v>
      </c>
      <c r="AA5" s="1"/>
      <c r="AB5" s="1"/>
      <c r="AC5" s="1"/>
    </row>
    <row r="6" spans="1:29">
      <c r="A6" s="1" t="s">
        <v>169</v>
      </c>
      <c r="B6" s="1" t="s">
        <v>65</v>
      </c>
      <c r="C6" s="1" t="s">
        <v>172</v>
      </c>
      <c r="D6" s="1" t="s">
        <v>10</v>
      </c>
      <c r="E6" s="1"/>
      <c r="F6" s="1"/>
      <c r="G6" s="1"/>
      <c r="H6" s="1"/>
      <c r="I6" s="1" t="s">
        <v>16</v>
      </c>
      <c r="J6" s="1" t="s">
        <v>18</v>
      </c>
      <c r="K6" s="1" t="s">
        <v>45</v>
      </c>
      <c r="L6" s="1"/>
      <c r="M6" s="1" t="s">
        <v>25</v>
      </c>
      <c r="N6" s="1" t="s">
        <v>32</v>
      </c>
      <c r="O6" s="1"/>
      <c r="P6" s="1"/>
      <c r="Q6" s="1"/>
      <c r="R6" s="1"/>
      <c r="S6" s="1" t="s">
        <v>29</v>
      </c>
      <c r="T6" s="1"/>
      <c r="U6" s="1"/>
      <c r="V6" s="1"/>
      <c r="W6" s="1"/>
      <c r="X6" s="1"/>
      <c r="Y6" s="1" t="s">
        <v>157</v>
      </c>
      <c r="Z6" s="11">
        <f xml:space="preserve"> FLOOR(DAY(MINUTE($AC$2/38)/2+56)&amp;"/5/"&amp;$AC$2,7)-34</f>
        <v>44290</v>
      </c>
      <c r="AA6" s="1"/>
      <c r="AB6" s="1"/>
      <c r="AC6" s="1"/>
    </row>
    <row r="7" spans="1:29">
      <c r="A7" s="1" t="s">
        <v>67</v>
      </c>
      <c r="B7" s="1" t="s">
        <v>66</v>
      </c>
      <c r="C7" s="1" t="s">
        <v>2</v>
      </c>
      <c r="D7" s="1" t="s">
        <v>67</v>
      </c>
      <c r="E7" s="1"/>
      <c r="F7" s="1"/>
      <c r="G7" s="1"/>
      <c r="H7" s="1"/>
      <c r="I7" s="1" t="s">
        <v>125</v>
      </c>
      <c r="J7" s="1" t="s">
        <v>19</v>
      </c>
      <c r="K7" s="1" t="s">
        <v>59</v>
      </c>
      <c r="L7" s="1"/>
      <c r="M7" s="1" t="s">
        <v>26</v>
      </c>
      <c r="N7" s="1" t="s">
        <v>33</v>
      </c>
      <c r="O7" s="1"/>
      <c r="P7" s="1"/>
      <c r="Q7" s="1"/>
      <c r="R7" s="1"/>
      <c r="S7" s="1" t="s">
        <v>28</v>
      </c>
      <c r="T7" s="1"/>
      <c r="U7" s="1"/>
      <c r="V7" s="1"/>
      <c r="W7" s="1"/>
      <c r="X7" s="1"/>
      <c r="Y7" s="1" t="s">
        <v>158</v>
      </c>
      <c r="Z7" s="11">
        <f>Z6+1</f>
        <v>44291</v>
      </c>
      <c r="AA7" s="1"/>
      <c r="AB7" s="1"/>
      <c r="AC7" s="1"/>
    </row>
    <row r="8" spans="1:29">
      <c r="A8" s="1" t="s">
        <v>2</v>
      </c>
      <c r="B8" s="1" t="s">
        <v>67</v>
      </c>
      <c r="C8" s="1" t="s">
        <v>67</v>
      </c>
      <c r="D8" s="1" t="s">
        <v>150</v>
      </c>
      <c r="E8" s="1"/>
      <c r="F8" s="1"/>
      <c r="G8" s="1"/>
      <c r="H8" s="1"/>
      <c r="I8" s="1"/>
      <c r="J8" s="1" t="s">
        <v>0</v>
      </c>
      <c r="K8" s="1" t="s">
        <v>46</v>
      </c>
      <c r="L8" s="1"/>
      <c r="M8" s="1" t="s">
        <v>27</v>
      </c>
      <c r="N8" s="1" t="s">
        <v>34</v>
      </c>
      <c r="O8" s="1"/>
      <c r="P8" s="1"/>
      <c r="Q8" s="1"/>
      <c r="R8" s="1"/>
      <c r="S8" s="1" t="s">
        <v>30</v>
      </c>
      <c r="T8" s="1"/>
      <c r="U8" s="1"/>
      <c r="V8" s="1"/>
      <c r="W8" s="1"/>
      <c r="X8" s="1"/>
      <c r="Y8" s="1" t="s">
        <v>159</v>
      </c>
      <c r="Z8" s="29">
        <f xml:space="preserve"> DATE($AC$2,5,1)</f>
        <v>44317</v>
      </c>
      <c r="AA8" s="1"/>
      <c r="AB8" s="1"/>
      <c r="AC8" s="1"/>
    </row>
    <row r="9" spans="1:29">
      <c r="A9" s="1" t="s">
        <v>147</v>
      </c>
      <c r="B9" s="1" t="s">
        <v>68</v>
      </c>
      <c r="C9" s="1" t="s">
        <v>173</v>
      </c>
      <c r="D9" s="1" t="s">
        <v>151</v>
      </c>
      <c r="E9" s="1"/>
      <c r="F9" s="1"/>
      <c r="G9" s="1"/>
      <c r="H9" s="1"/>
      <c r="I9" s="1"/>
      <c r="J9" s="1" t="s">
        <v>20</v>
      </c>
      <c r="K9" s="1" t="s">
        <v>47</v>
      </c>
      <c r="L9" s="1"/>
      <c r="M9" s="1"/>
      <c r="N9" s="1" t="s">
        <v>35</v>
      </c>
      <c r="O9" s="1"/>
      <c r="P9" s="1"/>
      <c r="Q9" s="1"/>
      <c r="R9" s="1"/>
      <c r="S9" s="1"/>
      <c r="T9" s="1"/>
      <c r="U9" s="1"/>
      <c r="V9" s="1"/>
      <c r="W9" s="1"/>
      <c r="X9" s="1"/>
      <c r="Y9" s="1" t="s">
        <v>160</v>
      </c>
      <c r="Z9" s="29">
        <f xml:space="preserve"> DATE($AC$2,5,8)</f>
        <v>44324</v>
      </c>
      <c r="AA9" s="1"/>
      <c r="AB9" s="1"/>
      <c r="AC9" s="1"/>
    </row>
    <row r="10" spans="1:29">
      <c r="A10" s="1" t="s">
        <v>170</v>
      </c>
      <c r="B10" s="1" t="s">
        <v>71</v>
      </c>
      <c r="C10" s="1" t="s">
        <v>174</v>
      </c>
      <c r="D10" s="1" t="s">
        <v>152</v>
      </c>
      <c r="E10" s="1"/>
      <c r="F10" s="1"/>
      <c r="G10" s="1"/>
      <c r="H10" s="1"/>
      <c r="I10" s="1"/>
      <c r="J10" s="1" t="s">
        <v>21</v>
      </c>
      <c r="K10" s="1" t="s">
        <v>48</v>
      </c>
      <c r="L10" s="1"/>
      <c r="M10" s="1"/>
      <c r="N10" s="1" t="s">
        <v>36</v>
      </c>
      <c r="O10" s="1"/>
      <c r="P10" s="1"/>
      <c r="Q10" s="1"/>
      <c r="R10" s="1"/>
      <c r="S10" s="1"/>
      <c r="T10" s="1"/>
      <c r="U10" s="1"/>
      <c r="V10" s="1"/>
      <c r="W10" s="1"/>
      <c r="X10" s="1"/>
      <c r="Y10" s="1" t="s">
        <v>161</v>
      </c>
      <c r="Z10" s="11">
        <f>Z6+39</f>
        <v>44329</v>
      </c>
      <c r="AA10" s="1"/>
      <c r="AB10" s="1"/>
      <c r="AC10" s="1"/>
    </row>
    <row r="11" spans="1:29">
      <c r="A11" s="1" t="s">
        <v>171</v>
      </c>
      <c r="B11" s="1" t="s">
        <v>69</v>
      </c>
      <c r="C11" s="1" t="s">
        <v>175</v>
      </c>
      <c r="D11" s="1" t="s">
        <v>11</v>
      </c>
      <c r="E11" s="1"/>
      <c r="F11" s="1"/>
      <c r="G11" s="1"/>
      <c r="H11" s="1"/>
      <c r="I11" s="1"/>
      <c r="J11" s="1" t="s">
        <v>22</v>
      </c>
      <c r="K11" s="1" t="s">
        <v>49</v>
      </c>
      <c r="L11" s="1"/>
      <c r="M11" s="1"/>
      <c r="N11" s="1" t="s">
        <v>37</v>
      </c>
      <c r="O11" s="1"/>
      <c r="P11" s="1"/>
      <c r="Q11" s="1"/>
      <c r="R11" s="1"/>
      <c r="S11" s="1"/>
      <c r="T11" s="1"/>
      <c r="U11" s="1"/>
      <c r="V11" s="1"/>
      <c r="W11" s="1"/>
      <c r="X11" s="1"/>
      <c r="Y11" s="1" t="s">
        <v>162</v>
      </c>
      <c r="Z11" s="11">
        <f>Z6+49</f>
        <v>44339</v>
      </c>
      <c r="AA11" s="1"/>
      <c r="AB11" s="1"/>
      <c r="AC11" s="1"/>
    </row>
    <row r="12" spans="1:29">
      <c r="A12" s="1" t="s">
        <v>148</v>
      </c>
      <c r="B12" s="1" t="s">
        <v>70</v>
      </c>
      <c r="C12" s="1" t="s">
        <v>176</v>
      </c>
      <c r="D12" s="1" t="s">
        <v>184</v>
      </c>
      <c r="E12" s="1"/>
      <c r="F12" s="1"/>
      <c r="G12" s="1"/>
      <c r="H12" s="1"/>
      <c r="I12" s="1"/>
      <c r="J12" s="1"/>
      <c r="K12" s="1" t="s">
        <v>50</v>
      </c>
      <c r="L12" s="1"/>
      <c r="M12" s="1"/>
      <c r="N12" s="1" t="s">
        <v>123</v>
      </c>
      <c r="O12" s="1"/>
      <c r="P12" s="1"/>
      <c r="Q12" s="1"/>
      <c r="R12" s="1"/>
      <c r="S12" s="1"/>
      <c r="T12" s="1"/>
      <c r="U12" s="1"/>
      <c r="V12" s="1"/>
      <c r="W12" s="1"/>
      <c r="X12" s="1"/>
      <c r="Y12" s="1" t="s">
        <v>163</v>
      </c>
      <c r="Z12" s="11">
        <f>Z6+50</f>
        <v>44340</v>
      </c>
      <c r="AA12" s="1"/>
      <c r="AB12" s="1"/>
      <c r="AC12" s="1"/>
    </row>
    <row r="13" spans="1:29">
      <c r="A13" s="1" t="s">
        <v>145</v>
      </c>
      <c r="B13" s="1" t="s">
        <v>72</v>
      </c>
      <c r="C13" s="1" t="s">
        <v>177</v>
      </c>
      <c r="D13" s="1" t="s">
        <v>2</v>
      </c>
      <c r="E13" s="1"/>
      <c r="F13" s="1"/>
      <c r="G13" s="1"/>
      <c r="H13" s="1"/>
      <c r="I13" s="1"/>
      <c r="J13" s="1"/>
      <c r="K13" s="1" t="s">
        <v>51</v>
      </c>
      <c r="L13" s="1"/>
      <c r="M13" s="1"/>
      <c r="N13" s="1" t="s">
        <v>38</v>
      </c>
      <c r="O13" s="1"/>
      <c r="P13" s="1"/>
      <c r="Q13" s="1"/>
      <c r="R13" s="1"/>
      <c r="S13" s="1"/>
      <c r="T13" s="1"/>
      <c r="U13" s="1"/>
      <c r="V13" s="1"/>
      <c r="W13" s="1"/>
      <c r="X13" s="1"/>
      <c r="Y13" s="1" t="s">
        <v>164</v>
      </c>
      <c r="Z13" s="11">
        <f xml:space="preserve"> DATE($AC$2,7,14)</f>
        <v>44391</v>
      </c>
      <c r="AA13" s="1"/>
      <c r="AB13" s="1"/>
      <c r="AC13" s="1"/>
    </row>
    <row r="14" spans="1:29">
      <c r="A14" s="1" t="s">
        <v>4</v>
      </c>
      <c r="B14" s="1" t="s">
        <v>73</v>
      </c>
      <c r="C14" s="1" t="s">
        <v>63</v>
      </c>
      <c r="D14" s="1" t="s">
        <v>185</v>
      </c>
      <c r="E14" s="1"/>
      <c r="F14" s="1"/>
      <c r="G14" s="1"/>
      <c r="H14" s="1"/>
      <c r="I14" s="1"/>
      <c r="J14" s="1"/>
      <c r="K14" s="1" t="s">
        <v>52</v>
      </c>
      <c r="L14" s="1"/>
      <c r="M14" s="1"/>
      <c r="N14" s="1" t="s">
        <v>39</v>
      </c>
      <c r="O14" s="1"/>
      <c r="P14" s="1"/>
      <c r="Q14" s="1"/>
      <c r="R14" s="1"/>
      <c r="S14" s="1"/>
      <c r="T14" s="1"/>
      <c r="U14" s="1"/>
      <c r="V14" s="1"/>
      <c r="W14" s="1"/>
      <c r="X14" s="1"/>
      <c r="Y14" s="1" t="s">
        <v>165</v>
      </c>
      <c r="Z14" s="11">
        <f xml:space="preserve"> DATE($AC$2,8,15)</f>
        <v>44423</v>
      </c>
      <c r="AA14" s="1"/>
      <c r="AB14" s="1"/>
      <c r="AC14" s="1"/>
    </row>
    <row r="15" spans="1:29">
      <c r="A15" s="1" t="s">
        <v>5</v>
      </c>
      <c r="B15" s="1" t="s">
        <v>74</v>
      </c>
      <c r="C15" s="1" t="s">
        <v>64</v>
      </c>
      <c r="D15" s="1" t="s">
        <v>12</v>
      </c>
      <c r="E15" s="1"/>
      <c r="F15" s="1"/>
      <c r="G15" s="1"/>
      <c r="H15" s="1"/>
      <c r="I15" s="1"/>
      <c r="J15" s="1"/>
      <c r="K15" s="1" t="s">
        <v>53</v>
      </c>
      <c r="L15" s="1"/>
      <c r="M15" s="1"/>
      <c r="N15" s="1" t="s">
        <v>40</v>
      </c>
      <c r="O15" s="1"/>
      <c r="P15" s="1"/>
      <c r="Q15" s="1"/>
      <c r="R15" s="1"/>
      <c r="S15" s="1"/>
      <c r="T15" s="1"/>
      <c r="U15" s="1"/>
      <c r="V15" s="1"/>
      <c r="W15" s="1"/>
      <c r="X15" s="1"/>
      <c r="Y15" s="1" t="s">
        <v>166</v>
      </c>
      <c r="Z15" s="11">
        <f xml:space="preserve"> DATE($AC$2,11,1)</f>
        <v>44501</v>
      </c>
      <c r="AA15" s="1"/>
      <c r="AB15" s="1"/>
      <c r="AC15" s="1"/>
    </row>
    <row r="16" spans="1:29">
      <c r="A16" s="1" t="s">
        <v>6</v>
      </c>
      <c r="B16" s="1" t="s">
        <v>75</v>
      </c>
      <c r="C16" s="1" t="s">
        <v>178</v>
      </c>
      <c r="D16" s="1" t="s">
        <v>13</v>
      </c>
      <c r="E16" s="1"/>
      <c r="F16" s="1"/>
      <c r="G16" s="1"/>
      <c r="H16" s="1"/>
      <c r="I16" s="1"/>
      <c r="J16" s="1"/>
      <c r="K16" s="1" t="s">
        <v>54</v>
      </c>
      <c r="L16" s="1"/>
      <c r="M16" s="1"/>
      <c r="N16" s="1" t="s">
        <v>41</v>
      </c>
      <c r="O16" s="1"/>
      <c r="P16" s="1"/>
      <c r="Q16" s="1"/>
      <c r="R16" s="1"/>
      <c r="S16" s="1"/>
      <c r="T16" s="1"/>
      <c r="U16" s="1"/>
      <c r="V16" s="1"/>
      <c r="W16" s="1"/>
      <c r="X16" s="1"/>
      <c r="Y16" s="1" t="s">
        <v>167</v>
      </c>
      <c r="Z16" s="11">
        <f xml:space="preserve"> DATE($AC$2,11,11)</f>
        <v>44511</v>
      </c>
      <c r="AA16" s="1"/>
      <c r="AB16" s="1"/>
      <c r="AC16" s="1"/>
    </row>
    <row r="17" spans="1:29">
      <c r="A17" s="1" t="s">
        <v>7</v>
      </c>
      <c r="B17" s="1" t="s">
        <v>76</v>
      </c>
      <c r="C17" s="1" t="s">
        <v>179</v>
      </c>
      <c r="D17" s="1"/>
      <c r="E17" s="1"/>
      <c r="F17" s="1"/>
      <c r="G17" s="1"/>
      <c r="H17" s="1"/>
      <c r="I17" s="1"/>
      <c r="J17" s="1"/>
      <c r="K17" s="1" t="s">
        <v>55</v>
      </c>
      <c r="L17" s="1"/>
      <c r="M17" s="1"/>
      <c r="N17" s="1" t="s">
        <v>42</v>
      </c>
      <c r="O17" s="1"/>
      <c r="P17" s="1"/>
      <c r="Q17" s="1"/>
      <c r="R17" s="1"/>
      <c r="S17" s="1"/>
      <c r="T17" s="1"/>
      <c r="U17" s="1"/>
      <c r="V17" s="1"/>
      <c r="W17" s="1"/>
      <c r="X17" s="1"/>
      <c r="Y17" s="1" t="s">
        <v>168</v>
      </c>
      <c r="Z17" s="11">
        <f xml:space="preserve"> DATE($AC$2,12,25)</f>
        <v>44555</v>
      </c>
      <c r="AA17" s="1"/>
      <c r="AB17" s="1"/>
      <c r="AC17" s="1"/>
    </row>
    <row r="18" spans="1:29">
      <c r="A18" s="1" t="s">
        <v>8</v>
      </c>
      <c r="B18" s="1" t="s">
        <v>77</v>
      </c>
      <c r="C18" s="1" t="s">
        <v>180</v>
      </c>
      <c r="D18" s="1"/>
      <c r="E18" s="1"/>
      <c r="F18" s="1"/>
      <c r="G18" s="1"/>
      <c r="H18" s="1"/>
      <c r="I18" s="1"/>
      <c r="J18" s="1"/>
      <c r="K18" s="1" t="s">
        <v>15</v>
      </c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</row>
    <row r="19" spans="1:29">
      <c r="A19" s="1"/>
      <c r="B19" s="1" t="s">
        <v>78</v>
      </c>
      <c r="C19" s="1" t="s">
        <v>181</v>
      </c>
      <c r="D19" s="1"/>
      <c r="E19" s="1"/>
      <c r="F19" s="1"/>
      <c r="G19" s="1"/>
      <c r="H19" s="1"/>
      <c r="I19" s="1"/>
      <c r="J19" s="1"/>
      <c r="K19" s="1" t="s">
        <v>56</v>
      </c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</row>
    <row r="20" spans="1:29">
      <c r="A20" s="1"/>
      <c r="B20" s="1" t="s">
        <v>79</v>
      </c>
      <c r="C20" s="1" t="s">
        <v>182</v>
      </c>
      <c r="D20" s="1"/>
      <c r="E20" s="1"/>
      <c r="F20" s="1"/>
      <c r="G20" s="1"/>
      <c r="H20" s="1"/>
      <c r="I20" s="1"/>
      <c r="J20" s="1"/>
      <c r="K20" s="1" t="s">
        <v>57</v>
      </c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</row>
    <row r="21" spans="1:29">
      <c r="A21" s="1"/>
      <c r="B21" s="1" t="s">
        <v>80</v>
      </c>
      <c r="C21" s="1"/>
      <c r="D21" s="1"/>
      <c r="E21" s="1"/>
      <c r="F21" s="1"/>
      <c r="G21" s="1"/>
      <c r="H21" s="1"/>
      <c r="I21" s="1"/>
      <c r="J21" s="1"/>
      <c r="K21" s="1" t="s">
        <v>58</v>
      </c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</row>
    <row r="22" spans="1:29">
      <c r="A22" s="1"/>
      <c r="B22" s="1" t="s">
        <v>81</v>
      </c>
      <c r="C22" s="1"/>
      <c r="D22" s="1"/>
      <c r="E22" s="1"/>
      <c r="F22" s="1"/>
      <c r="G22" s="1"/>
      <c r="H22" s="1"/>
      <c r="I22" s="1"/>
      <c r="J22" s="1"/>
      <c r="K22" s="1" t="s">
        <v>60</v>
      </c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</row>
    <row r="23" spans="1:29">
      <c r="A23" s="1"/>
      <c r="B23" s="1" t="s">
        <v>82</v>
      </c>
      <c r="C23" s="1"/>
      <c r="D23" s="1"/>
      <c r="E23" s="1"/>
      <c r="F23" s="1"/>
      <c r="G23" s="1"/>
      <c r="H23" s="1"/>
      <c r="I23" s="1"/>
      <c r="J23" s="1"/>
      <c r="K23" s="1" t="s">
        <v>61</v>
      </c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</row>
    <row r="24" spans="1:29">
      <c r="A24" s="1"/>
      <c r="B24" s="1" t="s">
        <v>83</v>
      </c>
      <c r="C24" s="1"/>
      <c r="D24" s="1"/>
      <c r="E24" s="1"/>
      <c r="F24" s="1"/>
      <c r="G24" s="1"/>
      <c r="H24" s="1"/>
      <c r="I24" s="1"/>
      <c r="J24" s="1"/>
      <c r="K24" s="1" t="s">
        <v>62</v>
      </c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</row>
    <row r="25" spans="1:29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 de Maintenance</vt:lpstr>
      <vt:lpstr>Données</vt:lpstr>
      <vt:lpstr>Jours_Feries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Productions Animales</dc:creator>
  <cp:lastModifiedBy>FRANCIS</cp:lastModifiedBy>
  <dcterms:created xsi:type="dcterms:W3CDTF">2015-06-05T18:19:34Z</dcterms:created>
  <dcterms:modified xsi:type="dcterms:W3CDTF">2021-08-27T15:48:23Z</dcterms:modified>
</cp:coreProperties>
</file>