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4505" yWindow="-15" windowWidth="14340" windowHeight="12435"/>
  </bookViews>
  <sheets>
    <sheet name="RECAP" sheetId="1" r:id="rId1"/>
    <sheet name="BD" sheetId="2" r:id="rId2"/>
  </sheets>
  <definedNames>
    <definedName name="_xlnm._FilterDatabase" localSheetId="1" hidden="1">RECAP!$A$30:$D$49</definedName>
    <definedName name="_xlnm._FilterDatabase" localSheetId="0" hidden="1">RECAP!$A$30:$D$30</definedName>
    <definedName name="CLASSE">RECAP!$B$31:$B$48</definedName>
    <definedName name="MAT">BD!$C$2:$C$11</definedName>
    <definedName name="Matiere">RECAP!$S$1:$S$10</definedName>
    <definedName name="Prof">RECAP!$U$1:$U$11</definedName>
    <definedName name="Section">RECAP!$T$1:$T$4</definedName>
  </definedNames>
  <calcPr calcId="124519"/>
</workbook>
</file>

<file path=xl/calcChain.xml><?xml version="1.0" encoding="utf-8"?>
<calcChain xmlns="http://schemas.openxmlformats.org/spreadsheetml/2006/main">
  <c r="E2" i="1" a="1"/>
  <c r="E2" s="1"/>
  <c r="G2"/>
  <c r="G3"/>
  <c r="G4"/>
  <c r="G5"/>
  <c r="G6"/>
  <c r="G7"/>
  <c r="G8"/>
  <c r="G9"/>
  <c r="G10"/>
  <c r="G1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2" a="1"/>
  <c r="H2" s="1"/>
  <c r="C3" l="1"/>
  <c r="C4"/>
  <c r="C5"/>
  <c r="C6"/>
  <c r="C7"/>
  <c r="C8"/>
  <c r="C9"/>
  <c r="C10"/>
  <c r="C11"/>
  <c r="C2"/>
  <c r="B3"/>
  <c r="D3" s="1"/>
  <c r="B4"/>
  <c r="B5"/>
  <c r="B6"/>
  <c r="B7"/>
  <c r="B8"/>
  <c r="B9"/>
  <c r="B10"/>
  <c r="B11"/>
  <c r="B2"/>
  <c r="H21" i="2"/>
  <c r="K20"/>
  <c r="H20"/>
  <c r="K19"/>
  <c r="H19"/>
  <c r="K18"/>
  <c r="H18"/>
  <c r="K17"/>
  <c r="H17"/>
  <c r="K16"/>
  <c r="H16"/>
  <c r="H15"/>
  <c r="K14"/>
  <c r="H14"/>
  <c r="H13"/>
  <c r="H12"/>
  <c r="K8"/>
  <c r="H3"/>
  <c r="H4"/>
  <c r="H5"/>
  <c r="H6"/>
  <c r="H7"/>
  <c r="H8"/>
  <c r="H9"/>
  <c r="H10"/>
  <c r="H11"/>
  <c r="H2"/>
  <c r="K10"/>
  <c r="K9"/>
  <c r="K7"/>
  <c r="K6"/>
  <c r="K4"/>
  <c r="F3" i="1" l="1" a="1"/>
  <c r="F3" s="1"/>
  <c r="F2" a="1"/>
  <c r="F2" s="1"/>
  <c r="D2"/>
  <c r="E6" a="1"/>
  <c r="E6" s="1"/>
  <c r="E5" a="1"/>
  <c r="E5" s="1"/>
  <c r="E4" a="1"/>
  <c r="E4" s="1"/>
  <c r="E11" a="1"/>
  <c r="E11" s="1"/>
  <c r="E10" a="1"/>
  <c r="E10" s="1"/>
  <c r="E9" a="1"/>
  <c r="E9" s="1"/>
  <c r="E8" a="1"/>
  <c r="E8" s="1"/>
  <c r="E7" a="1"/>
  <c r="E7" s="1"/>
  <c r="E3" a="1"/>
  <c r="E3" s="1"/>
  <c r="F6" a="1"/>
  <c r="F6" s="1"/>
  <c r="F10" a="1"/>
  <c r="F10" s="1"/>
  <c r="F4" a="1"/>
  <c r="F4" s="1"/>
  <c r="F5" a="1"/>
  <c r="F5" s="1"/>
  <c r="F7" a="1"/>
  <c r="F7" s="1"/>
  <c r="F11" a="1"/>
  <c r="F11" s="1"/>
  <c r="F8" a="1"/>
  <c r="F8" s="1"/>
  <c r="F9" a="1"/>
  <c r="F9" s="1"/>
  <c r="D11"/>
  <c r="D6"/>
  <c r="D7"/>
  <c r="D8"/>
  <c r="D4"/>
  <c r="D5"/>
  <c r="D9"/>
  <c r="D10"/>
</calcChain>
</file>

<file path=xl/sharedStrings.xml><?xml version="1.0" encoding="utf-8"?>
<sst xmlns="http://schemas.openxmlformats.org/spreadsheetml/2006/main" count="299" uniqueCount="66">
  <si>
    <t>Mois</t>
  </si>
  <si>
    <t>Matière</t>
  </si>
  <si>
    <t>Section</t>
  </si>
  <si>
    <t>N.Heures</t>
  </si>
  <si>
    <t>Montant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</si>
  <si>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</si>
  <si>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</si>
  <si>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</si>
  <si>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</si>
  <si>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</si>
  <si>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</si>
  <si>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</si>
  <si>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</si>
  <si>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</si>
  <si>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</si>
  <si>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Matiere</t>
  </si>
  <si>
    <t>COLLEGE</t>
  </si>
  <si>
    <t>LYCEE</t>
  </si>
  <si>
    <t>Total H</t>
  </si>
  <si>
    <t>Taux C</t>
  </si>
  <si>
    <t>Taux L</t>
  </si>
  <si>
    <t xml:space="preserve"> Montant</t>
  </si>
  <si>
    <t>Mode</t>
  </si>
  <si>
    <t>MATHS</t>
  </si>
  <si>
    <t>ESPECES</t>
  </si>
  <si>
    <t>FR</t>
  </si>
  <si>
    <t>SVT</t>
  </si>
  <si>
    <t>AR</t>
  </si>
  <si>
    <t>MATERNELLE</t>
  </si>
  <si>
    <t>PRIMAIRE</t>
  </si>
  <si>
    <t>MOHAMED ABDOU</t>
  </si>
  <si>
    <t>RACHID MEKOUAR</t>
  </si>
  <si>
    <t>LAILA</t>
  </si>
  <si>
    <t>NOHA</t>
  </si>
  <si>
    <t>NABIL</t>
  </si>
  <si>
    <t>ALI</t>
  </si>
  <si>
    <t>MUSTAPHA</t>
  </si>
  <si>
    <t>AKID</t>
  </si>
  <si>
    <t>PH</t>
  </si>
  <si>
    <t>PC</t>
  </si>
  <si>
    <t>HG</t>
  </si>
  <si>
    <t>SC</t>
  </si>
  <si>
    <t>E.IS</t>
  </si>
  <si>
    <t>SALWA</t>
  </si>
  <si>
    <t>Classe</t>
  </si>
  <si>
    <t>GS (A)</t>
  </si>
  <si>
    <t>CP (A)</t>
  </si>
  <si>
    <t>CP (B)</t>
  </si>
  <si>
    <t>TC</t>
  </si>
  <si>
    <t>1AB</t>
  </si>
  <si>
    <t>2AB</t>
  </si>
  <si>
    <t>3AC (1)</t>
  </si>
  <si>
    <t>3AC (2)</t>
  </si>
  <si>
    <t>3AC (3)</t>
  </si>
  <si>
    <t>JIHANE</t>
  </si>
  <si>
    <t>SAMIRA MIFTAH</t>
  </si>
  <si>
    <t>CE1</t>
  </si>
  <si>
    <t>CE2</t>
  </si>
  <si>
    <t>CM1</t>
  </si>
  <si>
    <t>CM2</t>
  </si>
  <si>
    <t>CE6</t>
  </si>
  <si>
    <t xml:space="preserve">GS (B) </t>
  </si>
  <si>
    <t>GS (C)</t>
  </si>
  <si>
    <t>1AC</t>
  </si>
  <si>
    <t>2AC</t>
  </si>
  <si>
    <t>Professeur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</si>
</sst>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Bahnschrift"/>
      <family val="2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172AD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" fontId="5" fillId="0" borderId="3" xfId="0" applyNumberFormat="1" applyFont="1" applyBorder="1" applyAlignment="1">
      <alignment horizontal="left" vertical="center"/>
    </xf>
    <xf numFmtId="4" fontId="0" fillId="0" borderId="3" xfId="0" applyNumberForma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" fontId="0" fillId="0" borderId="3" xfId="0" applyNumberFormat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4" fontId="5" fillId="0" borderId="4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3" borderId="1" xfId="0" applyFont="1" applyFill="1" applyBorder="1"/>
    <xf numFmtId="4" fontId="5" fillId="0" borderId="3" xfId="0" applyNumberFormat="1" applyFont="1" applyFill="1" applyBorder="1" applyAlignment="1">
      <alignment horizontal="left" vertical="center"/>
    </xf>
    <xf numFmtId="4" fontId="5" fillId="0" borderId="4" xfId="0" applyNumberFormat="1" applyFont="1" applyFill="1" applyBorder="1" applyAlignment="1">
      <alignment horizontal="left" vertical="center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9" fillId="0" borderId="0" xfId="0" applyFont="1" applyBorder="1"/>
    <xf numFmtId="0" fontId="9" fillId="0" borderId="0" xfId="0" applyFont="1"/>
    <xf numFmtId="0" fontId="9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Fill="1"/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" fontId="0" fillId="0" borderId="3" xfId="0" applyNumberFormat="1" applyFill="1" applyBorder="1" applyAlignment="1">
      <alignment horizontal="left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0" fontId="10" fillId="0" borderId="0" xfId="0" applyFont="1" applyBorder="1"/>
    <xf numFmtId="0" fontId="10" fillId="0" borderId="0" xfId="0" applyFont="1"/>
    <xf numFmtId="4" fontId="5" fillId="0" borderId="1" xfId="0" applyNumberFormat="1" applyFont="1" applyBorder="1" applyAlignment="1">
      <alignment horizontal="left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269875</xdr:colOff>
      <xdr:row>3</xdr:row>
      <xdr:rowOff>111125</xdr:rowOff>
    </xdr:from>
    <xdr:to>
      <xdr:col>11</xdr:col>
      <xdr:colOff>849312</xdr:colOff>
      <xdr:row>5</xdr:row>
      <xdr:rowOff>142875</xdr:rowOff>
    </xdr:to>
    <xdr:sp macro="[0]!RAZ" textlink="">
      <xdr:nvSpPr>
        <xdr:cNvPr id="2" name="ZoneTexte 1"/>
        <xdr:cNvSpPr txBox="1"/>
      </xdr:nvSpPr>
      <xdr:spPr>
        <a:xfrm>
          <a:off x="7953375" y="889000"/>
          <a:ext cx="2857500" cy="5873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79"/>
  <sheetViews>
    <sheetView showGridLines="0" showZeros="0" tabSelected="1" zoomScale="120" zoomScaleNormal="120" workbookViewId="0">
      <pane xSplit="17" ySplit="28" topLeftCell="R29" activePane="bottomRight" state="frozen"/>
      <selection pane="topRight" activeCell="R1" sqref="R1"/>
      <selection pane="bottomLeft" activeCell="A29" sqref="A29"/>
      <selection pane="bottomRight" activeCell="K2" sqref="K2"/>
    </sheetView>
  </sheetViews>
  <sheetFormatPr baseColWidth="10" defaultRowHeight="15"/>
  <cols>
    <col min="1" max="1" width="17.7109375" bestFit="1" customWidth="1"/>
    <col min="2" max="2" width="19" customWidth="1"/>
    <col min="3" max="3" width="14.140625" customWidth="1"/>
    <col min="7" max="7" width="14.140625" customWidth="1"/>
    <col min="9" max="9" width="4.42578125" customWidth="1"/>
    <col min="10" max="10" width="14" customWidth="1"/>
    <col min="11" max="11" width="20.140625" customWidth="1"/>
    <col min="12" max="12" width="19.5703125" customWidth="1"/>
    <col min="18" max="18" width="11.5703125" customWidth="1"/>
    <col min="19" max="21" width="11.42578125" style="36"/>
    <col min="22" max="24" width="11.42578125" style="31"/>
  </cols>
  <sheetData>
    <row r="1" spans="1:24" ht="17.25">
      <c r="A1" s="1" t="s">
        <v>0</v>
      </c>
      <c r="B1" s="1" t="s">
        <v>1</v>
      </c>
      <c r="C1" s="2" t="s">
        <v>2</v>
      </c>
      <c r="D1" s="1" t="s">
        <v>3</v>
      </c>
      <c r="E1" s="1" t="s">
        <v>19</v>
      </c>
      <c r="F1" s="1" t="s">
        <v>20</v>
      </c>
      <c r="G1" s="1" t="s">
        <v>4</v>
      </c>
      <c r="H1" s="1" t="s">
        <v>22</v>
      </c>
      <c r="I1" s="10"/>
      <c r="J1" s="13" t="s">
        <v>1</v>
      </c>
      <c r="K1" s="13" t="s">
        <v>2</v>
      </c>
      <c r="L1" s="13" t="s">
        <v>65</v>
      </c>
      <c r="S1" s="24" t="s">
        <v>27</v>
      </c>
      <c r="T1" s="22" t="s">
        <v>16</v>
      </c>
      <c r="U1" s="22" t="s">
        <v>37</v>
      </c>
      <c r="V1" s="23"/>
    </row>
    <row r="2" spans="1:24" s="16" customFormat="1" ht="21.75" customHeight="1">
      <c r="A2" s="14" t="s">
        <v>5</v>
      </c>
      <c r="B2" s="11">
        <f t="shared" ref="B2:B11" si="0">+$J$2</f>
        <v>0</v>
      </c>
      <c r="C2" s="11">
        <f t="shared" ref="C2:C11" si="1">+$K$2</f>
        <v>0</v>
      </c>
      <c r="D2" s="27">
        <f>SUMPRODUCT((BD!$A$2:$A$21=$A2)*(BD!$C$2:$C$21=$B2)*(BD!$B$2:$B$21=$L$2)*(BD!$D$1:$G$1=$C2),(BD!$D$2:$G$21))</f>
        <v>0</v>
      </c>
      <c r="E2" s="27" t="str">
        <f t="array" ref="E2">IF($K$2="COLLEGE",IFERROR(INDEX(BD!$A$2:$L$21,MATCH(1,(BD!$A$2:$A$21=$A2)*(BD!$B$2:$B$21=$L$2)*(BD!$C$2:$C$21=$B$2),0),9),""),"")</f>
        <v/>
      </c>
      <c r="F2" s="27" t="str">
        <f t="array" ref="F2">IF($K$2="LYCEE",IFERROR(INDEX(BD!$A$2:$L$21,MATCH(1,(BD!$A$2:$A$21=$A2)*(BD!$B$2:$B$21=$L$2)*(BD!$C$2:$C$21=$B$2),0),10),""),"")</f>
        <v/>
      </c>
      <c r="G2" s="28" t="str">
        <f>IF(AND($K$2&lt;&gt;"COLLEGE",$K$2&lt;&gt;"LYCEE"),"",IF($K$2="COLLEGE",SUMPRODUCT((BD!$A$2:$A$21=$A2)*(BD!$B$2:$B$21=$L$2),(BD!$F$2:$F$21)*(BD!$I$2:$I$21)),IF($K$2="LYCEE",SUMPRODUCT((BD!$A$2:$A$21=$A2)*(BD!$B$2:$B$21=$L$2),(BD!$G$2:$G$21)*(BD!$J$2:$J$21)))))</f>
        <v/>
      </c>
      <c r="H2" s="11" t="str">
        <f t="array" ref="H2">IFERROR(INDEX(BD!$A$2:$L$21,MATCH(1,(BD!$A$2:$A$21=$A2)*(BD!$B$2:$B$21=$L$2),0),12),"")</f>
        <v/>
      </c>
      <c r="I2" s="15"/>
      <c r="J2" s="12"/>
      <c r="K2" s="12"/>
      <c r="L2" s="12"/>
      <c r="S2" s="24" t="s">
        <v>42</v>
      </c>
      <c r="T2" s="24" t="s">
        <v>17</v>
      </c>
      <c r="U2" s="24" t="s">
        <v>35</v>
      </c>
      <c r="V2" s="25"/>
      <c r="W2" s="32"/>
      <c r="X2" s="32"/>
    </row>
    <row r="3" spans="1:24" s="16" customFormat="1" ht="21.75" customHeight="1">
      <c r="A3" s="14" t="s">
        <v>6</v>
      </c>
      <c r="B3" s="11">
        <f t="shared" si="0"/>
        <v>0</v>
      </c>
      <c r="C3" s="11">
        <f t="shared" si="1"/>
        <v>0</v>
      </c>
      <c r="D3" s="27">
        <f>SUMPRODUCT((BD!$A$2:$A$21=$A3)*(BD!$C$2:$C$21=$B3)*(BD!$B$2:$B$21=$L$2)*(BD!$D$1:$G$1=$C3),(BD!$D$2:$G$21))</f>
        <v>0</v>
      </c>
      <c r="E3" s="27" t="str">
        <f t="array" ref="E3">IF($K$2="COLLEGE",IFERROR(INDEX(BD!$A$2:$L$21,MATCH(1,(BD!$A$2:$A$21=$A3)*(BD!$B$2:$B$21=$L$2)*(BD!$C$2:$C$21=$B$2),0),9),""),"")</f>
        <v/>
      </c>
      <c r="F3" s="27" t="str">
        <f t="array" ref="F3">IF($K$2="LYCEE",IFERROR(INDEX(BD!$A$2:$L$21,MATCH(1,(BD!$A$2:$A$21=$A3)*(BD!$B$2:$B$21=$L$2)*(BD!$C$2:$C$21=$B$2),0),10),""),"")</f>
        <v/>
      </c>
      <c r="G3" s="28" t="str">
        <f>IF(AND($K$2&lt;&gt;"COLLEGE",$K$2&lt;&gt;"LYCEE"),"",IF($K$2="COLLEGE",SUMPRODUCT((BD!$A$2:$A$21=$A3)*(BD!$B$2:$B$21=$L$2),(BD!$F$2:$F$21)*(BD!$I$2:$I$21)),IF($K$2="LYCEE",SUMPRODUCT((BD!$A$2:$A$21=$A3)*(BD!$B$2:$B$21=$L$2),(BD!$G$2:$G$21)*(BD!$J$2:$J$21)))))</f>
        <v/>
      </c>
      <c r="H3" s="11" t="str">
        <f t="array" ref="H3">IFERROR(INDEX(BD!$A$2:$L$21,MATCH(1,(BD!$A$2:$A$21=$A3)*(BD!$B$2:$B$21=$L$2),0),12),"")</f>
        <v/>
      </c>
      <c r="I3" s="15"/>
      <c r="S3" s="24" t="s">
        <v>25</v>
      </c>
      <c r="T3" s="24" t="s">
        <v>28</v>
      </c>
      <c r="U3" s="24" t="s">
        <v>54</v>
      </c>
      <c r="V3" s="25"/>
      <c r="W3" s="32"/>
      <c r="X3" s="32"/>
    </row>
    <row r="4" spans="1:24" s="16" customFormat="1" ht="21.75" customHeight="1">
      <c r="A4" s="14" t="s">
        <v>7</v>
      </c>
      <c r="B4" s="11">
        <f t="shared" si="0"/>
        <v>0</v>
      </c>
      <c r="C4" s="11">
        <f t="shared" si="1"/>
        <v>0</v>
      </c>
      <c r="D4" s="27">
        <f>SUMPRODUCT((BD!$A$2:$A$21=$A4)*(BD!$C$2:$C$21=$B4)*(BD!$B$2:$B$21=$L$2)*(BD!$D$1:$G$1=$C4),(BD!$D$2:$G$21))</f>
        <v>0</v>
      </c>
      <c r="E4" s="27" t="str">
        <f t="array" ref="E4">IF($K$2="COLLEGE",IFERROR(INDEX(BD!$A$2:$L$21,MATCH(1,(BD!$A$2:$A$21=$A4)*(BD!$B$2:$B$21=$L$2)*(BD!$C$2:$C$21=$B$2),0),9),""),"")</f>
        <v/>
      </c>
      <c r="F4" s="27" t="str">
        <f t="array" ref="F4">IF($K$2="LYCEE",IFERROR(INDEX(BD!$A$2:$L$21,MATCH(1,(BD!$A$2:$A$21=$A4)*(BD!$B$2:$B$21=$L$2)*(BD!$C$2:$C$21=$B$2),0),10),""),"")</f>
        <v/>
      </c>
      <c r="G4" s="28" t="str">
        <f>IF(AND($K$2&lt;&gt;"COLLEGE",$K$2&lt;&gt;"LYCEE"),"",IF($K$2="COLLEGE",SUMPRODUCT((BD!$A$2:$A$21=$A4)*(BD!$B$2:$B$21=$L$2),(BD!$F$2:$F$21)*(BD!$I$2:$I$21)),IF($K$2="LYCEE",SUMPRODUCT((BD!$A$2:$A$21=$A4)*(BD!$B$2:$B$21=$L$2),(BD!$G$2:$G$21)*(BD!$J$2:$J$21)))))</f>
        <v/>
      </c>
      <c r="H4" s="11" t="str">
        <f t="array" ref="H4">IFERROR(INDEX(BD!$A$2:$L$21,MATCH(1,(BD!$A$2:$A$21=$A4)*(BD!$B$2:$B$21=$L$2),0),12),"")</f>
        <v/>
      </c>
      <c r="I4" s="15"/>
      <c r="Q4" s="21"/>
      <c r="R4" s="21"/>
      <c r="S4" s="24" t="s">
        <v>40</v>
      </c>
      <c r="T4" s="24" t="s">
        <v>29</v>
      </c>
      <c r="U4" s="24" t="s">
        <v>32</v>
      </c>
      <c r="V4" s="24"/>
      <c r="W4" s="33"/>
      <c r="X4" s="33"/>
    </row>
    <row r="5" spans="1:24" s="16" customFormat="1" ht="21.75" customHeight="1">
      <c r="A5" s="14" t="s">
        <v>8</v>
      </c>
      <c r="B5" s="11">
        <f t="shared" si="0"/>
        <v>0</v>
      </c>
      <c r="C5" s="11">
        <f t="shared" si="1"/>
        <v>0</v>
      </c>
      <c r="D5" s="27">
        <f>SUMPRODUCT((BD!$A$2:$A$21=$A5)*(BD!$C$2:$C$21=$B5)*(BD!$B$2:$B$21=$L$2)*(BD!$D$1:$G$1=$C5),(BD!$D$2:$G$21))</f>
        <v>0</v>
      </c>
      <c r="E5" s="27" t="str">
        <f t="array" ref="E5">IF($K$2="COLLEGE",IFERROR(INDEX(BD!$A$2:$L$21,MATCH(1,(BD!$A$2:$A$21=$A5)*(BD!$B$2:$B$21=$L$2)*(BD!$C$2:$C$21=$B$2),0),9),""),"")</f>
        <v/>
      </c>
      <c r="F5" s="27" t="str">
        <f t="array" ref="F5">IF($K$2="LYCEE",IFERROR(INDEX(BD!$A$2:$L$21,MATCH(1,(BD!$A$2:$A$21=$A5)*(BD!$B$2:$B$21=$L$2)*(BD!$C$2:$C$21=$B$2),0),10),""),"")</f>
        <v/>
      </c>
      <c r="G5" s="28" t="str">
        <f>IF(AND($K$2&lt;&gt;"COLLEGE",$K$2&lt;&gt;"LYCEE"),"",IF($K$2="COLLEGE",SUMPRODUCT((BD!$A$2:$A$21=$A5)*(BD!$B$2:$B$21=$L$2),(BD!$F$2:$F$21)*(BD!$I$2:$I$21)),IF($K$2="LYCEE",SUMPRODUCT((BD!$A$2:$A$21=$A5)*(BD!$B$2:$B$21=$L$2),(BD!$G$2:$G$21)*(BD!$J$2:$J$21)))))</f>
        <v/>
      </c>
      <c r="H5" s="11" t="str">
        <f t="array" ref="H5">IFERROR(INDEX(BD!$A$2:$L$21,MATCH(1,(BD!$A$2:$A$21=$A5)*(BD!$B$2:$B$21=$L$2),0),12),"")</f>
        <v/>
      </c>
      <c r="I5" s="15"/>
      <c r="Q5" s="21"/>
      <c r="R5" s="21"/>
      <c r="S5" s="22" t="s">
        <v>23</v>
      </c>
      <c r="T5" s="24" t="s">
        <v>34</v>
      </c>
      <c r="U5" s="24" t="s">
        <v>30</v>
      </c>
      <c r="V5" s="24"/>
      <c r="W5" s="33"/>
      <c r="X5" s="33"/>
    </row>
    <row r="6" spans="1:24" s="16" customFormat="1" ht="21.75" customHeight="1">
      <c r="A6" s="14" t="s">
        <v>9</v>
      </c>
      <c r="B6" s="11">
        <f t="shared" si="0"/>
        <v>0</v>
      </c>
      <c r="C6" s="11">
        <f t="shared" si="1"/>
        <v>0</v>
      </c>
      <c r="D6" s="27">
        <f>SUMPRODUCT((BD!$A$2:$A$21=$A6)*(BD!$C$2:$C$21=$B6)*(BD!$B$2:$B$21=$L$2)*(BD!$D$1:$G$1=$C6),(BD!$D$2:$G$21))</f>
        <v>0</v>
      </c>
      <c r="E6" s="27" t="str">
        <f t="array" ref="E6">IF($K$2="COLLEGE",IFERROR(INDEX(BD!$A$2:$L$21,MATCH(1,(BD!$A$2:$A$21=$A6)*(BD!$B$2:$B$21=$L$2)*(BD!$C$2:$C$21=$B$2),0),9),""),"")</f>
        <v/>
      </c>
      <c r="F6" s="27" t="str">
        <f t="array" ref="F6">IF($K$2="LYCEE",IFERROR(INDEX(BD!$A$2:$L$21,MATCH(1,(BD!$A$2:$A$21=$A6)*(BD!$B$2:$B$21=$L$2)*(BD!$C$2:$C$21=$B$2),0),10),""),"")</f>
        <v/>
      </c>
      <c r="G6" s="28" t="str">
        <f>IF(AND($K$2&lt;&gt;"COLLEGE",$K$2&lt;&gt;"LYCEE"),"",IF($K$2="COLLEGE",SUMPRODUCT((BD!$A$2:$A$21=$A6)*(BD!$B$2:$B$21=$L$2),(BD!$F$2:$F$21)*(BD!$I$2:$I$21)),IF($K$2="LYCEE",SUMPRODUCT((BD!$A$2:$A$21=$A6)*(BD!$B$2:$B$21=$L$2),(BD!$G$2:$G$21)*(BD!$J$2:$J$21)))))</f>
        <v/>
      </c>
      <c r="H6" s="11" t="str">
        <f t="array" ref="H6">IFERROR(INDEX(BD!$A$2:$L$21,MATCH(1,(BD!$A$2:$A$21=$A6)*(BD!$B$2:$B$21=$L$2),0),12),"")</f>
        <v/>
      </c>
      <c r="I6" s="15"/>
      <c r="Q6" s="21"/>
      <c r="R6" s="21"/>
      <c r="S6" s="24" t="s">
        <v>39</v>
      </c>
      <c r="T6" s="24" t="s">
        <v>55</v>
      </c>
      <c r="U6" s="24" t="s">
        <v>36</v>
      </c>
      <c r="V6" s="24"/>
      <c r="W6" s="33"/>
      <c r="X6" s="33"/>
    </row>
    <row r="7" spans="1:24" s="16" customFormat="1" ht="21.75" customHeight="1">
      <c r="A7" s="14" t="s">
        <v>10</v>
      </c>
      <c r="B7" s="11">
        <f t="shared" si="0"/>
        <v>0</v>
      </c>
      <c r="C7" s="11">
        <f t="shared" si="1"/>
        <v>0</v>
      </c>
      <c r="D7" s="27">
        <f>SUMPRODUCT((BD!$A$2:$A$21=$A7)*(BD!$C$2:$C$21=$B7)*(BD!$B$2:$B$21=$L$2)*(BD!$D$1:$G$1=$C7),(BD!$D$2:$G$21))</f>
        <v>0</v>
      </c>
      <c r="E7" s="27" t="str">
        <f t="array" ref="E7">IF($K$2="COLLEGE",IFERROR(INDEX(BD!$A$2:$L$21,MATCH(1,(BD!$A$2:$A$21=$A7)*(BD!$B$2:$B$21=$L$2)*(BD!$C$2:$C$21=$B$2),0),9),""),"")</f>
        <v/>
      </c>
      <c r="F7" s="27" t="str">
        <f t="array" ref="F7">IF($K$2="LYCEE",IFERROR(INDEX(BD!$A$2:$L$21,MATCH(1,(BD!$A$2:$A$21=$A7)*(BD!$B$2:$B$21=$L$2)*(BD!$C$2:$C$21=$B$2),0),10),""),"")</f>
        <v/>
      </c>
      <c r="G7" s="28" t="str">
        <f>IF(AND($K$2&lt;&gt;"COLLEGE",$K$2&lt;&gt;"LYCEE"),"",IF($K$2="COLLEGE",SUMPRODUCT((BD!$A$2:$A$21=$A7)*(BD!$B$2:$B$21=$L$2),(BD!$F$2:$F$21)*(BD!$I$2:$I$21)),IF($K$2="LYCEE",SUMPRODUCT((BD!$A$2:$A$21=$A7)*(BD!$B$2:$B$21=$L$2),(BD!$G$2:$G$21)*(BD!$J$2:$J$21)))))</f>
        <v/>
      </c>
      <c r="H7" s="11" t="str">
        <f t="array" ref="H7">IFERROR(INDEX(BD!$A$2:$L$21,MATCH(1,(BD!$A$2:$A$21=$A7)*(BD!$B$2:$B$21=$L$2),0),12),"")</f>
        <v/>
      </c>
      <c r="I7" s="15"/>
      <c r="Q7" s="21"/>
      <c r="R7" s="21"/>
      <c r="S7" s="24" t="s">
        <v>38</v>
      </c>
      <c r="T7" s="24"/>
      <c r="U7" s="24" t="s">
        <v>34</v>
      </c>
      <c r="V7" s="24"/>
      <c r="W7" s="33"/>
      <c r="X7" s="33"/>
    </row>
    <row r="8" spans="1:24" s="16" customFormat="1" ht="21.75" customHeight="1">
      <c r="A8" s="14" t="s">
        <v>11</v>
      </c>
      <c r="B8" s="11">
        <f t="shared" si="0"/>
        <v>0</v>
      </c>
      <c r="C8" s="11">
        <f t="shared" si="1"/>
        <v>0</v>
      </c>
      <c r="D8" s="27">
        <f>SUMPRODUCT((BD!$A$2:$A$21=$A8)*(BD!$C$2:$C$21=$B8)*(BD!$B$2:$B$21=$L$2)*(BD!$D$1:$G$1=$C8),(BD!$D$2:$G$21))</f>
        <v>0</v>
      </c>
      <c r="E8" s="27" t="str">
        <f t="array" ref="E8">IF($K$2="COLLEGE",IFERROR(INDEX(BD!$A$2:$L$21,MATCH(1,(BD!$A$2:$A$21=$A8)*(BD!$B$2:$B$21=$L$2)*(BD!$C$2:$C$21=$B$2),0),9),""),"")</f>
        <v/>
      </c>
      <c r="F8" s="27" t="str">
        <f t="array" ref="F8">IF($K$2="LYCEE",IFERROR(INDEX(BD!$A$2:$L$21,MATCH(1,(BD!$A$2:$A$21=$A8)*(BD!$B$2:$B$21=$L$2)*(BD!$C$2:$C$21=$B$2),0),10),""),"")</f>
        <v/>
      </c>
      <c r="G8" s="28" t="str">
        <f>IF(AND($K$2&lt;&gt;"COLLEGE",$K$2&lt;&gt;"LYCEE"),"",IF($K$2="COLLEGE",SUMPRODUCT((BD!$A$2:$A$21=$A8)*(BD!$B$2:$B$21=$L$2),(BD!$F$2:$F$21)*(BD!$I$2:$I$21)),IF($K$2="LYCEE",SUMPRODUCT((BD!$A$2:$A$21=$A8)*(BD!$B$2:$B$21=$L$2),(BD!$G$2:$G$21)*(BD!$J$2:$J$21)))))</f>
        <v/>
      </c>
      <c r="H8" s="11" t="str">
        <f t="array" ref="H8">IFERROR(INDEX(BD!$A$2:$L$21,MATCH(1,(BD!$A$2:$A$21=$A8)*(BD!$B$2:$B$21=$L$2),0),12),"")</f>
        <v/>
      </c>
      <c r="I8" s="15"/>
      <c r="Q8" s="21"/>
      <c r="R8" s="21"/>
      <c r="S8" s="24" t="s">
        <v>41</v>
      </c>
      <c r="T8" s="24"/>
      <c r="U8" s="24" t="s">
        <v>33</v>
      </c>
      <c r="V8" s="24"/>
      <c r="W8" s="33"/>
      <c r="X8" s="33"/>
    </row>
    <row r="9" spans="1:24" s="16" customFormat="1" ht="21.75" customHeight="1">
      <c r="A9" s="14" t="s">
        <v>12</v>
      </c>
      <c r="B9" s="11">
        <f t="shared" si="0"/>
        <v>0</v>
      </c>
      <c r="C9" s="11">
        <f t="shared" si="1"/>
        <v>0</v>
      </c>
      <c r="D9" s="27">
        <f>SUMPRODUCT((BD!$A$2:$A$21=$A9)*(BD!$C$2:$C$21=$B9)*(BD!$B$2:$B$21=$L$2)*(BD!$D$1:$G$1=$C9),(BD!$D$2:$G$21))</f>
        <v>0</v>
      </c>
      <c r="E9" s="27" t="str">
        <f t="array" ref="E9">IF($K$2="COLLEGE",IFERROR(INDEX(BD!$A$2:$L$21,MATCH(1,(BD!$A$2:$A$21=$A9)*(BD!$B$2:$B$21=$L$2)*(BD!$C$2:$C$21=$B$2),0),9),""),"")</f>
        <v/>
      </c>
      <c r="F9" s="27" t="str">
        <f t="array" ref="F9">IF($K$2="LYCEE",IFERROR(INDEX(BD!$A$2:$L$21,MATCH(1,(BD!$A$2:$A$21=$A9)*(BD!$B$2:$B$21=$L$2)*(BD!$C$2:$C$21=$B$2),0),10),""),"")</f>
        <v/>
      </c>
      <c r="G9" s="28" t="str">
        <f>IF(AND($K$2&lt;&gt;"COLLEGE",$K$2&lt;&gt;"LYCEE"),"",IF($K$2="COLLEGE",SUMPRODUCT((BD!$A$2:$A$21=$A9)*(BD!$B$2:$B$21=$L$2),(BD!$F$2:$F$21)*(BD!$I$2:$I$21)),IF($K$2="LYCEE",SUMPRODUCT((BD!$A$2:$A$21=$A9)*(BD!$B$2:$B$21=$L$2),(BD!$G$2:$G$21)*(BD!$J$2:$J$21)))))</f>
        <v/>
      </c>
      <c r="H9" s="11" t="str">
        <f t="array" ref="H9">IFERROR(INDEX(BD!$A$2:$L$21,MATCH(1,(BD!$A$2:$A$21=$A9)*(BD!$B$2:$B$21=$L$2),0),12),"")</f>
        <v/>
      </c>
      <c r="I9" s="15"/>
      <c r="Q9" s="21"/>
      <c r="R9" s="21"/>
      <c r="S9" s="24" t="s">
        <v>26</v>
      </c>
      <c r="T9" s="24"/>
      <c r="U9" s="24" t="s">
        <v>31</v>
      </c>
      <c r="V9" s="24"/>
      <c r="W9" s="33"/>
      <c r="X9" s="33"/>
    </row>
    <row r="10" spans="1:24" s="16" customFormat="1" ht="21.75" customHeight="1">
      <c r="A10" s="14" t="s">
        <v>13</v>
      </c>
      <c r="B10" s="11">
        <f t="shared" si="0"/>
        <v>0</v>
      </c>
      <c r="C10" s="11">
        <f t="shared" si="1"/>
        <v>0</v>
      </c>
      <c r="D10" s="27">
        <f>SUMPRODUCT((BD!$A$2:$A$21=$A10)*(BD!$C$2:$C$21=$B10)*(BD!$B$2:$B$21=$L$2)*(BD!$D$1:$G$1=$C10),(BD!$D$2:$G$21))</f>
        <v>0</v>
      </c>
      <c r="E10" s="27" t="str">
        <f t="array" ref="E10">IF($K$2="COLLEGE",IFERROR(INDEX(BD!$A$2:$L$21,MATCH(1,(BD!$A$2:$A$21=$A10)*(BD!$B$2:$B$21=$L$2)*(BD!$C$2:$C$21=$B$2),0),9),""),"")</f>
        <v/>
      </c>
      <c r="F10" s="27" t="str">
        <f t="array" ref="F10">IF($K$2="LYCEE",IFERROR(INDEX(BD!$A$2:$L$21,MATCH(1,(BD!$A$2:$A$21=$A10)*(BD!$B$2:$B$21=$L$2)*(BD!$C$2:$C$21=$B$2),0),10),""),"")</f>
        <v/>
      </c>
      <c r="G10" s="28" t="str">
        <f>IF(AND($K$2&lt;&gt;"COLLEGE",$K$2&lt;&gt;"LYCEE"),"",IF($K$2="COLLEGE",SUMPRODUCT((BD!$A$2:$A$21=$A10)*(BD!$B$2:$B$21=$L$2),(BD!$F$2:$F$21)*(BD!$I$2:$I$21)),IF($K$2="LYCEE",SUMPRODUCT((BD!$A$2:$A$21=$A10)*(BD!$B$2:$B$21=$L$2),(BD!$G$2:$G$21)*(BD!$J$2:$J$21)))))</f>
        <v/>
      </c>
      <c r="H10" s="11" t="str">
        <f t="array" ref="H10">IFERROR(INDEX(BD!$A$2:$L$21,MATCH(1,(BD!$A$2:$A$21=$A10)*(BD!$B$2:$B$21=$L$2),0),12),"")</f>
        <v/>
      </c>
      <c r="I10" s="15"/>
      <c r="Q10" s="21"/>
      <c r="R10" s="21"/>
      <c r="S10" s="24"/>
      <c r="T10" s="24"/>
      <c r="U10" s="24" t="s">
        <v>43</v>
      </c>
      <c r="V10" s="24"/>
      <c r="W10" s="33"/>
      <c r="X10" s="33"/>
    </row>
    <row r="11" spans="1:24" s="16" customFormat="1" ht="21.75" customHeight="1">
      <c r="A11" s="14" t="s">
        <v>14</v>
      </c>
      <c r="B11" s="11">
        <f t="shared" si="0"/>
        <v>0</v>
      </c>
      <c r="C11" s="11">
        <f t="shared" si="1"/>
        <v>0</v>
      </c>
      <c r="D11" s="27">
        <f>SUMPRODUCT((BD!$A$2:$A$21=$A11)*(BD!$C$2:$C$21=$B11)*(BD!$B$2:$B$21=$L$2)*(BD!$D$1:$G$1=$C11),(BD!$D$2:$G$21))</f>
        <v>0</v>
      </c>
      <c r="E11" s="27" t="str">
        <f t="array" ref="E11">IF($K$2="COLLEGE",IFERROR(INDEX(BD!$A$2:$L$21,MATCH(1,(BD!$A$2:$A$21=$A11)*(BD!$B$2:$B$21=$L$2)*(BD!$C$2:$C$21=$B$2),0),9),""),"")</f>
        <v/>
      </c>
      <c r="F11" s="27" t="str">
        <f t="array" ref="F11">IF($K$2="LYCEE",IFERROR(INDEX(BD!$A$2:$L$21,MATCH(1,(BD!$A$2:$A$21=$A11)*(BD!$B$2:$B$21=$L$2)*(BD!$C$2:$C$21=$B$2),0),10),""),"")</f>
        <v/>
      </c>
      <c r="G11" s="28" t="str">
        <f>IF(AND($K$2&lt;&gt;"COLLEGE",$K$2&lt;&gt;"LYCEE"),"",IF($K$2="COLLEGE",SUMPRODUCT((BD!$A$2:$A$21=$A11)*(BD!$B$2:$B$21=$L$2),(BD!$F$2:$F$21)*(BD!$I$2:$I$21)),IF($K$2="LYCEE",SUMPRODUCT((BD!$A$2:$A$21=$A11)*(BD!$B$2:$B$21=$L$2),(BD!$G$2:$G$21)*(BD!$J$2:$J$21)))))</f>
        <v/>
      </c>
      <c r="H11" s="11" t="str">
        <f t="array" ref="H11">IFERROR(INDEX(BD!$A$2:$L$21,MATCH(1,(BD!$A$2:$A$21=$A11)*(BD!$B$2:$B$21=$L$2),0),12),"")</f>
        <v/>
      </c>
      <c r="I11" s="15"/>
      <c r="Q11" s="21"/>
      <c r="R11" s="21"/>
      <c r="S11" s="24"/>
      <c r="T11" s="24"/>
      <c r="U11" s="24" t="s">
        <v>55</v>
      </c>
      <c r="V11" s="24"/>
      <c r="W11" s="33"/>
      <c r="X11" s="33"/>
    </row>
    <row r="12" spans="1:24">
      <c r="Q12" s="20"/>
      <c r="R12" s="20"/>
      <c r="S12" s="22"/>
      <c r="T12" s="22"/>
      <c r="U12" s="22"/>
      <c r="V12" s="22"/>
      <c r="W12" s="34"/>
      <c r="X12" s="34"/>
    </row>
    <row r="13" spans="1:24">
      <c r="Q13" s="20"/>
      <c r="R13" s="20"/>
      <c r="S13" s="22"/>
      <c r="T13" s="22"/>
      <c r="U13" s="22"/>
      <c r="V13" s="22"/>
      <c r="W13" s="34"/>
      <c r="X13" s="34"/>
    </row>
    <row r="14" spans="1:24">
      <c r="Q14" s="20"/>
      <c r="R14" s="20"/>
      <c r="S14" s="22"/>
      <c r="T14" s="22"/>
      <c r="U14" s="22"/>
      <c r="V14" s="22"/>
      <c r="W14" s="34"/>
      <c r="X14" s="34"/>
    </row>
    <row r="15" spans="1:24">
      <c r="Q15" s="20"/>
      <c r="R15" s="20"/>
      <c r="S15" s="22"/>
      <c r="T15" s="22"/>
      <c r="U15" s="22"/>
      <c r="V15" s="22"/>
      <c r="W15" s="34"/>
      <c r="X15" s="34"/>
    </row>
    <row r="16" spans="1:24">
      <c r="Q16" s="20"/>
      <c r="R16" s="20"/>
      <c r="S16" s="22"/>
      <c r="T16" s="22"/>
      <c r="U16" s="22"/>
      <c r="V16" s="22"/>
      <c r="W16" s="34"/>
      <c r="X16" s="34"/>
    </row>
    <row r="17" spans="1:24">
      <c r="Q17" s="20"/>
      <c r="R17" s="20"/>
      <c r="S17" s="22"/>
      <c r="T17" s="22"/>
      <c r="U17" s="22"/>
      <c r="V17" s="22"/>
      <c r="W17" s="34"/>
      <c r="X17" s="34"/>
    </row>
    <row r="18" spans="1:24">
      <c r="S18" s="35"/>
      <c r="T18" s="35"/>
      <c r="U18" s="35"/>
      <c r="V18" s="34"/>
    </row>
    <row r="19" spans="1:24">
      <c r="S19" s="35"/>
      <c r="T19" s="35"/>
      <c r="U19" s="35"/>
      <c r="V19" s="34"/>
    </row>
    <row r="20" spans="1:24">
      <c r="S20" s="35"/>
      <c r="T20" s="35"/>
      <c r="U20" s="35"/>
      <c r="V20" s="34"/>
    </row>
    <row r="21" spans="1:24">
      <c r="S21" s="35"/>
      <c r="T21" s="35"/>
      <c r="U21" s="35"/>
      <c r="V21" s="34"/>
    </row>
    <row r="29" spans="1:24" ht="141.75" customHeight="1">
      <c r="A29" s="26"/>
      <c r="B29" s="26"/>
      <c r="C29" s="26"/>
      <c r="D29" s="26"/>
      <c r="E29" s="26"/>
      <c r="F29" s="26"/>
      <c r="G29" s="26"/>
      <c r="H29" s="26"/>
    </row>
    <row r="30" spans="1:24">
      <c r="A30" s="17" t="s">
        <v>65</v>
      </c>
      <c r="B30" s="17" t="s">
        <v>44</v>
      </c>
      <c r="C30" s="17" t="s">
        <v>2</v>
      </c>
      <c r="D30" s="17" t="s">
        <v>1</v>
      </c>
      <c r="E30" s="26"/>
      <c r="F30" s="26"/>
      <c r="G30" s="26"/>
      <c r="H30" s="26"/>
    </row>
    <row r="31" spans="1:24">
      <c r="A31" s="4" t="s">
        <v>37</v>
      </c>
      <c r="B31" s="37" t="s">
        <v>53</v>
      </c>
      <c r="C31" s="38" t="s">
        <v>16</v>
      </c>
      <c r="D31" s="4" t="s">
        <v>39</v>
      </c>
      <c r="E31" s="26"/>
    </row>
    <row r="32" spans="1:24">
      <c r="A32" s="4" t="s">
        <v>35</v>
      </c>
      <c r="B32" s="37" t="s">
        <v>51</v>
      </c>
      <c r="C32" s="38" t="s">
        <v>16</v>
      </c>
      <c r="D32" s="4" t="s">
        <v>26</v>
      </c>
      <c r="E32" s="26"/>
    </row>
    <row r="33" spans="1:8">
      <c r="A33" s="4" t="s">
        <v>35</v>
      </c>
      <c r="B33" s="37" t="s">
        <v>49</v>
      </c>
      <c r="C33" s="38" t="s">
        <v>17</v>
      </c>
      <c r="D33" s="4" t="s">
        <v>26</v>
      </c>
      <c r="E33" s="26"/>
    </row>
    <row r="34" spans="1:8">
      <c r="A34" s="4" t="s">
        <v>54</v>
      </c>
      <c r="B34" s="37" t="s">
        <v>62</v>
      </c>
      <c r="C34" s="38" t="s">
        <v>28</v>
      </c>
      <c r="D34" s="4" t="s">
        <v>25</v>
      </c>
      <c r="E34" s="26"/>
    </row>
    <row r="35" spans="1:8">
      <c r="A35" s="4" t="s">
        <v>32</v>
      </c>
      <c r="B35" s="37" t="s">
        <v>40</v>
      </c>
      <c r="C35" s="38" t="s">
        <v>16</v>
      </c>
      <c r="D35" s="4" t="s">
        <v>40</v>
      </c>
      <c r="E35" s="26"/>
    </row>
    <row r="36" spans="1:8">
      <c r="A36" s="4" t="s">
        <v>30</v>
      </c>
      <c r="B36" s="37" t="s">
        <v>46</v>
      </c>
      <c r="C36" s="38" t="s">
        <v>29</v>
      </c>
      <c r="D36" s="4" t="s">
        <v>23</v>
      </c>
      <c r="E36" s="26"/>
    </row>
    <row r="37" spans="1:8">
      <c r="A37" s="4" t="s">
        <v>30</v>
      </c>
      <c r="B37" s="37" t="s">
        <v>56</v>
      </c>
      <c r="C37" s="38" t="s">
        <v>29</v>
      </c>
      <c r="D37" s="4" t="s">
        <v>23</v>
      </c>
      <c r="E37" s="26"/>
    </row>
    <row r="38" spans="1:8">
      <c r="A38" s="4" t="s">
        <v>30</v>
      </c>
      <c r="B38" s="37" t="s">
        <v>58</v>
      </c>
      <c r="C38" s="38" t="s">
        <v>29</v>
      </c>
      <c r="D38" s="4" t="s">
        <v>23</v>
      </c>
      <c r="E38" s="26"/>
    </row>
    <row r="39" spans="1:8">
      <c r="A39" s="4" t="s">
        <v>30</v>
      </c>
      <c r="B39" s="37" t="s">
        <v>60</v>
      </c>
      <c r="C39" s="38" t="s">
        <v>29</v>
      </c>
      <c r="D39" s="4" t="s">
        <v>23</v>
      </c>
      <c r="E39" s="26"/>
      <c r="F39" s="26"/>
      <c r="G39" s="26"/>
      <c r="H39" s="26"/>
    </row>
    <row r="40" spans="1:8">
      <c r="A40" s="4" t="s">
        <v>36</v>
      </c>
      <c r="B40" s="37" t="s">
        <v>52</v>
      </c>
      <c r="C40" s="38" t="s">
        <v>16</v>
      </c>
      <c r="D40" s="4" t="s">
        <v>41</v>
      </c>
      <c r="E40" s="26"/>
    </row>
    <row r="41" spans="1:8">
      <c r="A41" s="4" t="s">
        <v>36</v>
      </c>
      <c r="B41" s="37" t="s">
        <v>50</v>
      </c>
      <c r="C41" s="38" t="s">
        <v>17</v>
      </c>
      <c r="D41" s="4" t="s">
        <v>41</v>
      </c>
      <c r="E41" s="26"/>
    </row>
    <row r="42" spans="1:8">
      <c r="A42" s="4" t="s">
        <v>34</v>
      </c>
      <c r="B42" s="37" t="s">
        <v>64</v>
      </c>
      <c r="C42" s="38" t="s">
        <v>16</v>
      </c>
      <c r="D42" s="4" t="s">
        <v>38</v>
      </c>
      <c r="E42" s="26"/>
    </row>
    <row r="43" spans="1:8">
      <c r="A43" s="4" t="s">
        <v>33</v>
      </c>
      <c r="B43" s="37" t="s">
        <v>45</v>
      </c>
      <c r="C43" s="38" t="s">
        <v>28</v>
      </c>
      <c r="D43" s="4" t="s">
        <v>27</v>
      </c>
      <c r="E43" s="26"/>
    </row>
    <row r="44" spans="1:8">
      <c r="A44" s="4" t="s">
        <v>31</v>
      </c>
      <c r="B44" s="37" t="s">
        <v>47</v>
      </c>
      <c r="C44" s="38" t="s">
        <v>29</v>
      </c>
      <c r="D44" s="4" t="s">
        <v>42</v>
      </c>
      <c r="E44" s="26"/>
    </row>
    <row r="45" spans="1:8">
      <c r="A45" s="4" t="s">
        <v>31</v>
      </c>
      <c r="B45" s="37" t="s">
        <v>57</v>
      </c>
      <c r="C45" s="38" t="s">
        <v>29</v>
      </c>
      <c r="D45" s="4" t="s">
        <v>42</v>
      </c>
      <c r="E45" s="26"/>
    </row>
    <row r="46" spans="1:8">
      <c r="A46" s="4" t="s">
        <v>31</v>
      </c>
      <c r="B46" s="37" t="s">
        <v>59</v>
      </c>
      <c r="C46" s="38" t="s">
        <v>29</v>
      </c>
      <c r="D46" s="4" t="s">
        <v>42</v>
      </c>
      <c r="E46" s="26"/>
    </row>
    <row r="47" spans="1:8">
      <c r="A47" s="4" t="s">
        <v>43</v>
      </c>
      <c r="B47" s="37" t="s">
        <v>61</v>
      </c>
      <c r="C47" s="38" t="s">
        <v>28</v>
      </c>
      <c r="D47" s="4" t="s">
        <v>25</v>
      </c>
      <c r="E47" s="26"/>
    </row>
    <row r="48" spans="1:8">
      <c r="A48" s="4" t="s">
        <v>55</v>
      </c>
      <c r="B48" s="37" t="s">
        <v>63</v>
      </c>
      <c r="C48" s="38" t="s">
        <v>16</v>
      </c>
      <c r="D48" s="4" t="s">
        <v>25</v>
      </c>
      <c r="E48" s="26"/>
    </row>
    <row r="49" spans="1:8">
      <c r="A49" s="4" t="s">
        <v>55</v>
      </c>
      <c r="B49" s="37" t="s">
        <v>48</v>
      </c>
      <c r="C49" s="38" t="s">
        <v>17</v>
      </c>
      <c r="D49" s="4" t="s">
        <v>25</v>
      </c>
      <c r="E49" s="26"/>
    </row>
    <row r="50" spans="1:8">
      <c r="E50" s="26"/>
      <c r="F50" s="26"/>
      <c r="G50" s="26"/>
      <c r="H50" s="26"/>
    </row>
    <row r="51" spans="1:8">
      <c r="E51" s="26"/>
      <c r="F51" s="26"/>
      <c r="G51" s="26"/>
      <c r="H51" s="26"/>
    </row>
    <row r="52" spans="1:8">
      <c r="E52" s="26"/>
      <c r="F52" s="26"/>
      <c r="G52" s="26"/>
      <c r="H52" s="26"/>
    </row>
    <row r="53" spans="1:8">
      <c r="E53" s="26"/>
      <c r="F53" s="26"/>
      <c r="G53" s="26"/>
      <c r="H53" s="26"/>
    </row>
    <row r="54" spans="1:8">
      <c r="E54" s="26"/>
      <c r="F54" s="26"/>
      <c r="G54" s="26"/>
      <c r="H54" s="26"/>
    </row>
    <row r="55" spans="1:8">
      <c r="E55" s="26"/>
      <c r="F55" s="26"/>
      <c r="G55" s="26"/>
      <c r="H55" s="26"/>
    </row>
    <row r="56" spans="1:8">
      <c r="E56" s="26"/>
      <c r="F56" s="26"/>
      <c r="G56" s="26"/>
      <c r="H56" s="26"/>
    </row>
    <row r="57" spans="1:8">
      <c r="E57" s="26"/>
      <c r="F57" s="26"/>
      <c r="G57" s="26"/>
      <c r="H57" s="26"/>
    </row>
    <row r="58" spans="1:8">
      <c r="E58" s="26"/>
      <c r="F58" s="26"/>
      <c r="G58" s="26"/>
      <c r="H58" s="26"/>
    </row>
    <row r="59" spans="1:8">
      <c r="E59" s="26"/>
      <c r="F59" s="26"/>
      <c r="G59" s="26"/>
      <c r="H59" s="26"/>
    </row>
    <row r="60" spans="1:8">
      <c r="E60" s="26"/>
      <c r="F60" s="26"/>
      <c r="G60" s="26"/>
      <c r="H60" s="26"/>
    </row>
    <row r="61" spans="1:8">
      <c r="E61" s="26"/>
      <c r="F61" s="26"/>
      <c r="G61" s="26"/>
      <c r="H61" s="26"/>
    </row>
    <row r="62" spans="1:8">
      <c r="E62" s="26"/>
      <c r="F62" s="26"/>
      <c r="G62" s="26"/>
      <c r="H62" s="26"/>
    </row>
    <row r="63" spans="1:8">
      <c r="E63" s="26"/>
      <c r="F63" s="26"/>
      <c r="G63" s="26"/>
      <c r="H63" s="26"/>
    </row>
    <row r="64" spans="1:8">
      <c r="E64" s="26"/>
      <c r="F64" s="26"/>
      <c r="G64" s="26"/>
      <c r="H64" s="26"/>
    </row>
    <row r="65" spans="5:8">
      <c r="E65" s="26"/>
      <c r="F65" s="26"/>
      <c r="G65" s="26"/>
      <c r="H65" s="26"/>
    </row>
    <row r="66" spans="5:8">
      <c r="E66" s="26"/>
      <c r="F66" s="26"/>
      <c r="G66" s="26"/>
      <c r="H66" s="26"/>
    </row>
    <row r="67" spans="5:8">
      <c r="E67" s="26"/>
      <c r="F67" s="26"/>
      <c r="G67" s="26"/>
      <c r="H67" s="26"/>
    </row>
    <row r="68" spans="5:8">
      <c r="E68" s="26"/>
      <c r="F68" s="26"/>
      <c r="G68" s="26"/>
      <c r="H68" s="26"/>
    </row>
    <row r="69" spans="5:8">
      <c r="E69" s="26"/>
      <c r="F69" s="26"/>
      <c r="G69" s="26"/>
      <c r="H69" s="26"/>
    </row>
    <row r="70" spans="5:8">
      <c r="E70" s="26"/>
      <c r="F70" s="26"/>
      <c r="G70" s="26"/>
      <c r="H70" s="26"/>
    </row>
    <row r="71" spans="5:8">
      <c r="E71" s="26"/>
      <c r="F71" s="26"/>
      <c r="G71" s="26"/>
      <c r="H71" s="26"/>
    </row>
    <row r="72" spans="5:8">
      <c r="E72" s="26"/>
      <c r="F72" s="26"/>
      <c r="G72" s="26"/>
      <c r="H72" s="26"/>
    </row>
    <row r="73" spans="5:8">
      <c r="E73" s="26"/>
      <c r="F73" s="26"/>
      <c r="G73" s="26"/>
      <c r="H73" s="26"/>
    </row>
    <row r="74" spans="5:8">
      <c r="E74" s="26"/>
      <c r="F74" s="26"/>
      <c r="G74" s="26"/>
      <c r="H74" s="26"/>
    </row>
    <row r="75" spans="5:8">
      <c r="E75" s="26"/>
      <c r="F75" s="26"/>
      <c r="G75" s="26"/>
      <c r="H75" s="26"/>
    </row>
    <row r="76" spans="5:8">
      <c r="E76" s="26"/>
      <c r="F76" s="26"/>
      <c r="G76" s="26"/>
      <c r="H76" s="26"/>
    </row>
    <row r="77" spans="5:8">
      <c r="E77" s="26"/>
      <c r="F77" s="26"/>
      <c r="G77" s="26"/>
      <c r="H77" s="26"/>
    </row>
    <row r="78" spans="5:8">
      <c r="E78" s="26"/>
      <c r="F78" s="26"/>
      <c r="G78" s="26"/>
      <c r="H78" s="26"/>
    </row>
    <row r="79" spans="5:8">
      <c r="E79" s="26"/>
      <c r="F79" s="26"/>
      <c r="G79" s="26"/>
      <c r="H79" s="26"/>
    </row>
  </sheetData>
  <autoFilter ref="A30:D30"/>
  <sortState ref="U2:U49">
    <sortCondition ref="U1:U49"/>
  </sortState>
  <dataValidations count="3">
    <dataValidation type="list" allowBlank="1" showInputMessage="1" sqref="J2">
      <formula1>Matiere</formula1>
    </dataValidation>
    <dataValidation type="list" allowBlank="1" showInputMessage="1" sqref="K2">
      <formula1>Section</formula1>
    </dataValidation>
    <dataValidation type="list" allowBlank="1" showInputMessage="1" sqref="L2">
      <formula1>Prof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1"/>
  <sheetViews>
    <sheetView workbookViewId="0">
      <selection activeCell="F6" sqref="F6"/>
    </sheetView>
  </sheetViews>
  <sheetFormatPr baseColWidth="10" defaultRowHeight="15"/>
  <cols>
    <col min="2" max="2" width="24.85546875" bestFit="1" customWidth="1"/>
    <col min="4" max="4" width="14.42578125" bestFit="1" customWidth="1"/>
    <col min="15" max="15" width="26.140625" bestFit="1" customWidth="1"/>
    <col min="17" max="17" width="12.28515625" bestFit="1" customWidth="1"/>
  </cols>
  <sheetData>
    <row r="1" spans="1:18" ht="17.25">
      <c r="A1" s="1" t="s">
        <v>0</v>
      </c>
      <c r="B1" s="1" t="s">
        <v>65</v>
      </c>
      <c r="C1" s="1" t="s">
        <v>15</v>
      </c>
      <c r="D1" s="1" t="s">
        <v>28</v>
      </c>
      <c r="E1" s="1" t="s">
        <v>29</v>
      </c>
      <c r="F1" s="2" t="s">
        <v>16</v>
      </c>
      <c r="G1" s="1" t="s">
        <v>17</v>
      </c>
      <c r="H1" s="1" t="s">
        <v>18</v>
      </c>
      <c r="I1" s="1" t="s">
        <v>19</v>
      </c>
      <c r="J1" s="1" t="s">
        <v>20</v>
      </c>
      <c r="K1" s="1" t="s">
        <v>21</v>
      </c>
      <c r="L1" s="1" t="s">
        <v>22</v>
      </c>
      <c r="O1" s="17" t="s">
        <v>65</v>
      </c>
      <c r="P1" s="17" t="s">
        <v>44</v>
      </c>
      <c r="Q1" s="17" t="s">
        <v>2</v>
      </c>
      <c r="R1" s="17" t="s">
        <v>1</v>
      </c>
    </row>
    <row r="2" spans="1:18">
      <c r="A2" s="3" t="s">
        <v>5</v>
      </c>
      <c r="B2" s="4" t="s">
        <v>30</v>
      </c>
      <c r="C2" s="5" t="s">
        <v>23</v>
      </c>
      <c r="D2" s="6"/>
      <c r="E2" s="6">
        <v>10</v>
      </c>
      <c r="F2" s="6"/>
      <c r="G2" s="5"/>
      <c r="H2" s="6">
        <f t="shared" ref="H2:H21" si="0">SUM(D2:G2)</f>
        <v>10</v>
      </c>
      <c r="I2" s="3">
        <v>140</v>
      </c>
      <c r="J2" s="3"/>
      <c r="K2" s="7">
        <v>5500</v>
      </c>
      <c r="L2" t="s">
        <v>24</v>
      </c>
      <c r="O2" s="4" t="s">
        <v>37</v>
      </c>
      <c r="P2" s="37" t="s">
        <v>53</v>
      </c>
      <c r="Q2" s="38" t="s">
        <v>16</v>
      </c>
      <c r="R2" s="4" t="s">
        <v>39</v>
      </c>
    </row>
    <row r="3" spans="1:18">
      <c r="A3" s="8" t="s">
        <v>5</v>
      </c>
      <c r="B3" s="9" t="s">
        <v>31</v>
      </c>
      <c r="C3" s="5" t="s">
        <v>42</v>
      </c>
      <c r="D3" s="6"/>
      <c r="E3" s="6">
        <v>8</v>
      </c>
      <c r="F3" s="6"/>
      <c r="G3" s="6"/>
      <c r="H3" s="6">
        <f t="shared" si="0"/>
        <v>8</v>
      </c>
      <c r="I3" s="3">
        <v>130</v>
      </c>
      <c r="J3" s="3"/>
      <c r="K3" s="7">
        <v>5000</v>
      </c>
      <c r="L3" t="s">
        <v>24</v>
      </c>
      <c r="O3" s="4" t="s">
        <v>35</v>
      </c>
      <c r="P3" s="37" t="s">
        <v>51</v>
      </c>
      <c r="Q3" s="38" t="s">
        <v>16</v>
      </c>
      <c r="R3" s="4" t="s">
        <v>26</v>
      </c>
    </row>
    <row r="4" spans="1:18">
      <c r="A4" s="3" t="s">
        <v>5</v>
      </c>
      <c r="B4" s="9" t="s">
        <v>32</v>
      </c>
      <c r="C4" s="5" t="s">
        <v>40</v>
      </c>
      <c r="D4" s="6"/>
      <c r="E4" s="6"/>
      <c r="F4" s="6">
        <v>32</v>
      </c>
      <c r="G4" s="5"/>
      <c r="H4" s="6">
        <f t="shared" si="0"/>
        <v>32</v>
      </c>
      <c r="I4" s="3">
        <v>130</v>
      </c>
      <c r="J4" s="3"/>
      <c r="K4" s="7">
        <f>(I4*F4)+(G4*J4)</f>
        <v>4160</v>
      </c>
      <c r="L4" t="s">
        <v>24</v>
      </c>
      <c r="O4" s="4" t="s">
        <v>35</v>
      </c>
      <c r="P4" s="37" t="s">
        <v>49</v>
      </c>
      <c r="Q4" s="38" t="s">
        <v>17</v>
      </c>
      <c r="R4" s="4" t="s">
        <v>26</v>
      </c>
    </row>
    <row r="5" spans="1:18">
      <c r="A5" s="3" t="s">
        <v>5</v>
      </c>
      <c r="B5" s="4" t="s">
        <v>33</v>
      </c>
      <c r="C5" s="5" t="s">
        <v>27</v>
      </c>
      <c r="D5" s="6">
        <v>24</v>
      </c>
      <c r="E5" s="6"/>
      <c r="F5" s="6"/>
      <c r="G5" s="5"/>
      <c r="H5" s="6">
        <f t="shared" si="0"/>
        <v>24</v>
      </c>
      <c r="I5" s="3">
        <v>130</v>
      </c>
      <c r="J5" s="3"/>
      <c r="K5" s="7">
        <v>4000</v>
      </c>
      <c r="L5" t="s">
        <v>24</v>
      </c>
      <c r="O5" s="4" t="s">
        <v>54</v>
      </c>
      <c r="P5" s="37" t="s">
        <v>62</v>
      </c>
      <c r="Q5" s="38" t="s">
        <v>28</v>
      </c>
      <c r="R5" s="4" t="s">
        <v>25</v>
      </c>
    </row>
    <row r="6" spans="1:18">
      <c r="A6" s="8" t="s">
        <v>5</v>
      </c>
      <c r="B6" s="4" t="s">
        <v>55</v>
      </c>
      <c r="C6" s="5" t="s">
        <v>25</v>
      </c>
      <c r="D6" s="6"/>
      <c r="E6" s="6"/>
      <c r="F6" s="6">
        <v>28</v>
      </c>
      <c r="G6" s="6">
        <v>10</v>
      </c>
      <c r="H6" s="6">
        <f t="shared" si="0"/>
        <v>38</v>
      </c>
      <c r="I6" s="3">
        <v>130</v>
      </c>
      <c r="J6" s="3"/>
      <c r="K6" s="7">
        <f>(I6*F6)+(G6*J6)</f>
        <v>3640</v>
      </c>
      <c r="L6" t="s">
        <v>24</v>
      </c>
      <c r="O6" s="4" t="s">
        <v>32</v>
      </c>
      <c r="P6" s="37" t="s">
        <v>40</v>
      </c>
      <c r="Q6" s="38" t="s">
        <v>16</v>
      </c>
      <c r="R6" s="4" t="s">
        <v>40</v>
      </c>
    </row>
    <row r="7" spans="1:18">
      <c r="A7" s="3" t="s">
        <v>5</v>
      </c>
      <c r="B7" s="4" t="s">
        <v>34</v>
      </c>
      <c r="C7" s="5" t="s">
        <v>38</v>
      </c>
      <c r="D7" s="6"/>
      <c r="E7" s="6"/>
      <c r="F7" s="6">
        <v>40</v>
      </c>
      <c r="G7" s="5"/>
      <c r="H7" s="6">
        <f t="shared" si="0"/>
        <v>40</v>
      </c>
      <c r="I7" s="3">
        <v>130</v>
      </c>
      <c r="J7" s="3"/>
      <c r="K7" s="7">
        <f>(I7*F7)+(G7*J7)</f>
        <v>5200</v>
      </c>
      <c r="L7" t="s">
        <v>24</v>
      </c>
      <c r="O7" s="4" t="s">
        <v>30</v>
      </c>
      <c r="P7" s="37" t="s">
        <v>46</v>
      </c>
      <c r="Q7" s="38" t="s">
        <v>29</v>
      </c>
      <c r="R7" s="4" t="s">
        <v>23</v>
      </c>
    </row>
    <row r="8" spans="1:18">
      <c r="A8" s="8" t="s">
        <v>5</v>
      </c>
      <c r="B8" s="18" t="s">
        <v>35</v>
      </c>
      <c r="C8" s="29" t="s">
        <v>26</v>
      </c>
      <c r="D8" s="30"/>
      <c r="E8" s="30"/>
      <c r="F8" s="30">
        <v>10</v>
      </c>
      <c r="G8" s="30">
        <v>12</v>
      </c>
      <c r="H8" s="6">
        <f t="shared" si="0"/>
        <v>22</v>
      </c>
      <c r="I8" s="3">
        <v>130</v>
      </c>
      <c r="J8" s="3">
        <v>170</v>
      </c>
      <c r="K8" s="7">
        <f>(I8*F8)+(G8*J8)</f>
        <v>3340</v>
      </c>
      <c r="L8" t="s">
        <v>24</v>
      </c>
      <c r="O8" s="4" t="s">
        <v>30</v>
      </c>
      <c r="P8" s="37" t="s">
        <v>56</v>
      </c>
      <c r="Q8" s="38" t="s">
        <v>29</v>
      </c>
      <c r="R8" s="4" t="s">
        <v>23</v>
      </c>
    </row>
    <row r="9" spans="1:18">
      <c r="A9" s="3" t="s">
        <v>5</v>
      </c>
      <c r="B9" s="18" t="s">
        <v>36</v>
      </c>
      <c r="C9" s="29" t="s">
        <v>41</v>
      </c>
      <c r="D9" s="30"/>
      <c r="E9" s="30"/>
      <c r="F9" s="30">
        <v>8</v>
      </c>
      <c r="G9" s="30">
        <v>36</v>
      </c>
      <c r="H9" s="6">
        <f t="shared" si="0"/>
        <v>44</v>
      </c>
      <c r="I9" s="3">
        <v>130</v>
      </c>
      <c r="J9" s="3">
        <v>130</v>
      </c>
      <c r="K9" s="7">
        <f>(I9*F9)+(G9*J9)</f>
        <v>5720</v>
      </c>
      <c r="L9" t="s">
        <v>24</v>
      </c>
      <c r="O9" s="4" t="s">
        <v>30</v>
      </c>
      <c r="P9" s="37" t="s">
        <v>58</v>
      </c>
      <c r="Q9" s="38" t="s">
        <v>29</v>
      </c>
      <c r="R9" s="4" t="s">
        <v>23</v>
      </c>
    </row>
    <row r="10" spans="1:18">
      <c r="A10" s="8" t="s">
        <v>5</v>
      </c>
      <c r="B10" s="18" t="s">
        <v>37</v>
      </c>
      <c r="C10" s="29" t="s">
        <v>39</v>
      </c>
      <c r="D10" s="30"/>
      <c r="E10" s="30"/>
      <c r="F10" s="30">
        <v>64</v>
      </c>
      <c r="G10" s="29"/>
      <c r="H10" s="6">
        <f t="shared" si="0"/>
        <v>64</v>
      </c>
      <c r="I10" s="3">
        <v>140</v>
      </c>
      <c r="J10" s="3"/>
      <c r="K10" s="7">
        <f>(I10*F10)+(G10*J10)</f>
        <v>8960</v>
      </c>
      <c r="L10" t="s">
        <v>24</v>
      </c>
      <c r="O10" s="4" t="s">
        <v>30</v>
      </c>
      <c r="P10" s="37" t="s">
        <v>60</v>
      </c>
      <c r="Q10" s="38" t="s">
        <v>29</v>
      </c>
      <c r="R10" s="4" t="s">
        <v>23</v>
      </c>
    </row>
    <row r="11" spans="1:18">
      <c r="A11" s="3" t="s">
        <v>5</v>
      </c>
      <c r="B11" s="18" t="s">
        <v>43</v>
      </c>
      <c r="C11" s="29" t="s">
        <v>25</v>
      </c>
      <c r="D11" s="30">
        <v>32</v>
      </c>
      <c r="E11" s="30"/>
      <c r="F11" s="30"/>
      <c r="G11" s="29"/>
      <c r="H11" s="6">
        <f t="shared" si="0"/>
        <v>32</v>
      </c>
      <c r="I11" s="3">
        <v>130</v>
      </c>
      <c r="J11" s="3"/>
      <c r="K11" s="7">
        <v>5000</v>
      </c>
      <c r="L11" t="s">
        <v>24</v>
      </c>
      <c r="O11" s="4" t="s">
        <v>36</v>
      </c>
      <c r="P11" s="37" t="s">
        <v>52</v>
      </c>
      <c r="Q11" s="38" t="s">
        <v>16</v>
      </c>
      <c r="R11" s="4" t="s">
        <v>41</v>
      </c>
    </row>
    <row r="12" spans="1:18">
      <c r="A12" s="3" t="s">
        <v>6</v>
      </c>
      <c r="B12" s="18" t="s">
        <v>30</v>
      </c>
      <c r="C12" s="29" t="s">
        <v>23</v>
      </c>
      <c r="D12" s="30"/>
      <c r="E12" s="30">
        <v>12</v>
      </c>
      <c r="F12" s="30"/>
      <c r="G12" s="29"/>
      <c r="H12" s="6">
        <f t="shared" si="0"/>
        <v>12</v>
      </c>
      <c r="I12" s="3">
        <v>140</v>
      </c>
      <c r="J12" s="3"/>
      <c r="K12" s="7">
        <v>5500</v>
      </c>
      <c r="L12" t="s">
        <v>24</v>
      </c>
      <c r="O12" s="4" t="s">
        <v>36</v>
      </c>
      <c r="P12" s="37" t="s">
        <v>50</v>
      </c>
      <c r="Q12" s="38" t="s">
        <v>17</v>
      </c>
      <c r="R12" s="4" t="s">
        <v>41</v>
      </c>
    </row>
    <row r="13" spans="1:18">
      <c r="A13" s="3" t="s">
        <v>6</v>
      </c>
      <c r="B13" s="19" t="s">
        <v>31</v>
      </c>
      <c r="C13" s="29" t="s">
        <v>42</v>
      </c>
      <c r="D13" s="30"/>
      <c r="E13" s="30">
        <v>10</v>
      </c>
      <c r="F13" s="30"/>
      <c r="G13" s="30"/>
      <c r="H13" s="6">
        <f t="shared" si="0"/>
        <v>10</v>
      </c>
      <c r="I13" s="3">
        <v>130</v>
      </c>
      <c r="J13" s="3"/>
      <c r="K13" s="7">
        <v>5000</v>
      </c>
      <c r="L13" t="s">
        <v>24</v>
      </c>
      <c r="O13" s="4" t="s">
        <v>34</v>
      </c>
      <c r="P13" s="37" t="s">
        <v>64</v>
      </c>
      <c r="Q13" s="38" t="s">
        <v>16</v>
      </c>
      <c r="R13" s="4" t="s">
        <v>38</v>
      </c>
    </row>
    <row r="14" spans="1:18">
      <c r="A14" s="3" t="s">
        <v>6</v>
      </c>
      <c r="B14" s="19" t="s">
        <v>32</v>
      </c>
      <c r="C14" s="29" t="s">
        <v>40</v>
      </c>
      <c r="D14" s="30"/>
      <c r="E14" s="30"/>
      <c r="F14" s="30">
        <v>34</v>
      </c>
      <c r="G14" s="29"/>
      <c r="H14" s="6">
        <f t="shared" si="0"/>
        <v>34</v>
      </c>
      <c r="I14" s="3">
        <v>130</v>
      </c>
      <c r="J14" s="3"/>
      <c r="K14" s="7">
        <f>(I14*F14)+(G14*J14)</f>
        <v>4420</v>
      </c>
      <c r="L14" t="s">
        <v>24</v>
      </c>
      <c r="O14" s="4" t="s">
        <v>33</v>
      </c>
      <c r="P14" s="37" t="s">
        <v>45</v>
      </c>
      <c r="Q14" s="38" t="s">
        <v>28</v>
      </c>
      <c r="R14" s="4" t="s">
        <v>27</v>
      </c>
    </row>
    <row r="15" spans="1:18">
      <c r="A15" s="3" t="s">
        <v>6</v>
      </c>
      <c r="B15" s="18" t="s">
        <v>33</v>
      </c>
      <c r="C15" s="29" t="s">
        <v>27</v>
      </c>
      <c r="D15" s="30">
        <v>30</v>
      </c>
      <c r="E15" s="30"/>
      <c r="F15" s="30"/>
      <c r="G15" s="29"/>
      <c r="H15" s="6">
        <f t="shared" si="0"/>
        <v>30</v>
      </c>
      <c r="I15" s="3">
        <v>130</v>
      </c>
      <c r="J15" s="3"/>
      <c r="K15" s="7">
        <v>4000</v>
      </c>
      <c r="L15" t="s">
        <v>24</v>
      </c>
      <c r="O15" s="4" t="s">
        <v>31</v>
      </c>
      <c r="P15" s="37" t="s">
        <v>47</v>
      </c>
      <c r="Q15" s="38" t="s">
        <v>29</v>
      </c>
      <c r="R15" s="4" t="s">
        <v>42</v>
      </c>
    </row>
    <row r="16" spans="1:18">
      <c r="A16" s="3" t="s">
        <v>6</v>
      </c>
      <c r="B16" s="18" t="s">
        <v>55</v>
      </c>
      <c r="C16" s="29" t="s">
        <v>25</v>
      </c>
      <c r="D16" s="30"/>
      <c r="E16" s="30"/>
      <c r="F16" s="30">
        <v>31</v>
      </c>
      <c r="G16" s="30">
        <v>16</v>
      </c>
      <c r="H16" s="6">
        <f t="shared" si="0"/>
        <v>47</v>
      </c>
      <c r="I16" s="3">
        <v>130</v>
      </c>
      <c r="J16" s="3"/>
      <c r="K16" s="7">
        <f>(I16*F16)+(G16*J16)</f>
        <v>4030</v>
      </c>
      <c r="L16" t="s">
        <v>24</v>
      </c>
      <c r="O16" s="4" t="s">
        <v>31</v>
      </c>
      <c r="P16" s="37" t="s">
        <v>57</v>
      </c>
      <c r="Q16" s="38" t="s">
        <v>29</v>
      </c>
      <c r="R16" s="4" t="s">
        <v>42</v>
      </c>
    </row>
    <row r="17" spans="1:18">
      <c r="A17" s="3" t="s">
        <v>6</v>
      </c>
      <c r="B17" s="18" t="s">
        <v>34</v>
      </c>
      <c r="C17" s="29" t="s">
        <v>38</v>
      </c>
      <c r="D17" s="30"/>
      <c r="E17" s="30"/>
      <c r="F17" s="30">
        <v>44</v>
      </c>
      <c r="G17" s="29"/>
      <c r="H17" s="6">
        <f t="shared" si="0"/>
        <v>44</v>
      </c>
      <c r="I17" s="3">
        <v>130</v>
      </c>
      <c r="J17" s="3"/>
      <c r="K17" s="7">
        <f>(I17*F17)+(G17*J17)</f>
        <v>5720</v>
      </c>
      <c r="L17" t="s">
        <v>24</v>
      </c>
      <c r="O17" s="4" t="s">
        <v>31</v>
      </c>
      <c r="P17" s="37" t="s">
        <v>59</v>
      </c>
      <c r="Q17" s="38" t="s">
        <v>29</v>
      </c>
      <c r="R17" s="4" t="s">
        <v>42</v>
      </c>
    </row>
    <row r="18" spans="1:18">
      <c r="A18" s="3" t="s">
        <v>6</v>
      </c>
      <c r="B18" s="18" t="s">
        <v>35</v>
      </c>
      <c r="C18" s="29" t="s">
        <v>26</v>
      </c>
      <c r="D18" s="30"/>
      <c r="E18" s="30"/>
      <c r="F18" s="30">
        <v>15</v>
      </c>
      <c r="G18" s="30">
        <v>14</v>
      </c>
      <c r="H18" s="6">
        <f t="shared" si="0"/>
        <v>29</v>
      </c>
      <c r="I18" s="3">
        <v>130</v>
      </c>
      <c r="J18" s="3">
        <v>170</v>
      </c>
      <c r="K18" s="7">
        <f>(I18*F18)+(G18*J18)</f>
        <v>4330</v>
      </c>
      <c r="L18" t="s">
        <v>24</v>
      </c>
      <c r="O18" s="4" t="s">
        <v>43</v>
      </c>
      <c r="P18" s="37" t="s">
        <v>61</v>
      </c>
      <c r="Q18" s="38" t="s">
        <v>28</v>
      </c>
      <c r="R18" s="4" t="s">
        <v>25</v>
      </c>
    </row>
    <row r="19" spans="1:18">
      <c r="A19" s="3" t="s">
        <v>6</v>
      </c>
      <c r="B19" s="18" t="s">
        <v>36</v>
      </c>
      <c r="C19" s="29" t="s">
        <v>41</v>
      </c>
      <c r="D19" s="30"/>
      <c r="E19" s="30"/>
      <c r="F19" s="30">
        <v>12</v>
      </c>
      <c r="G19" s="30">
        <v>38</v>
      </c>
      <c r="H19" s="6">
        <f t="shared" si="0"/>
        <v>50</v>
      </c>
      <c r="I19" s="3">
        <v>130</v>
      </c>
      <c r="J19" s="3">
        <v>130</v>
      </c>
      <c r="K19" s="7">
        <f>(I19*F19)+(G19*J19)</f>
        <v>6500</v>
      </c>
      <c r="L19" t="s">
        <v>24</v>
      </c>
      <c r="O19" s="4" t="s">
        <v>55</v>
      </c>
      <c r="P19" s="37" t="s">
        <v>63</v>
      </c>
      <c r="Q19" s="38" t="s">
        <v>16</v>
      </c>
      <c r="R19" s="4" t="s">
        <v>25</v>
      </c>
    </row>
    <row r="20" spans="1:18">
      <c r="A20" s="3" t="s">
        <v>6</v>
      </c>
      <c r="B20" s="18" t="s">
        <v>37</v>
      </c>
      <c r="C20" s="29" t="s">
        <v>39</v>
      </c>
      <c r="D20" s="30"/>
      <c r="E20" s="30"/>
      <c r="F20" s="30">
        <v>56</v>
      </c>
      <c r="G20" s="29"/>
      <c r="H20" s="6">
        <f t="shared" si="0"/>
        <v>56</v>
      </c>
      <c r="I20" s="3">
        <v>140</v>
      </c>
      <c r="J20" s="3"/>
      <c r="K20" s="7">
        <f>(I20*F20)+(G20*J20)</f>
        <v>7840</v>
      </c>
      <c r="L20" t="s">
        <v>24</v>
      </c>
      <c r="O20" s="4" t="s">
        <v>55</v>
      </c>
      <c r="P20" s="37" t="s">
        <v>48</v>
      </c>
      <c r="Q20" s="38" t="s">
        <v>17</v>
      </c>
      <c r="R20" s="4" t="s">
        <v>25</v>
      </c>
    </row>
    <row r="21" spans="1:18">
      <c r="A21" s="3" t="s">
        <v>6</v>
      </c>
      <c r="B21" s="4" t="s">
        <v>54</v>
      </c>
      <c r="C21" s="5" t="s">
        <v>25</v>
      </c>
      <c r="D21" s="6">
        <v>34</v>
      </c>
      <c r="E21" s="6"/>
      <c r="F21" s="6"/>
      <c r="G21" s="5"/>
      <c r="H21" s="6">
        <f t="shared" si="0"/>
        <v>34</v>
      </c>
      <c r="I21" s="3">
        <v>130</v>
      </c>
      <c r="J21" s="3"/>
      <c r="K21" s="7">
        <v>5000</v>
      </c>
      <c r="L21" t="s">
        <v>24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RECAP</vt:lpstr>
      <vt:lpstr>BD</vt:lpstr>
      <vt:lpstr>CLASSE</vt:lpstr>
      <vt:lpstr>MAT</vt:lpstr>
      <vt:lpstr>Matiere</vt:lpstr>
      <vt:lpstr>Prof</vt:lpstr>
      <vt:lpstr>Section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FRANCIS</cp:lastModifiedBy>
  <dcterms:created xsi:type="dcterms:W3CDTF">2021-06-25T13:50:51Z</dcterms:created>
  <dcterms:modified xsi:type="dcterms:W3CDTF">2021-06-29T07:42:14Z</dcterms:modified>
</cp:coreProperties>
</file>