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090"/>
  </bookViews>
  <sheets>
    <sheet name="RECAP" sheetId="1" r:id="rId1"/>
    <sheet name="BD" sheetId="2" r:id="rId2"/>
  </sheets>
  <externalReferences>
    <externalReference r:id="rId3"/>
  </externalReferences>
  <definedNames>
    <definedName name="CLASSE">BD!$P$2:$P$19</definedName>
    <definedName name="LISTEN">'[1]BB DOC 2'!$Q$5:$Q$13</definedName>
    <definedName name="MAT">BD!$C$2:$C$11</definedName>
    <definedName name="PROF">BD!$O$2:$O$20</definedName>
    <definedName name="SECTION">BD!$Q$2:$Q$19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a="1"/>
  <c r="F2" s="1"/>
  <c r="E2"/>
  <c r="D2"/>
  <c r="F3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E3"/>
  <c r="E4"/>
  <c r="E5"/>
  <c r="E6"/>
  <c r="E7"/>
  <c r="E8"/>
  <c r="E9"/>
  <c r="E10"/>
  <c r="E11"/>
  <c r="C3"/>
  <c r="C4"/>
  <c r="C5"/>
  <c r="C6"/>
  <c r="C7"/>
  <c r="C8"/>
  <c r="C9"/>
  <c r="C10"/>
  <c r="C11"/>
  <c r="D11" s="1"/>
  <c r="C2"/>
  <c r="B3"/>
  <c r="B4"/>
  <c r="B5"/>
  <c r="B6"/>
  <c r="B7"/>
  <c r="B8"/>
  <c r="B9"/>
  <c r="B10"/>
  <c r="B11"/>
  <c r="B2"/>
  <c r="H21" i="2"/>
  <c r="K20"/>
  <c r="H20"/>
  <c r="K19"/>
  <c r="H19"/>
  <c r="K18"/>
  <c r="H18"/>
  <c r="K17"/>
  <c r="H17"/>
  <c r="K16"/>
  <c r="H16"/>
  <c r="H15"/>
  <c r="K14"/>
  <c r="H14"/>
  <c r="H13"/>
  <c r="J12"/>
  <c r="H12"/>
  <c r="K8"/>
  <c r="H3"/>
  <c r="H4"/>
  <c r="H5"/>
  <c r="H6"/>
  <c r="H7"/>
  <c r="H8"/>
  <c r="H9"/>
  <c r="H10"/>
  <c r="H11"/>
  <c r="H2"/>
  <c r="K10"/>
  <c r="K9"/>
  <c r="K7"/>
  <c r="K6"/>
  <c r="K4"/>
  <c r="J2"/>
  <c r="D6" i="1" l="1"/>
  <c r="D3"/>
  <c r="D7"/>
  <c r="D8"/>
  <c r="D4"/>
  <c r="D5"/>
  <c r="D9"/>
  <c r="D10"/>
</calcChain>
</file>

<file path=xl/sharedStrings.xml><?xml version="1.0" encoding="utf-8"?>
<sst xmlns="http://schemas.openxmlformats.org/spreadsheetml/2006/main" count="174" uniqueCount="67">
  <si>
    <t>Mois</t>
  </si>
  <si>
    <t>Matière</t>
  </si>
  <si>
    <t>Section</t>
  </si>
  <si>
    <t>N.Heures</t>
  </si>
  <si>
    <t>Montant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</si>
  <si>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</si>
  <si>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</si>
  <si>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</si>
  <si>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</si>
  <si>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</si>
  <si>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</si>
  <si>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</si>
  <si>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</si>
  <si>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</si>
  <si>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</si>
  <si>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Matiere</t>
  </si>
  <si>
    <t>COLLEGE</t>
  </si>
  <si>
    <t>LYCEE</t>
  </si>
  <si>
    <t>Total H</t>
  </si>
  <si>
    <t>Taux C</t>
  </si>
  <si>
    <t>Taux L</t>
  </si>
  <si>
    <t xml:space="preserve"> Montant</t>
  </si>
  <si>
    <t>Mode</t>
  </si>
  <si>
    <t>MATHS</t>
  </si>
  <si>
    <t>ESPECES</t>
  </si>
  <si>
    <t>FR</t>
  </si>
  <si>
    <t>SVT</t>
  </si>
  <si>
    <t>AR</t>
  </si>
  <si>
    <t>MATERNELLE</t>
  </si>
  <si>
    <t>PRIMAIRE</t>
  </si>
  <si>
    <t>MOHAMED ABDOU</t>
  </si>
  <si>
    <t>RACHID MEKOUAR</t>
  </si>
  <si>
    <t>LAILA</t>
  </si>
  <si>
    <t>NOHA</t>
  </si>
  <si>
    <t>SAMIRA</t>
  </si>
  <si>
    <t>NABIL</t>
  </si>
  <si>
    <t>ALI</t>
  </si>
  <si>
    <t>MUSTAPHA</t>
  </si>
  <si>
    <t>AKID</t>
  </si>
  <si>
    <t>PH</t>
  </si>
  <si>
    <t>PC</t>
  </si>
  <si>
    <t>HG</t>
  </si>
  <si>
    <t>SC</t>
  </si>
  <si>
    <t>E.IS</t>
  </si>
  <si>
    <t>SALWA</t>
  </si>
  <si>
    <t>Classe</t>
  </si>
  <si>
    <t>GS (A)</t>
  </si>
  <si>
    <t>CP (A)</t>
  </si>
  <si>
    <t>CP (B)</t>
  </si>
  <si>
    <t>TC</t>
  </si>
  <si>
    <t>1AB</t>
  </si>
  <si>
    <t>2AB</t>
  </si>
  <si>
    <t>3AC (1)</t>
  </si>
  <si>
    <t>3AC (2)</t>
  </si>
  <si>
    <t>3AC (3)</t>
  </si>
  <si>
    <t>JIHANE</t>
  </si>
  <si>
    <t>SAMIRA MIFTAH</t>
  </si>
  <si>
    <t>CE1</t>
  </si>
  <si>
    <t>CE2</t>
  </si>
  <si>
    <t>CM1</t>
  </si>
  <si>
    <t>CM2</t>
  </si>
  <si>
    <t>CE6</t>
  </si>
  <si>
    <t xml:space="preserve">GS (B) </t>
  </si>
  <si>
    <t>GS (C)</t>
  </si>
  <si>
    <t>1AC</t>
  </si>
  <si>
    <t>2AC</t>
  </si>
  <si>
    <t>Professeur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</si>
</sst>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ahnschrift"/>
      <family val="2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172AD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 applyAlignment="1">
      <alignment horizontal="center" vertical="center"/>
    </xf>
    <xf numFmtId="4" fontId="5" fillId="0" borderId="3" xfId="0" applyNumberFormat="1" applyFont="1" applyBorder="1" applyAlignment="1">
      <alignment horizontal="left" vertical="center"/>
    </xf>
    <xf numFmtId="4" fontId="0" fillId="0" borderId="3" xfId="0" applyNumberForma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4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4" fontId="5" fillId="0" borderId="4" xfId="0" applyNumberFormat="1" applyFont="1" applyBorder="1" applyAlignment="1">
      <alignment horizontal="left" vertical="center"/>
    </xf>
    <xf numFmtId="0" fontId="2" fillId="3" borderId="1" xfId="0" applyFont="1" applyFill="1" applyBorder="1"/>
    <xf numFmtId="4" fontId="5" fillId="0" borderId="1" xfId="0" applyNumberFormat="1" applyFont="1" applyBorder="1" applyAlignment="1">
      <alignment horizontal="left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RECAP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AFFECTATION"/>
      <sheetName val="GLOBAL"/>
      <sheetName val="BB DOC1"/>
      <sheetName val="BB DOC 2"/>
      <sheetName val="Feuil2"/>
      <sheetName val="DOC 5"/>
      <sheetName val="DOC 6"/>
    </sheetNames>
    <sheetDataSet>
      <sheetData sheetId="0"/>
      <sheetData sheetId="1"/>
      <sheetData sheetId="2"/>
      <sheetData sheetId="3"/>
      <sheetData sheetId="4">
        <row r="5">
          <cell r="Q5" t="str">
            <v>AJIL MOHAMED</v>
          </cell>
        </row>
        <row r="6">
          <cell r="Q6" t="str">
            <v>HAMMOU MUSTAPHA</v>
          </cell>
        </row>
        <row r="7">
          <cell r="Q7" t="str">
            <v>BELHADDADE MOHAMMED</v>
          </cell>
        </row>
        <row r="8">
          <cell r="Q8" t="str">
            <v>EL MOIDNI HASSANE</v>
          </cell>
        </row>
        <row r="9">
          <cell r="Q9" t="str">
            <v>HANNAFI KHADOUJ</v>
          </cell>
        </row>
        <row r="10">
          <cell r="Q10" t="str">
            <v>ZINANE ATIKA</v>
          </cell>
        </row>
        <row r="11">
          <cell r="Q11" t="str">
            <v>TARABET MOHAMED</v>
          </cell>
        </row>
        <row r="12">
          <cell r="Q12" t="str">
            <v>EL KADDIOUI HAKIMA</v>
          </cell>
        </row>
        <row r="13">
          <cell r="Q13" t="str">
            <v xml:space="preserve">BOUCETTA LAHOUSSAINE 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zoomScale="130" zoomScaleNormal="130" workbookViewId="0">
      <selection activeCell="G4" sqref="G4"/>
    </sheetView>
  </sheetViews>
  <sheetFormatPr baseColWidth="10" defaultRowHeight="15"/>
  <cols>
    <col min="1" max="1" width="13.28515625" bestFit="1" customWidth="1"/>
    <col min="2" max="2" width="19" customWidth="1"/>
    <col min="3" max="3" width="14.140625" customWidth="1"/>
    <col min="5" max="5" width="14.140625" customWidth="1"/>
    <col min="8" max="9" width="14" customWidth="1"/>
    <col min="10" max="10" width="17.5703125" customWidth="1"/>
    <col min="11" max="11" width="14" customWidth="1"/>
  </cols>
  <sheetData>
    <row r="1" spans="1:11" ht="17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22</v>
      </c>
      <c r="G1" s="13"/>
      <c r="H1" s="16" t="s">
        <v>1</v>
      </c>
      <c r="I1" s="16" t="s">
        <v>2</v>
      </c>
      <c r="J1" s="16" t="s">
        <v>66</v>
      </c>
      <c r="K1" s="16" t="s">
        <v>45</v>
      </c>
    </row>
    <row r="2" spans="1:11" s="19" customFormat="1" ht="21.75" customHeight="1">
      <c r="A2" s="17" t="s">
        <v>5</v>
      </c>
      <c r="B2" s="14" t="str">
        <f>+$H$2</f>
        <v>HG</v>
      </c>
      <c r="C2" s="14" t="str">
        <f>+$I$2</f>
        <v>COLLEGE</v>
      </c>
      <c r="D2" s="14">
        <f>SUMPRODUCT((BD!$A$2:$A$21=$A2)*(BD!$C$2:$C$21=$B2)*(BD!$B$2:$B$21=$J$2)*(BD!$D$1:$G$1=$C2),(BD!$D$2:$G$21))</f>
        <v>32</v>
      </c>
      <c r="E2" s="14">
        <f>SUMPRODUCT((BD!$A$2:$A$21=$A2)*(BD!$B$2:$B$21=$J$2),(BD!$K$2:$K$21))</f>
        <v>4160</v>
      </c>
      <c r="F2" s="14" t="str">
        <f t="array" ref="F2">IFERROR(INDEX(BD!$A$2:$L$21,MATCH(1,(BD!$A$2:$A$21=$A2)*(BD!$B$2:$B$21=$J$2),0)+1,12),"")</f>
        <v>ESPECES</v>
      </c>
      <c r="G2" s="18"/>
      <c r="H2" s="15" t="s">
        <v>41</v>
      </c>
      <c r="I2" s="15" t="s">
        <v>16</v>
      </c>
      <c r="J2" s="15" t="s">
        <v>32</v>
      </c>
      <c r="K2" s="15" t="s">
        <v>47</v>
      </c>
    </row>
    <row r="3" spans="1:11" s="19" customFormat="1" ht="21.75" customHeight="1">
      <c r="A3" s="17" t="s">
        <v>6</v>
      </c>
      <c r="B3" s="14" t="str">
        <f t="shared" ref="B3:B11" si="0">+$H$2</f>
        <v>HG</v>
      </c>
      <c r="C3" s="14" t="str">
        <f t="shared" ref="C3:C11" si="1">+$I$2</f>
        <v>COLLEGE</v>
      </c>
      <c r="D3" s="14">
        <f>SUMPRODUCT((BD!$A$2:$A$21=$A3)*(BD!$C$2:$C$21=$B3)*(BD!$B$2:$B$21=$J$2)*(BD!$D$1:$G$1=$C3),(BD!$D$2:$G$21))</f>
        <v>34</v>
      </c>
      <c r="E3" s="14">
        <f>SUMPRODUCT((BD!$A$2:$A$21=$A3)*(BD!$B$2:$B$21=$J$2),(BD!$K$2:$K$21))</f>
        <v>4420</v>
      </c>
      <c r="F3" s="14" t="str">
        <f t="array" ref="F3">IFERROR(INDEX(BD!$A$2:$L$21,MATCH(1,(BD!$A$2:$A$21=$A3)*(BD!$B$2:$B$21=$J$2),0)+1,12),"")</f>
        <v>ESPECES</v>
      </c>
      <c r="G3" s="18"/>
    </row>
    <row r="4" spans="1:11" s="19" customFormat="1" ht="21.75" customHeight="1">
      <c r="A4" s="17" t="s">
        <v>7</v>
      </c>
      <c r="B4" s="14" t="str">
        <f t="shared" si="0"/>
        <v>HG</v>
      </c>
      <c r="C4" s="14" t="str">
        <f t="shared" si="1"/>
        <v>COLLEGE</v>
      </c>
      <c r="D4" s="14">
        <f>SUMPRODUCT((BD!$A$2:$A$21=$A4)*(BD!$C$2:$C$21=$B4)*(BD!$B$2:$B$21=$J$2)*(BD!$D$1:$G$1=$C4),(BD!$D$2:$G$21))</f>
        <v>0</v>
      </c>
      <c r="E4" s="14">
        <f>SUMPRODUCT((BD!$A$2:$A$21=$A4)*(BD!$B$2:$B$21=$J$2),(BD!$K$2:$K$21))</f>
        <v>0</v>
      </c>
      <c r="F4" s="14" t="str">
        <f t="array" ref="F4">IFERROR(INDEX(BD!$A$2:$L$21,MATCH(1,(BD!$A$2:$A$21=$A4)*(BD!$B$2:$B$21=$J$2),0)+1,12),"")</f>
        <v/>
      </c>
      <c r="G4" s="18"/>
    </row>
    <row r="5" spans="1:11" s="19" customFormat="1" ht="21.75" customHeight="1">
      <c r="A5" s="17" t="s">
        <v>8</v>
      </c>
      <c r="B5" s="14" t="str">
        <f t="shared" si="0"/>
        <v>HG</v>
      </c>
      <c r="C5" s="14" t="str">
        <f t="shared" si="1"/>
        <v>COLLEGE</v>
      </c>
      <c r="D5" s="14">
        <f>SUMPRODUCT((BD!$A$2:$A$21=$A5)*(BD!$C$2:$C$21=$B5)*(BD!$B$2:$B$21=$J$2)*(BD!$D$1:$G$1=$C5),(BD!$D$2:$G$21))</f>
        <v>0</v>
      </c>
      <c r="E5" s="14">
        <f>SUMPRODUCT((BD!$A$2:$A$21=$A5)*(BD!$B$2:$B$21=$J$2),(BD!$K$2:$K$21))</f>
        <v>0</v>
      </c>
      <c r="F5" s="14" t="str">
        <f t="array" ref="F5">IFERROR(INDEX(BD!$A$2:$L$21,MATCH(1,(BD!$A$2:$A$21=$A5)*(BD!$B$2:$B$21=$J$2),0)+1,12),"")</f>
        <v/>
      </c>
      <c r="G5" s="18"/>
    </row>
    <row r="6" spans="1:11" s="19" customFormat="1" ht="21.75" customHeight="1">
      <c r="A6" s="17" t="s">
        <v>9</v>
      </c>
      <c r="B6" s="14" t="str">
        <f t="shared" si="0"/>
        <v>HG</v>
      </c>
      <c r="C6" s="14" t="str">
        <f t="shared" si="1"/>
        <v>COLLEGE</v>
      </c>
      <c r="D6" s="14">
        <f>SUMPRODUCT((BD!$A$2:$A$21=$A6)*(BD!$C$2:$C$21=$B6)*(BD!$B$2:$B$21=$J$2)*(BD!$D$1:$G$1=$C6),(BD!$D$2:$G$21))</f>
        <v>0</v>
      </c>
      <c r="E6" s="14">
        <f>SUMPRODUCT((BD!$A$2:$A$21=$A6)*(BD!$B$2:$B$21=$J$2),(BD!$K$2:$K$21))</f>
        <v>0</v>
      </c>
      <c r="F6" s="14" t="str">
        <f t="array" ref="F6">IFERROR(INDEX(BD!$A$2:$L$21,MATCH(1,(BD!$A$2:$A$21=$A6)*(BD!$B$2:$B$21=$J$2),0)+1,12),"")</f>
        <v/>
      </c>
      <c r="G6" s="18"/>
    </row>
    <row r="7" spans="1:11" s="19" customFormat="1" ht="21.75" customHeight="1">
      <c r="A7" s="17" t="s">
        <v>10</v>
      </c>
      <c r="B7" s="14" t="str">
        <f t="shared" si="0"/>
        <v>HG</v>
      </c>
      <c r="C7" s="14" t="str">
        <f t="shared" si="1"/>
        <v>COLLEGE</v>
      </c>
      <c r="D7" s="14">
        <f>SUMPRODUCT((BD!$A$2:$A$21=$A7)*(BD!$C$2:$C$21=$B7)*(BD!$B$2:$B$21=$J$2)*(BD!$D$1:$G$1=$C7),(BD!$D$2:$G$21))</f>
        <v>0</v>
      </c>
      <c r="E7" s="14">
        <f>SUMPRODUCT((BD!$A$2:$A$21=$A7)*(BD!$B$2:$B$21=$J$2),(BD!$K$2:$K$21))</f>
        <v>0</v>
      </c>
      <c r="F7" s="14" t="str">
        <f t="array" ref="F7">IFERROR(INDEX(BD!$A$2:$L$21,MATCH(1,(BD!$A$2:$A$21=$A7)*(BD!$B$2:$B$21=$J$2),0)+1,12),"")</f>
        <v/>
      </c>
      <c r="G7" s="18"/>
    </row>
    <row r="8" spans="1:11" s="19" customFormat="1" ht="21.75" customHeight="1">
      <c r="A8" s="17" t="s">
        <v>11</v>
      </c>
      <c r="B8" s="14" t="str">
        <f t="shared" si="0"/>
        <v>HG</v>
      </c>
      <c r="C8" s="14" t="str">
        <f t="shared" si="1"/>
        <v>COLLEGE</v>
      </c>
      <c r="D8" s="14">
        <f>SUMPRODUCT((BD!$A$2:$A$21=$A8)*(BD!$C$2:$C$21=$B8)*(BD!$B$2:$B$21=$J$2)*(BD!$D$1:$G$1=$C8),(BD!$D$2:$G$21))</f>
        <v>0</v>
      </c>
      <c r="E8" s="14">
        <f>SUMPRODUCT((BD!$A$2:$A$21=$A8)*(BD!$B$2:$B$21=$J$2),(BD!$K$2:$K$21))</f>
        <v>0</v>
      </c>
      <c r="F8" s="14" t="str">
        <f t="array" ref="F8">IFERROR(INDEX(BD!$A$2:$L$21,MATCH(1,(BD!$A$2:$A$21=$A8)*(BD!$B$2:$B$21=$J$2),0)+1,12),"")</f>
        <v/>
      </c>
      <c r="G8" s="18"/>
    </row>
    <row r="9" spans="1:11" s="19" customFormat="1" ht="21.75" customHeight="1">
      <c r="A9" s="17" t="s">
        <v>12</v>
      </c>
      <c r="B9" s="14" t="str">
        <f t="shared" si="0"/>
        <v>HG</v>
      </c>
      <c r="C9" s="14" t="str">
        <f t="shared" si="1"/>
        <v>COLLEGE</v>
      </c>
      <c r="D9" s="14">
        <f>SUMPRODUCT((BD!$A$2:$A$21=$A9)*(BD!$C$2:$C$21=$B9)*(BD!$B$2:$B$21=$J$2)*(BD!$D$1:$G$1=$C9),(BD!$D$2:$G$21))</f>
        <v>0</v>
      </c>
      <c r="E9" s="14">
        <f>SUMPRODUCT((BD!$A$2:$A$21=$A9)*(BD!$B$2:$B$21=$J$2),(BD!$K$2:$K$21))</f>
        <v>0</v>
      </c>
      <c r="F9" s="14" t="str">
        <f t="array" ref="F9">IFERROR(INDEX(BD!$A$2:$L$21,MATCH(1,(BD!$A$2:$A$21=$A9)*(BD!$B$2:$B$21=$J$2),0)+1,12),"")</f>
        <v/>
      </c>
      <c r="G9" s="18"/>
    </row>
    <row r="10" spans="1:11" s="19" customFormat="1" ht="21.75" customHeight="1">
      <c r="A10" s="17" t="s">
        <v>13</v>
      </c>
      <c r="B10" s="14" t="str">
        <f t="shared" si="0"/>
        <v>HG</v>
      </c>
      <c r="C10" s="14" t="str">
        <f t="shared" si="1"/>
        <v>COLLEGE</v>
      </c>
      <c r="D10" s="14">
        <f>SUMPRODUCT((BD!$A$2:$A$21=$A10)*(BD!$C$2:$C$21=$B10)*(BD!$B$2:$B$21=$J$2)*(BD!$D$1:$G$1=$C10),(BD!$D$2:$G$21))</f>
        <v>0</v>
      </c>
      <c r="E10" s="14">
        <f>SUMPRODUCT((BD!$A$2:$A$21=$A10)*(BD!$B$2:$B$21=$J$2),(BD!$K$2:$K$21))</f>
        <v>0</v>
      </c>
      <c r="F10" s="14" t="str">
        <f t="array" ref="F10">IFERROR(INDEX(BD!$A$2:$L$21,MATCH(1,(BD!$A$2:$A$21=$A10)*(BD!$B$2:$B$21=$J$2),0)+1,12),"")</f>
        <v/>
      </c>
      <c r="G10" s="18"/>
    </row>
    <row r="11" spans="1:11" s="19" customFormat="1" ht="21.75" customHeight="1">
      <c r="A11" s="17" t="s">
        <v>14</v>
      </c>
      <c r="B11" s="14" t="str">
        <f t="shared" si="0"/>
        <v>HG</v>
      </c>
      <c r="C11" s="14" t="str">
        <f t="shared" si="1"/>
        <v>COLLEGE</v>
      </c>
      <c r="D11" s="14">
        <f>SUMPRODUCT((BD!$A$2:$A$21=$A11)*(BD!$C$2:$C$21=$B11)*(BD!$B$2:$B$21=$J$2)*(BD!$D$1:$G$1=$C11),(BD!$D$2:$G$21))</f>
        <v>0</v>
      </c>
      <c r="E11" s="14">
        <f>SUMPRODUCT((BD!$A$2:$A$21=$A11)*(BD!$B$2:$B$21=$J$2),(BD!$K$2:$K$21))</f>
        <v>0</v>
      </c>
      <c r="F11" s="14" t="str">
        <f t="array" ref="F11">IFERROR(INDEX(BD!$A$2:$L$21,MATCH(1,(BD!$A$2:$A$21=$A11)*(BD!$B$2:$B$21=$J$2),0)+1,12),"")</f>
        <v/>
      </c>
      <c r="G11" s="18"/>
    </row>
  </sheetData>
  <dataValidations count="4">
    <dataValidation type="list" allowBlank="1" showInputMessage="1" showErrorMessage="1" sqref="H2">
      <formula1>MAT</formula1>
    </dataValidation>
    <dataValidation type="list" allowBlank="1" showInputMessage="1" showErrorMessage="1" sqref="I2">
      <formula1>SECTION</formula1>
    </dataValidation>
    <dataValidation type="list" allowBlank="1" showInputMessage="1" showErrorMessage="1" sqref="J2">
      <formula1>PROF</formula1>
    </dataValidation>
    <dataValidation type="list" allowBlank="1" showInputMessage="1" showErrorMessage="1" sqref="K2">
      <formula1>CLASSE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activeCell="O20" sqref="O20"/>
    </sheetView>
  </sheetViews>
  <sheetFormatPr baseColWidth="10" defaultRowHeight="15"/>
  <cols>
    <col min="2" max="2" width="24.85546875" bestFit="1" customWidth="1"/>
    <col min="4" max="4" width="14.42578125" bestFit="1" customWidth="1"/>
    <col min="15" max="15" width="26.140625" bestFit="1" customWidth="1"/>
    <col min="17" max="17" width="12.28515625" bestFit="1" customWidth="1"/>
  </cols>
  <sheetData>
    <row r="1" spans="1:17" ht="17.25">
      <c r="A1" s="1" t="s">
        <v>0</v>
      </c>
      <c r="B1" s="1" t="s">
        <v>66</v>
      </c>
      <c r="C1" s="1" t="s">
        <v>15</v>
      </c>
      <c r="D1" s="1" t="s">
        <v>28</v>
      </c>
      <c r="E1" s="1" t="s">
        <v>29</v>
      </c>
      <c r="F1" s="2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O1" s="11" t="s">
        <v>66</v>
      </c>
      <c r="P1" s="11" t="s">
        <v>45</v>
      </c>
      <c r="Q1" s="11" t="s">
        <v>2</v>
      </c>
    </row>
    <row r="2" spans="1:17">
      <c r="A2" s="4" t="s">
        <v>5</v>
      </c>
      <c r="B2" s="5" t="s">
        <v>30</v>
      </c>
      <c r="C2" s="6" t="s">
        <v>23</v>
      </c>
      <c r="D2" s="7"/>
      <c r="E2" s="7">
        <v>10</v>
      </c>
      <c r="F2" s="7"/>
      <c r="G2" s="6"/>
      <c r="H2" s="7">
        <f>SUM(D2:G2)</f>
        <v>10</v>
      </c>
      <c r="I2" s="4">
        <v>140</v>
      </c>
      <c r="J2" s="4" t="str">
        <f>+IF(G2="","",F2)</f>
        <v/>
      </c>
      <c r="K2" s="8">
        <v>5500</v>
      </c>
      <c r="L2" t="s">
        <v>24</v>
      </c>
      <c r="O2" s="5" t="s">
        <v>33</v>
      </c>
      <c r="P2" s="12" t="s">
        <v>46</v>
      </c>
      <c r="Q2" s="3" t="s">
        <v>28</v>
      </c>
    </row>
    <row r="3" spans="1:17">
      <c r="A3" s="9" t="s">
        <v>5</v>
      </c>
      <c r="B3" s="10" t="s">
        <v>31</v>
      </c>
      <c r="C3" s="6" t="s">
        <v>43</v>
      </c>
      <c r="D3" s="7"/>
      <c r="E3" s="7">
        <v>8</v>
      </c>
      <c r="F3" s="7"/>
      <c r="G3" s="7"/>
      <c r="H3" s="7">
        <f t="shared" ref="H3:H11" si="0">SUM(D3:G3)</f>
        <v>8</v>
      </c>
      <c r="I3" s="4">
        <v>130</v>
      </c>
      <c r="J3" s="4"/>
      <c r="K3" s="8">
        <v>5000</v>
      </c>
      <c r="L3" t="s">
        <v>24</v>
      </c>
      <c r="O3" s="5" t="s">
        <v>44</v>
      </c>
      <c r="P3" s="12" t="s">
        <v>62</v>
      </c>
      <c r="Q3" s="3" t="s">
        <v>28</v>
      </c>
    </row>
    <row r="4" spans="1:17">
      <c r="A4" s="4" t="s">
        <v>5</v>
      </c>
      <c r="B4" s="10" t="s">
        <v>32</v>
      </c>
      <c r="C4" s="6" t="s">
        <v>41</v>
      </c>
      <c r="D4" s="7"/>
      <c r="E4" s="7"/>
      <c r="F4" s="7">
        <v>32</v>
      </c>
      <c r="G4" s="6"/>
      <c r="H4" s="7">
        <f t="shared" si="0"/>
        <v>32</v>
      </c>
      <c r="I4" s="4">
        <v>130</v>
      </c>
      <c r="J4" s="4"/>
      <c r="K4" s="8">
        <f>(I4*F4)+(G4*J4)</f>
        <v>4160</v>
      </c>
      <c r="L4" t="s">
        <v>24</v>
      </c>
      <c r="O4" s="5" t="s">
        <v>55</v>
      </c>
      <c r="P4" s="12" t="s">
        <v>63</v>
      </c>
      <c r="Q4" s="3" t="s">
        <v>28</v>
      </c>
    </row>
    <row r="5" spans="1:17">
      <c r="A5" s="4" t="s">
        <v>5</v>
      </c>
      <c r="B5" s="5" t="s">
        <v>33</v>
      </c>
      <c r="C5" s="6" t="s">
        <v>27</v>
      </c>
      <c r="D5" s="7">
        <v>24</v>
      </c>
      <c r="E5" s="7"/>
      <c r="F5" s="7"/>
      <c r="G5" s="6"/>
      <c r="H5" s="7">
        <f t="shared" si="0"/>
        <v>24</v>
      </c>
      <c r="I5" s="4">
        <v>130</v>
      </c>
      <c r="J5" s="4"/>
      <c r="K5" s="8">
        <v>4000</v>
      </c>
      <c r="L5" t="s">
        <v>24</v>
      </c>
      <c r="O5" s="5" t="s">
        <v>30</v>
      </c>
      <c r="P5" s="3" t="s">
        <v>47</v>
      </c>
      <c r="Q5" s="3" t="s">
        <v>29</v>
      </c>
    </row>
    <row r="6" spans="1:17">
      <c r="A6" s="9" t="s">
        <v>5</v>
      </c>
      <c r="B6" s="5" t="s">
        <v>56</v>
      </c>
      <c r="C6" s="6" t="s">
        <v>25</v>
      </c>
      <c r="D6" s="7"/>
      <c r="E6" s="7"/>
      <c r="F6" s="7">
        <v>28</v>
      </c>
      <c r="G6" s="7">
        <v>10</v>
      </c>
      <c r="H6" s="7">
        <f t="shared" si="0"/>
        <v>38</v>
      </c>
      <c r="I6" s="4">
        <v>130</v>
      </c>
      <c r="J6" s="4"/>
      <c r="K6" s="8">
        <f>(I6*F6)+(G6*J6)</f>
        <v>3640</v>
      </c>
      <c r="L6" t="s">
        <v>24</v>
      </c>
      <c r="O6" s="10" t="s">
        <v>31</v>
      </c>
      <c r="P6" s="3" t="s">
        <v>48</v>
      </c>
      <c r="Q6" s="3" t="s">
        <v>29</v>
      </c>
    </row>
    <row r="7" spans="1:17">
      <c r="A7" s="4" t="s">
        <v>5</v>
      </c>
      <c r="B7" s="5" t="s">
        <v>35</v>
      </c>
      <c r="C7" s="6" t="s">
        <v>39</v>
      </c>
      <c r="D7" s="7"/>
      <c r="E7" s="7"/>
      <c r="F7" s="7">
        <v>40</v>
      </c>
      <c r="G7" s="6"/>
      <c r="H7" s="7">
        <f t="shared" si="0"/>
        <v>40</v>
      </c>
      <c r="I7" s="4">
        <v>130</v>
      </c>
      <c r="J7" s="4"/>
      <c r="K7" s="8">
        <f>(I7*F7)+(G7*J7)</f>
        <v>5200</v>
      </c>
      <c r="L7" t="s">
        <v>24</v>
      </c>
      <c r="O7" s="5" t="s">
        <v>30</v>
      </c>
      <c r="P7" s="3" t="s">
        <v>57</v>
      </c>
      <c r="Q7" s="3" t="s">
        <v>29</v>
      </c>
    </row>
    <row r="8" spans="1:17">
      <c r="A8" s="9" t="s">
        <v>5</v>
      </c>
      <c r="B8" s="5" t="s">
        <v>36</v>
      </c>
      <c r="C8" s="6" t="s">
        <v>26</v>
      </c>
      <c r="D8" s="7"/>
      <c r="E8" s="7"/>
      <c r="F8" s="7">
        <v>10</v>
      </c>
      <c r="G8" s="7">
        <v>12</v>
      </c>
      <c r="H8" s="7">
        <f t="shared" si="0"/>
        <v>22</v>
      </c>
      <c r="I8" s="4">
        <v>130</v>
      </c>
      <c r="J8" s="4">
        <v>170</v>
      </c>
      <c r="K8" s="8">
        <f>(I8*F8)+(G8*J8)</f>
        <v>3340</v>
      </c>
      <c r="L8" t="s">
        <v>24</v>
      </c>
      <c r="O8" s="10" t="s">
        <v>31</v>
      </c>
      <c r="P8" s="3" t="s">
        <v>58</v>
      </c>
      <c r="Q8" s="3" t="s">
        <v>29</v>
      </c>
    </row>
    <row r="9" spans="1:17">
      <c r="A9" s="4" t="s">
        <v>5</v>
      </c>
      <c r="B9" s="5" t="s">
        <v>37</v>
      </c>
      <c r="C9" s="6" t="s">
        <v>42</v>
      </c>
      <c r="D9" s="7"/>
      <c r="E9" s="7"/>
      <c r="F9" s="7">
        <v>8</v>
      </c>
      <c r="G9" s="7">
        <v>36</v>
      </c>
      <c r="H9" s="7">
        <f t="shared" si="0"/>
        <v>44</v>
      </c>
      <c r="I9" s="4">
        <v>130</v>
      </c>
      <c r="J9" s="4">
        <v>130</v>
      </c>
      <c r="K9" s="8">
        <f>(I9*F9)+(G9*J9)</f>
        <v>5720</v>
      </c>
      <c r="L9" t="s">
        <v>24</v>
      </c>
      <c r="O9" s="5" t="s">
        <v>30</v>
      </c>
      <c r="P9" s="3" t="s">
        <v>59</v>
      </c>
      <c r="Q9" s="3" t="s">
        <v>29</v>
      </c>
    </row>
    <row r="10" spans="1:17">
      <c r="A10" s="9" t="s">
        <v>5</v>
      </c>
      <c r="B10" s="5" t="s">
        <v>38</v>
      </c>
      <c r="C10" s="6" t="s">
        <v>40</v>
      </c>
      <c r="D10" s="7"/>
      <c r="E10" s="7"/>
      <c r="F10" s="7">
        <v>64</v>
      </c>
      <c r="G10" s="6"/>
      <c r="H10" s="7">
        <f t="shared" si="0"/>
        <v>64</v>
      </c>
      <c r="I10" s="4">
        <v>140</v>
      </c>
      <c r="J10" s="4"/>
      <c r="K10" s="8">
        <f>(I10*F10)+(G10*J10)</f>
        <v>8960</v>
      </c>
      <c r="L10" t="s">
        <v>24</v>
      </c>
      <c r="O10" s="10" t="s">
        <v>31</v>
      </c>
      <c r="P10" s="3" t="s">
        <v>60</v>
      </c>
      <c r="Q10" s="3" t="s">
        <v>29</v>
      </c>
    </row>
    <row r="11" spans="1:17">
      <c r="A11" s="4" t="s">
        <v>5</v>
      </c>
      <c r="B11" s="5" t="s">
        <v>44</v>
      </c>
      <c r="C11" s="6" t="s">
        <v>25</v>
      </c>
      <c r="D11" s="7">
        <v>32</v>
      </c>
      <c r="E11" s="7"/>
      <c r="F11" s="7"/>
      <c r="G11" s="6"/>
      <c r="H11" s="7">
        <f t="shared" si="0"/>
        <v>32</v>
      </c>
      <c r="I11" s="4">
        <v>130</v>
      </c>
      <c r="J11" s="4"/>
      <c r="K11" s="8">
        <v>5000</v>
      </c>
      <c r="L11" t="s">
        <v>24</v>
      </c>
      <c r="O11" s="5" t="s">
        <v>30</v>
      </c>
      <c r="P11" s="3" t="s">
        <v>61</v>
      </c>
      <c r="Q11" s="3" t="s">
        <v>29</v>
      </c>
    </row>
    <row r="12" spans="1:17">
      <c r="A12" s="4" t="s">
        <v>6</v>
      </c>
      <c r="B12" s="5" t="s">
        <v>30</v>
      </c>
      <c r="C12" s="6" t="s">
        <v>23</v>
      </c>
      <c r="D12" s="7"/>
      <c r="E12" s="7">
        <v>12</v>
      </c>
      <c r="F12" s="7"/>
      <c r="G12" s="6"/>
      <c r="H12" s="7">
        <f t="shared" ref="H12:H21" si="1">SUM(D12:G12)</f>
        <v>12</v>
      </c>
      <c r="I12" s="4">
        <v>140</v>
      </c>
      <c r="J12" s="4" t="str">
        <f>+IF(G12="","",F12)</f>
        <v/>
      </c>
      <c r="K12" s="8">
        <v>5500</v>
      </c>
      <c r="L12" t="s">
        <v>24</v>
      </c>
      <c r="O12" s="5" t="s">
        <v>34</v>
      </c>
      <c r="P12" s="3" t="s">
        <v>64</v>
      </c>
      <c r="Q12" s="3" t="s">
        <v>16</v>
      </c>
    </row>
    <row r="13" spans="1:17">
      <c r="A13" s="4" t="s">
        <v>6</v>
      </c>
      <c r="B13" s="10" t="s">
        <v>31</v>
      </c>
      <c r="C13" s="6" t="s">
        <v>43</v>
      </c>
      <c r="D13" s="7"/>
      <c r="E13" s="7">
        <v>10</v>
      </c>
      <c r="F13" s="7"/>
      <c r="G13" s="7"/>
      <c r="H13" s="7">
        <f t="shared" si="1"/>
        <v>10</v>
      </c>
      <c r="I13" s="4">
        <v>130</v>
      </c>
      <c r="J13" s="4"/>
      <c r="K13" s="8">
        <v>5000</v>
      </c>
      <c r="L13" t="s">
        <v>24</v>
      </c>
      <c r="O13" s="5" t="s">
        <v>35</v>
      </c>
      <c r="P13" s="3" t="s">
        <v>65</v>
      </c>
      <c r="Q13" s="3" t="s">
        <v>16</v>
      </c>
    </row>
    <row r="14" spans="1:17">
      <c r="A14" s="4" t="s">
        <v>6</v>
      </c>
      <c r="B14" s="10" t="s">
        <v>32</v>
      </c>
      <c r="C14" s="6" t="s">
        <v>41</v>
      </c>
      <c r="D14" s="7"/>
      <c r="E14" s="7"/>
      <c r="F14" s="7">
        <v>34</v>
      </c>
      <c r="G14" s="6"/>
      <c r="H14" s="7">
        <f t="shared" si="1"/>
        <v>34</v>
      </c>
      <c r="I14" s="4">
        <v>130</v>
      </c>
      <c r="J14" s="4"/>
      <c r="K14" s="8">
        <f>(I14*F14)+(G14*J14)</f>
        <v>4420</v>
      </c>
      <c r="L14" t="s">
        <v>24</v>
      </c>
      <c r="O14" s="5" t="s">
        <v>36</v>
      </c>
      <c r="P14" s="3" t="s">
        <v>52</v>
      </c>
      <c r="Q14" s="3" t="s">
        <v>16</v>
      </c>
    </row>
    <row r="15" spans="1:17">
      <c r="A15" s="4" t="s">
        <v>6</v>
      </c>
      <c r="B15" s="5" t="s">
        <v>33</v>
      </c>
      <c r="C15" s="6" t="s">
        <v>27</v>
      </c>
      <c r="D15" s="7">
        <v>30</v>
      </c>
      <c r="E15" s="7"/>
      <c r="F15" s="7"/>
      <c r="G15" s="6"/>
      <c r="H15" s="7">
        <f t="shared" si="1"/>
        <v>30</v>
      </c>
      <c r="I15" s="4">
        <v>130</v>
      </c>
      <c r="J15" s="4"/>
      <c r="K15" s="8">
        <v>4000</v>
      </c>
      <c r="L15" t="s">
        <v>24</v>
      </c>
      <c r="O15" s="5" t="s">
        <v>37</v>
      </c>
      <c r="P15" s="3" t="s">
        <v>53</v>
      </c>
      <c r="Q15" s="3" t="s">
        <v>16</v>
      </c>
    </row>
    <row r="16" spans="1:17">
      <c r="A16" s="4" t="s">
        <v>6</v>
      </c>
      <c r="B16" s="5" t="s">
        <v>56</v>
      </c>
      <c r="C16" s="6" t="s">
        <v>25</v>
      </c>
      <c r="D16" s="7"/>
      <c r="E16" s="7"/>
      <c r="F16" s="7">
        <v>31</v>
      </c>
      <c r="G16" s="7">
        <v>16</v>
      </c>
      <c r="H16" s="7">
        <f t="shared" si="1"/>
        <v>47</v>
      </c>
      <c r="I16" s="4">
        <v>130</v>
      </c>
      <c r="J16" s="4"/>
      <c r="K16" s="8">
        <f>(I16*F16)+(G16*J16)</f>
        <v>4030</v>
      </c>
      <c r="L16" t="s">
        <v>24</v>
      </c>
      <c r="O16" s="5" t="s">
        <v>38</v>
      </c>
      <c r="P16" s="3" t="s">
        <v>54</v>
      </c>
      <c r="Q16" s="3" t="s">
        <v>16</v>
      </c>
    </row>
    <row r="17" spans="1:17">
      <c r="A17" s="4" t="s">
        <v>6</v>
      </c>
      <c r="B17" s="5" t="s">
        <v>35</v>
      </c>
      <c r="C17" s="6" t="s">
        <v>39</v>
      </c>
      <c r="D17" s="7"/>
      <c r="E17" s="7"/>
      <c r="F17" s="7">
        <v>44</v>
      </c>
      <c r="G17" s="6"/>
      <c r="H17" s="7">
        <f t="shared" si="1"/>
        <v>44</v>
      </c>
      <c r="I17" s="4">
        <v>130</v>
      </c>
      <c r="J17" s="4"/>
      <c r="K17" s="8">
        <f>(I17*F17)+(G17*J17)</f>
        <v>5720</v>
      </c>
      <c r="L17" t="s">
        <v>24</v>
      </c>
      <c r="O17" s="5" t="s">
        <v>56</v>
      </c>
      <c r="P17" s="3" t="s">
        <v>49</v>
      </c>
      <c r="Q17" s="3" t="s">
        <v>17</v>
      </c>
    </row>
    <row r="18" spans="1:17">
      <c r="A18" s="4" t="s">
        <v>6</v>
      </c>
      <c r="B18" s="5" t="s">
        <v>36</v>
      </c>
      <c r="C18" s="6" t="s">
        <v>26</v>
      </c>
      <c r="D18" s="7"/>
      <c r="E18" s="7"/>
      <c r="F18" s="7">
        <v>15</v>
      </c>
      <c r="G18" s="7">
        <v>14</v>
      </c>
      <c r="H18" s="7">
        <f t="shared" si="1"/>
        <v>29</v>
      </c>
      <c r="I18" s="4">
        <v>130</v>
      </c>
      <c r="J18" s="4">
        <v>170</v>
      </c>
      <c r="K18" s="8">
        <f>(I18*F18)+(G18*J18)</f>
        <v>4330</v>
      </c>
      <c r="L18" t="s">
        <v>24</v>
      </c>
      <c r="O18" s="5" t="s">
        <v>36</v>
      </c>
      <c r="P18" s="3" t="s">
        <v>50</v>
      </c>
      <c r="Q18" s="3" t="s">
        <v>17</v>
      </c>
    </row>
    <row r="19" spans="1:17">
      <c r="A19" s="4" t="s">
        <v>6</v>
      </c>
      <c r="B19" s="5" t="s">
        <v>37</v>
      </c>
      <c r="C19" s="6" t="s">
        <v>42</v>
      </c>
      <c r="D19" s="7"/>
      <c r="E19" s="7"/>
      <c r="F19" s="7">
        <v>12</v>
      </c>
      <c r="G19" s="7">
        <v>38</v>
      </c>
      <c r="H19" s="7">
        <f t="shared" si="1"/>
        <v>50</v>
      </c>
      <c r="I19" s="4">
        <v>130</v>
      </c>
      <c r="J19" s="4">
        <v>130</v>
      </c>
      <c r="K19" s="8">
        <f>(I19*F19)+(G19*J19)</f>
        <v>6500</v>
      </c>
      <c r="L19" t="s">
        <v>24</v>
      </c>
      <c r="O19" s="5" t="s">
        <v>37</v>
      </c>
      <c r="P19" s="3" t="s">
        <v>51</v>
      </c>
      <c r="Q19" s="3" t="s">
        <v>17</v>
      </c>
    </row>
    <row r="20" spans="1:17">
      <c r="A20" s="4" t="s">
        <v>6</v>
      </c>
      <c r="B20" s="5" t="s">
        <v>38</v>
      </c>
      <c r="C20" s="6" t="s">
        <v>40</v>
      </c>
      <c r="D20" s="7"/>
      <c r="E20" s="7"/>
      <c r="F20" s="7">
        <v>56</v>
      </c>
      <c r="G20" s="6"/>
      <c r="H20" s="7">
        <f t="shared" si="1"/>
        <v>56</v>
      </c>
      <c r="I20" s="4">
        <v>140</v>
      </c>
      <c r="J20" s="4"/>
      <c r="K20" s="8">
        <f>(I20*F20)+(G20*J20)</f>
        <v>7840</v>
      </c>
      <c r="L20" t="s">
        <v>24</v>
      </c>
      <c r="O20" s="10" t="s">
        <v>32</v>
      </c>
    </row>
    <row r="21" spans="1:17">
      <c r="A21" s="4" t="s">
        <v>6</v>
      </c>
      <c r="B21" s="5" t="s">
        <v>55</v>
      </c>
      <c r="C21" s="6" t="s">
        <v>25</v>
      </c>
      <c r="D21" s="7">
        <v>34</v>
      </c>
      <c r="E21" s="7"/>
      <c r="F21" s="7"/>
      <c r="G21" s="6"/>
      <c r="H21" s="7">
        <f t="shared" si="1"/>
        <v>34</v>
      </c>
      <c r="I21" s="4">
        <v>130</v>
      </c>
      <c r="J21" s="4"/>
      <c r="K21" s="8">
        <v>5000</v>
      </c>
      <c r="L21" t="s">
        <v>24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RECAP</vt:lpstr>
      <vt:lpstr>BD</vt:lpstr>
      <vt:lpstr>CLASSE</vt:lpstr>
      <vt:lpstr>MAT</vt:lpstr>
      <vt:lpstr>PROF</vt:lpstr>
      <vt:lpstr>SECTION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FRANCIS</cp:lastModifiedBy>
  <dcterms:created xsi:type="dcterms:W3CDTF">2021-06-25T13:50:51Z</dcterms:created>
  <dcterms:modified xsi:type="dcterms:W3CDTF">2021-06-25T15:47:52Z</dcterms:modified>
</cp:coreProperties>
</file>