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25320" yWindow="-120" windowWidth="25440" windowHeight="1539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8" i="1"/>
  <c r="AN8"/>
  <c r="AM9"/>
  <c r="AN9"/>
  <c r="AM10"/>
  <c r="AN10"/>
  <c r="AM11"/>
  <c r="AN11"/>
  <c r="AM12"/>
  <c r="AN12"/>
  <c r="AM13"/>
  <c r="AN13"/>
  <c r="AM14"/>
  <c r="AN14"/>
  <c r="AM15"/>
  <c r="AN15"/>
  <c r="AM16"/>
  <c r="AN16"/>
  <c r="AM17"/>
  <c r="AN17"/>
  <c r="AM18"/>
  <c r="AN18"/>
  <c r="AM19"/>
  <c r="AN19"/>
  <c r="AM20"/>
  <c r="AN20"/>
  <c r="AM21"/>
  <c r="AN21"/>
  <c r="AM22"/>
  <c r="AN22"/>
  <c r="AM23"/>
  <c r="AN23"/>
  <c r="AM24"/>
  <c r="AN24"/>
  <c r="AN7"/>
  <c r="AM7"/>
  <c r="AL7"/>
  <c r="AG8"/>
  <c r="AH8"/>
  <c r="AI8"/>
  <c r="AJ8"/>
  <c r="AK8"/>
  <c r="AL8"/>
  <c r="AG9"/>
  <c r="AH9"/>
  <c r="AI9"/>
  <c r="AJ9"/>
  <c r="AK9"/>
  <c r="AL9"/>
  <c r="AG10"/>
  <c r="AH10"/>
  <c r="AI10"/>
  <c r="AJ10"/>
  <c r="AK10"/>
  <c r="AL10"/>
  <c r="AG11"/>
  <c r="AH11"/>
  <c r="AI11"/>
  <c r="AJ11"/>
  <c r="AK11"/>
  <c r="AL11"/>
  <c r="AG12"/>
  <c r="AH12"/>
  <c r="AI12"/>
  <c r="AJ12"/>
  <c r="AK12"/>
  <c r="AL12"/>
  <c r="AG13"/>
  <c r="AH13"/>
  <c r="AI13"/>
  <c r="AJ13"/>
  <c r="AK13"/>
  <c r="AL13"/>
  <c r="AG14"/>
  <c r="AH14"/>
  <c r="AI14"/>
  <c r="AJ14"/>
  <c r="AK14"/>
  <c r="AL14"/>
  <c r="AG15"/>
  <c r="AH15"/>
  <c r="AI15"/>
  <c r="AJ15"/>
  <c r="AK15"/>
  <c r="AL15"/>
  <c r="AG16"/>
  <c r="AH16"/>
  <c r="AI16"/>
  <c r="AJ16"/>
  <c r="AK16"/>
  <c r="AL16"/>
  <c r="AG17"/>
  <c r="AH17"/>
  <c r="AI17"/>
  <c r="AJ17"/>
  <c r="AK17"/>
  <c r="AL17"/>
  <c r="AG18"/>
  <c r="AH18"/>
  <c r="AI18"/>
  <c r="AJ18"/>
  <c r="AK18"/>
  <c r="AL18"/>
  <c r="AG19"/>
  <c r="AH19"/>
  <c r="AI19"/>
  <c r="AJ19"/>
  <c r="AK19"/>
  <c r="AL19"/>
  <c r="AG20"/>
  <c r="AH20"/>
  <c r="AI20"/>
  <c r="AJ20"/>
  <c r="AK20"/>
  <c r="AL20"/>
  <c r="AG21"/>
  <c r="AH21"/>
  <c r="AI21"/>
  <c r="AJ21"/>
  <c r="AK21"/>
  <c r="AL21"/>
  <c r="AG22"/>
  <c r="AH22"/>
  <c r="AI22"/>
  <c r="AJ22"/>
  <c r="AK22"/>
  <c r="AL22"/>
  <c r="AG23"/>
  <c r="AH23"/>
  <c r="AI23"/>
  <c r="AJ23"/>
  <c r="AK23"/>
  <c r="AL23"/>
  <c r="AG24"/>
  <c r="AH24"/>
  <c r="AI24"/>
  <c r="AJ24"/>
  <c r="AK24"/>
  <c r="AL24"/>
  <c r="AG7"/>
  <c r="AK7"/>
  <c r="AJ7"/>
  <c r="AI7"/>
  <c r="AH7"/>
  <c r="AC8" l="1"/>
  <c r="AC9"/>
  <c r="AC10"/>
  <c r="AC11"/>
  <c r="AC12"/>
  <c r="AC13"/>
  <c r="AC14"/>
  <c r="AC15"/>
  <c r="AC16"/>
  <c r="AC17"/>
  <c r="AC18"/>
  <c r="AC19"/>
  <c r="AC20"/>
  <c r="AC21"/>
  <c r="AC22"/>
  <c r="AC23"/>
  <c r="AC24"/>
  <c r="AC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7"/>
  <c r="Z23"/>
  <c r="Z24"/>
  <c r="S24"/>
  <c r="R24"/>
  <c r="Q8"/>
  <c r="Q9"/>
  <c r="Q10"/>
  <c r="Q11"/>
  <c r="Q12"/>
  <c r="Q13"/>
  <c r="Q14"/>
  <c r="Q15"/>
  <c r="Q16"/>
  <c r="Q17"/>
  <c r="Q18"/>
  <c r="Q19"/>
  <c r="Q20"/>
  <c r="Q21"/>
  <c r="Q22"/>
  <c r="Q23"/>
  <c r="Q24"/>
  <c r="Q7"/>
  <c r="P8"/>
  <c r="S8" s="1"/>
  <c r="P9"/>
  <c r="S9" s="1"/>
  <c r="P10"/>
  <c r="S10" s="1"/>
  <c r="P11"/>
  <c r="S11" s="1"/>
  <c r="P12"/>
  <c r="S12" s="1"/>
  <c r="P13"/>
  <c r="S13" s="1"/>
  <c r="P14"/>
  <c r="S14" s="1"/>
  <c r="P15"/>
  <c r="S15" s="1"/>
  <c r="P16"/>
  <c r="S16" s="1"/>
  <c r="P17"/>
  <c r="S17" s="1"/>
  <c r="P18"/>
  <c r="S18" s="1"/>
  <c r="P19"/>
  <c r="S19" s="1"/>
  <c r="P20"/>
  <c r="S20" s="1"/>
  <c r="P21"/>
  <c r="S21" s="1"/>
  <c r="P22"/>
  <c r="S22" s="1"/>
  <c r="P23"/>
  <c r="S23" s="1"/>
  <c r="P24"/>
  <c r="P7"/>
  <c r="S7" s="1"/>
  <c r="O8"/>
  <c r="R8" s="1"/>
  <c r="O9"/>
  <c r="R9" s="1"/>
  <c r="O10"/>
  <c r="R10" s="1"/>
  <c r="O11"/>
  <c r="R11" s="1"/>
  <c r="O12"/>
  <c r="R12" s="1"/>
  <c r="O13"/>
  <c r="R13" s="1"/>
  <c r="O14"/>
  <c r="R14" s="1"/>
  <c r="O15"/>
  <c r="R15" s="1"/>
  <c r="O16"/>
  <c r="R16" s="1"/>
  <c r="O17"/>
  <c r="R17" s="1"/>
  <c r="O18"/>
  <c r="R18" s="1"/>
  <c r="O19"/>
  <c r="R19" s="1"/>
  <c r="O20"/>
  <c r="R20" s="1"/>
  <c r="O21"/>
  <c r="R21" s="1"/>
  <c r="O22"/>
  <c r="R22" s="1"/>
  <c r="O23"/>
  <c r="R23" s="1"/>
  <c r="O24"/>
  <c r="O7"/>
  <c r="R7" s="1"/>
  <c r="F8"/>
  <c r="F9"/>
  <c r="F10"/>
  <c r="F11"/>
  <c r="F12"/>
  <c r="F13"/>
  <c r="F14"/>
  <c r="F15"/>
  <c r="F16"/>
  <c r="F17"/>
  <c r="F18"/>
  <c r="F19"/>
  <c r="F20"/>
  <c r="F21"/>
  <c r="F22"/>
  <c r="F23"/>
  <c r="F24"/>
  <c r="F7"/>
  <c r="E8"/>
  <c r="H8" s="1"/>
  <c r="E9"/>
  <c r="H9" s="1"/>
  <c r="E10"/>
  <c r="H10" s="1"/>
  <c r="E11"/>
  <c r="H11" s="1"/>
  <c r="E12"/>
  <c r="H12" s="1"/>
  <c r="E13"/>
  <c r="H13" s="1"/>
  <c r="E14"/>
  <c r="H14" s="1"/>
  <c r="E15"/>
  <c r="H15" s="1"/>
  <c r="E16"/>
  <c r="H16" s="1"/>
  <c r="E17"/>
  <c r="H17" s="1"/>
  <c r="E18"/>
  <c r="H18" s="1"/>
  <c r="E19"/>
  <c r="H19" s="1"/>
  <c r="E20"/>
  <c r="H20" s="1"/>
  <c r="E21"/>
  <c r="H21" s="1"/>
  <c r="E22"/>
  <c r="H22" s="1"/>
  <c r="E23"/>
  <c r="H23" s="1"/>
  <c r="E24"/>
  <c r="H24" s="1"/>
  <c r="E7"/>
  <c r="H7" s="1"/>
  <c r="D8"/>
  <c r="G8" s="1"/>
  <c r="D9"/>
  <c r="G9" s="1"/>
  <c r="D10"/>
  <c r="G10" s="1"/>
  <c r="D11"/>
  <c r="G11" s="1"/>
  <c r="D12"/>
  <c r="G12" s="1"/>
  <c r="D13"/>
  <c r="G13" s="1"/>
  <c r="D14"/>
  <c r="G14" s="1"/>
  <c r="D15"/>
  <c r="G15" s="1"/>
  <c r="D16"/>
  <c r="G16" s="1"/>
  <c r="D17"/>
  <c r="G17" s="1"/>
  <c r="D18"/>
  <c r="G18" s="1"/>
  <c r="D19"/>
  <c r="G19" s="1"/>
  <c r="D20"/>
  <c r="G20" s="1"/>
  <c r="D21"/>
  <c r="G21" s="1"/>
  <c r="D22"/>
  <c r="G22" s="1"/>
  <c r="D23"/>
  <c r="G23" s="1"/>
  <c r="D24"/>
  <c r="G24" s="1"/>
  <c r="D7"/>
  <c r="G7" s="1"/>
  <c r="T23" l="1"/>
  <c r="V23" s="1"/>
  <c r="T24"/>
  <c r="V24" s="1"/>
  <c r="T17"/>
  <c r="V17" s="1"/>
  <c r="T13"/>
  <c r="V13" s="1"/>
  <c r="T9"/>
  <c r="V9" s="1"/>
  <c r="T21"/>
  <c r="V21" s="1"/>
  <c r="T20"/>
  <c r="V20" s="1"/>
  <c r="T16"/>
  <c r="V16" s="1"/>
  <c r="T12"/>
  <c r="V12" s="1"/>
  <c r="T8"/>
  <c r="V8" s="1"/>
  <c r="T19"/>
  <c r="V19" s="1"/>
  <c r="T15"/>
  <c r="V15" s="1"/>
  <c r="T11"/>
  <c r="V11" s="1"/>
  <c r="T22"/>
  <c r="V22" s="1"/>
  <c r="T18"/>
  <c r="V18" s="1"/>
  <c r="T14"/>
  <c r="V14" s="1"/>
  <c r="T10"/>
  <c r="V10" s="1"/>
  <c r="I21"/>
  <c r="K21" s="1"/>
  <c r="I17"/>
  <c r="K17" s="1"/>
  <c r="I13"/>
  <c r="K13" s="1"/>
  <c r="I9"/>
  <c r="K9" s="1"/>
  <c r="I24"/>
  <c r="K24" s="1"/>
  <c r="I20"/>
  <c r="K20" s="1"/>
  <c r="I16"/>
  <c r="K16" s="1"/>
  <c r="I12"/>
  <c r="K12" s="1"/>
  <c r="I8"/>
  <c r="K8" s="1"/>
  <c r="I23"/>
  <c r="K23" s="1"/>
  <c r="I19"/>
  <c r="K19" s="1"/>
  <c r="I15"/>
  <c r="K15" s="1"/>
  <c r="I11"/>
  <c r="K11" s="1"/>
  <c r="I22"/>
  <c r="K22" s="1"/>
  <c r="I18"/>
  <c r="K18" s="1"/>
  <c r="I14"/>
  <c r="K14" s="1"/>
  <c r="I10"/>
  <c r="K10" s="1"/>
  <c r="T7"/>
  <c r="V7" s="1"/>
  <c r="I7"/>
  <c r="K7" s="1"/>
</calcChain>
</file>

<file path=xl/sharedStrings.xml><?xml version="1.0" encoding="utf-8"?>
<sst xmlns="http://schemas.openxmlformats.org/spreadsheetml/2006/main" count="299" uniqueCount="164">
  <si>
    <t>014 jours</t>
  </si>
  <si>
    <t>Gains</t>
  </si>
  <si>
    <t>A</t>
  </si>
  <si>
    <t>B</t>
  </si>
  <si>
    <t>C</t>
  </si>
  <si>
    <t>D</t>
  </si>
  <si>
    <t>E</t>
  </si>
  <si>
    <t>T</t>
  </si>
  <si>
    <t>T = TOTALE AU DIXIEME</t>
  </si>
  <si>
    <t>Distance</t>
  </si>
  <si>
    <t>N°</t>
  </si>
  <si>
    <t>Cheval</t>
  </si>
  <si>
    <t>Def.</t>
  </si>
  <si>
    <t>Record</t>
  </si>
  <si>
    <t>Temp</t>
  </si>
  <si>
    <t>Sexe</t>
  </si>
  <si>
    <t>Age</t>
  </si>
  <si>
    <t>Dernières Perf.</t>
  </si>
  <si>
    <t>Cotes Ref.</t>
  </si>
  <si>
    <t>Aucune participation</t>
  </si>
  <si>
    <t>ATENA OP</t>
  </si>
  <si>
    <t>D4</t>
  </si>
  <si>
    <t>1'13''97</t>
  </si>
  <si>
    <t>3'30''81</t>
  </si>
  <si>
    <t>F</t>
  </si>
  <si>
    <t>7a-3a-1a-(20)-3a-3a-Aa-4a-7a-1a-Aa-1a-1a</t>
  </si>
  <si>
    <t>031 jours</t>
  </si>
  <si>
    <t>AURA SL</t>
  </si>
  <si>
    <t>DP</t>
  </si>
  <si>
    <t>1'14''50</t>
  </si>
  <si>
    <t>3'32''33</t>
  </si>
  <si>
    <t>Da-3a-4a-(20)-0a-Da-0a-1a-Da-2a-6a-2a-0a</t>
  </si>
  <si>
    <t>029 jours</t>
  </si>
  <si>
    <t>GAMIN NORMAND</t>
  </si>
  <si>
    <t>1'14''60</t>
  </si>
  <si>
    <t>3'32''61</t>
  </si>
  <si>
    <t>M</t>
  </si>
  <si>
    <t>8a-Da-9a-6a-9a-(20)-3a-4a-5a-2a-7a-5a-9a</t>
  </si>
  <si>
    <t>GALILEO BELLO</t>
  </si>
  <si>
    <t>1'14''62</t>
  </si>
  <si>
    <t>3'32''68</t>
  </si>
  <si>
    <t>Da-8a-5a-(20)-Da-3a-3a-1a-7a-2a-3a-5a-4a</t>
  </si>
  <si>
    <t>028 jours</t>
  </si>
  <si>
    <t>AGUACATE</t>
  </si>
  <si>
    <t>DA</t>
  </si>
  <si>
    <t>1'14''24</t>
  </si>
  <si>
    <t>3'31''57</t>
  </si>
  <si>
    <t>H</t>
  </si>
  <si>
    <t>1a-Da-4a-Aa-(20)-7a-4a-2a-6a-3a-Da-4a-7a</t>
  </si>
  <si>
    <t>GIMS DU PLESSIS</t>
  </si>
  <si>
    <t>1'15''05</t>
  </si>
  <si>
    <t>3'33''89</t>
  </si>
  <si>
    <t>Da-7a-(20)-2a-2a-1a-2a-1a-1a-6a-1a-Da-1a</t>
  </si>
  <si>
    <t>022 jours</t>
  </si>
  <si>
    <t>ERIC THE EEL</t>
  </si>
  <si>
    <t>1'14''45</t>
  </si>
  <si>
    <t>3'32''19</t>
  </si>
  <si>
    <t>5a-2a-(20)-0a-4a-6a-9a-8a-4a-2a-4a-1a-Da</t>
  </si>
  <si>
    <t>017 jours</t>
  </si>
  <si>
    <t>GALON DE VIRE</t>
  </si>
  <si>
    <t>1'14''32</t>
  </si>
  <si>
    <t>3'31''81</t>
  </si>
  <si>
    <t>2a-0a-(20)-9a-2a-1a-2a-4a-4a-2a-1a-4a-7a</t>
  </si>
  <si>
    <t>GASPAR DE BRION</t>
  </si>
  <si>
    <t>1'14''01</t>
  </si>
  <si>
    <t>3'30''93</t>
  </si>
  <si>
    <t>1a-1a-3a-1a-(20)-2a-4a-1a-5a-0a-9a-(19)-2a-2a</t>
  </si>
  <si>
    <t>041 jours</t>
  </si>
  <si>
    <t>GILMOUR</t>
  </si>
  <si>
    <t>1'13''25</t>
  </si>
  <si>
    <t>3'28''77</t>
  </si>
  <si>
    <t>Dm-2a-6a-Da-Da-Da-(20)-5a-8a-0a-Da-4a-7a</t>
  </si>
  <si>
    <t>010 jours</t>
  </si>
  <si>
    <t>GALILEE DES PRES</t>
  </si>
  <si>
    <t>3'32''60</t>
  </si>
  <si>
    <t>5a-4a-3a-2a-1a-(20)-2a-9a-2a-7a-9a-0a-Da</t>
  </si>
  <si>
    <t>ARES CAF</t>
  </si>
  <si>
    <t>1'13''82</t>
  </si>
  <si>
    <t>3'30''40</t>
  </si>
  <si>
    <t>Da-7a-(20)-3a-Aa-5a-2a-2a-5a-1a-Aa-4a-5a</t>
  </si>
  <si>
    <t>GASSMAN D'ESSA</t>
  </si>
  <si>
    <t>1'15''95</t>
  </si>
  <si>
    <t>3'36''46</t>
  </si>
  <si>
    <t>8a-9a-8a-(20)-4a-8a-2a-5a-2a-6a-9a-5a-8a</t>
  </si>
  <si>
    <t>GLORANIE DES NOES</t>
  </si>
  <si>
    <t>1'19''52</t>
  </si>
  <si>
    <t>3'46''63</t>
  </si>
  <si>
    <t>5a-(20)-2a-1a-7a-Da-1a-3a-7a-3a-8a-2a-0a</t>
  </si>
  <si>
    <t>074 jours</t>
  </si>
  <si>
    <t>GOOD FRIDAY</t>
  </si>
  <si>
    <t>1'13''35</t>
  </si>
  <si>
    <t>3'29''04</t>
  </si>
  <si>
    <t>3a-1a-Da-(20)-3a-4a-Da-6a-Da-5a-2a-7a-1a</t>
  </si>
  <si>
    <t>ALLEGRA WF</t>
  </si>
  <si>
    <t>1'14''77</t>
  </si>
  <si>
    <t>3'33''10</t>
  </si>
  <si>
    <t>8a-1a-8a-4a-(20)-7a-0a-5a-4a-3a-4a-Aa-4a</t>
  </si>
  <si>
    <t>Totale</t>
  </si>
  <si>
    <t>Jours</t>
  </si>
  <si>
    <t>HASHTAG DE TAGOR</t>
  </si>
  <si>
    <t>1'13''69</t>
  </si>
  <si>
    <t>2'34''75</t>
  </si>
  <si>
    <t>7a-2a-Da-9a-9a-(20)-8a-2a-9a-Da-2a-2a-3a</t>
  </si>
  <si>
    <t>HELIOS DES CHAMPS</t>
  </si>
  <si>
    <t>1'15''43</t>
  </si>
  <si>
    <t>2'38''40</t>
  </si>
  <si>
    <t>(20)-Da-Da-6a-7a-0a-6a-Da-6a-2a-(19)-3a-3a-Da</t>
  </si>
  <si>
    <t>HED</t>
  </si>
  <si>
    <t>1'13''98</t>
  </si>
  <si>
    <t>2'35''36</t>
  </si>
  <si>
    <t>Da-1a-Da-6a-0a-6a-(20)-7a-0a-Da-2a-1a-2a</t>
  </si>
  <si>
    <t>HAPPY LOVE</t>
  </si>
  <si>
    <t>1'12''75</t>
  </si>
  <si>
    <t>2'32''78</t>
  </si>
  <si>
    <t>Da-8a-6a-3a-Da-6a-(20)-Da-6a-3a-Da-4a-1a</t>
  </si>
  <si>
    <t>HOLBOX D'EM</t>
  </si>
  <si>
    <t>1'12''68</t>
  </si>
  <si>
    <t>2'32''63</t>
  </si>
  <si>
    <t>7a-4a-5a-Da-4a-(20)-0a-2a-Da-7a-3a-2a-1a</t>
  </si>
  <si>
    <t>HIPHIP HOURA</t>
  </si>
  <si>
    <t>1'15''38</t>
  </si>
  <si>
    <t>2'38''30</t>
  </si>
  <si>
    <t>4a-6a-(20)-5a-Da-2a-Da-4a-1a-Da-2a-5a-6a</t>
  </si>
  <si>
    <t>HASTON ATOUT</t>
  </si>
  <si>
    <t>1'13''21</t>
  </si>
  <si>
    <t>2'33''74</t>
  </si>
  <si>
    <t>Da-0a-4a-(20)-Da-8a-1a-8a-Da-6a-(19)-6a-4a-3a</t>
  </si>
  <si>
    <t>HIGH FIRE DAIRPET</t>
  </si>
  <si>
    <t>1'12''70</t>
  </si>
  <si>
    <t>2'32''67</t>
  </si>
  <si>
    <t>Da-5a-9a-1a-(20)-2a-2a-1a-3a-3a-2a-Da</t>
  </si>
  <si>
    <t>HANNIBAL CARNOIS</t>
  </si>
  <si>
    <t>1'16''28</t>
  </si>
  <si>
    <t>2'40''18</t>
  </si>
  <si>
    <t>5a-0a-8a-(20)-7a-7a-7a-3a-1a-4a-1a-1a-5a</t>
  </si>
  <si>
    <t>HIGOR DAIRPET</t>
  </si>
  <si>
    <t>1'15''64</t>
  </si>
  <si>
    <t>2'38''85</t>
  </si>
  <si>
    <t>Da-1a-Da-(20)-1a-3a-5a-Da-Da-1a-7a-Da-3a</t>
  </si>
  <si>
    <t>HELLO DU JAGUY</t>
  </si>
  <si>
    <t>1'15''48</t>
  </si>
  <si>
    <t>2'38''51</t>
  </si>
  <si>
    <t>8a-3a-7a-(20)-9a-4a-1a-Da-1a-0a-3a-6a-3a</t>
  </si>
  <si>
    <t>HYPER FAST</t>
  </si>
  <si>
    <t>1'16''50</t>
  </si>
  <si>
    <t>2'40''65</t>
  </si>
  <si>
    <t>9a-2a-1a-(20)-0a-1a-1a</t>
  </si>
  <si>
    <t>HANDY JET</t>
  </si>
  <si>
    <t>1'14''46</t>
  </si>
  <si>
    <t>2'36''36</t>
  </si>
  <si>
    <t>3a-Da-2a-6a-6a-(20)-5a-1a-1a</t>
  </si>
  <si>
    <t>HARIKO</t>
  </si>
  <si>
    <t>1'14''63</t>
  </si>
  <si>
    <t>2'36''73</t>
  </si>
  <si>
    <t>Da-3a-4a-Dm-4a-Dm-(20)-Dm-5a-Dm-5a-2m-1m</t>
  </si>
  <si>
    <t>HISTORIQUE ELDE</t>
  </si>
  <si>
    <t>1'16''61</t>
  </si>
  <si>
    <t>2'40''88</t>
  </si>
  <si>
    <t>Da-7a-Da-(20)-7a-5a-0a-2a-2a-8a-5a-5a-(19)-Da</t>
  </si>
  <si>
    <t>HARISON DU PLESSIS</t>
  </si>
  <si>
    <t>1'18''80</t>
  </si>
  <si>
    <t>2'45''49</t>
  </si>
  <si>
    <t>1a-Da-1a-(20)-3a-5a-4a-1a-3a-Da</t>
  </si>
  <si>
    <t>Debut</t>
  </si>
</sst>
</file>

<file path=xl/styles.xml><?xml version="1.0" encoding="utf-8"?>
<styleSheet xmlns="http://schemas.openxmlformats.org/spreadsheetml/2006/main">
  <fonts count="7">
    <font>
      <sz val="8"/>
      <color theme="1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sz val="8"/>
      <color rgb="FFFFFF00"/>
      <name val="Arial"/>
      <family val="2"/>
    </font>
    <font>
      <sz val="8"/>
      <color theme="9" tint="0.59999389629810485"/>
      <name val="Arial"/>
      <family val="2"/>
    </font>
    <font>
      <sz val="8"/>
      <name val="Arial"/>
      <family val="2"/>
    </font>
    <font>
      <sz val="18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/>
    <xf numFmtId="2" fontId="0" fillId="2" borderId="1" xfId="0" applyNumberFormat="1" applyFill="1" applyBorder="1" applyAlignment="1">
      <alignment horizontal="right"/>
    </xf>
    <xf numFmtId="0" fontId="0" fillId="2" borderId="1" xfId="0" applyFill="1" applyBorder="1"/>
    <xf numFmtId="0" fontId="0" fillId="0" borderId="1" xfId="0" applyBorder="1"/>
    <xf numFmtId="2" fontId="0" fillId="2" borderId="2" xfId="0" applyNumberFormat="1" applyFill="1" applyBorder="1" applyAlignment="1">
      <alignment horizontal="right"/>
    </xf>
    <xf numFmtId="0" fontId="0" fillId="0" borderId="0" xfId="0" applyBorder="1"/>
    <xf numFmtId="0" fontId="0" fillId="0" borderId="1" xfId="0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3" borderId="1" xfId="0" applyFill="1" applyBorder="1"/>
    <xf numFmtId="0" fontId="0" fillId="0" borderId="0" xfId="0"/>
    <xf numFmtId="0" fontId="0" fillId="0" borderId="0" xfId="0" applyAlignmen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Alignment="1"/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0" xfId="0" applyFont="1" applyFill="1" applyAlignment="1">
      <alignment horizontal="center"/>
    </xf>
    <xf numFmtId="0" fontId="4" fillId="4" borderId="0" xfId="0" applyFont="1" applyFill="1"/>
    <xf numFmtId="0" fontId="4" fillId="4" borderId="0" xfId="0" applyFont="1" applyFill="1" applyBorder="1"/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/>
    <xf numFmtId="0" fontId="0" fillId="0" borderId="0" xfId="0" applyFill="1" applyBorder="1"/>
    <xf numFmtId="2" fontId="0" fillId="0" borderId="0" xfId="0" applyNumberFormat="1" applyFill="1" applyBorder="1" applyAlignment="1">
      <alignment horizontal="right"/>
    </xf>
    <xf numFmtId="0" fontId="3" fillId="5" borderId="0" xfId="0" applyFont="1" applyFill="1" applyAlignment="1">
      <alignment horizontal="center"/>
    </xf>
    <xf numFmtId="0" fontId="1" fillId="0" borderId="0" xfId="0" applyFont="1" applyFill="1" applyBorder="1" applyAlignment="1"/>
    <xf numFmtId="2" fontId="1" fillId="2" borderId="2" xfId="0" applyNumberFormat="1" applyFont="1" applyFill="1" applyBorder="1" applyAlignment="1">
      <alignment horizontal="right"/>
    </xf>
    <xf numFmtId="0" fontId="0" fillId="2" borderId="0" xfId="0" applyFill="1"/>
    <xf numFmtId="0" fontId="0" fillId="6" borderId="0" xfId="0" applyFill="1" applyAlignment="1"/>
    <xf numFmtId="0" fontId="0" fillId="6" borderId="0" xfId="0" applyFill="1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0" fillId="2" borderId="1" xfId="0" quotePrefix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69"/>
  <sheetViews>
    <sheetView tabSelected="1" workbookViewId="0">
      <selection activeCell="AO10" sqref="AO10"/>
    </sheetView>
  </sheetViews>
  <sheetFormatPr baseColWidth="10" defaultRowHeight="11.25"/>
  <cols>
    <col min="1" max="1" width="3.83203125" customWidth="1"/>
    <col min="2" max="2" width="5.83203125" style="10" customWidth="1"/>
    <col min="3" max="3" width="9.1640625" customWidth="1"/>
    <col min="4" max="6" width="5.83203125" customWidth="1"/>
    <col min="7" max="9" width="5.83203125" style="10" customWidth="1"/>
    <col min="10" max="11" width="7.83203125" style="10" customWidth="1"/>
    <col min="12" max="12" width="3.83203125" style="1" customWidth="1"/>
    <col min="13" max="13" width="5.83203125" style="10" customWidth="1"/>
    <col min="15" max="17" width="5.83203125" customWidth="1"/>
    <col min="18" max="20" width="5.83203125" style="10" customWidth="1"/>
    <col min="21" max="22" width="7.83203125" style="10" customWidth="1"/>
    <col min="23" max="23" width="3.83203125" customWidth="1"/>
    <col min="24" max="24" width="5.83203125" style="10" customWidth="1"/>
    <col min="25" max="25" width="12" customWidth="1"/>
    <col min="26" max="29" width="5.83203125" customWidth="1"/>
    <col min="30" max="30" width="3.83203125" style="1" customWidth="1"/>
    <col min="31" max="31" width="5.83203125" style="10" customWidth="1"/>
    <col min="33" max="34" width="5.83203125" style="1" customWidth="1"/>
    <col min="35" max="40" width="5.83203125" customWidth="1"/>
  </cols>
  <sheetData>
    <row r="1" spans="1:41">
      <c r="AF1" s="10"/>
      <c r="AG1" s="10"/>
      <c r="AH1" s="14"/>
      <c r="AI1" s="14"/>
      <c r="AJ1" s="14"/>
      <c r="AK1" s="14"/>
      <c r="AL1" s="14"/>
      <c r="AM1" s="14"/>
      <c r="AN1" s="14"/>
      <c r="AO1" s="14"/>
    </row>
    <row r="2" spans="1:41"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7"/>
      <c r="AF2" s="14"/>
      <c r="AG2" s="14"/>
      <c r="AH2" s="11"/>
      <c r="AI2" s="11"/>
      <c r="AJ2" s="11"/>
      <c r="AK2" s="11"/>
      <c r="AL2" s="11"/>
      <c r="AM2" s="11"/>
      <c r="AN2" s="11"/>
      <c r="AO2" s="11"/>
    </row>
    <row r="4" spans="1:41">
      <c r="C4" s="10"/>
      <c r="D4" s="11"/>
      <c r="E4" s="35" t="s">
        <v>8</v>
      </c>
      <c r="F4" s="35"/>
      <c r="G4" s="35"/>
      <c r="H4" s="35"/>
      <c r="I4" s="11"/>
      <c r="J4" s="11"/>
      <c r="K4" s="11"/>
      <c r="L4" s="11"/>
      <c r="M4" s="11"/>
      <c r="N4" s="11"/>
      <c r="O4" s="11"/>
      <c r="P4" s="35" t="s">
        <v>8</v>
      </c>
      <c r="Q4" s="35"/>
      <c r="R4" s="35"/>
      <c r="S4" s="35"/>
      <c r="T4" s="11"/>
      <c r="U4" s="11"/>
      <c r="V4" s="11"/>
      <c r="W4" s="11"/>
      <c r="X4" s="11"/>
      <c r="Y4" s="11"/>
      <c r="Z4" s="11"/>
      <c r="AA4" s="11"/>
      <c r="AB4" s="11"/>
      <c r="AC4" s="11"/>
      <c r="AD4" s="10"/>
      <c r="AF4" s="10"/>
    </row>
    <row r="6" spans="1:41">
      <c r="A6" s="18"/>
      <c r="C6" s="28" t="s">
        <v>13</v>
      </c>
      <c r="D6" s="13" t="s">
        <v>2</v>
      </c>
      <c r="E6" s="13" t="s">
        <v>3</v>
      </c>
      <c r="F6" s="13" t="s">
        <v>4</v>
      </c>
      <c r="G6" s="13" t="s">
        <v>5</v>
      </c>
      <c r="H6" s="13" t="s">
        <v>6</v>
      </c>
      <c r="I6" s="12" t="s">
        <v>7</v>
      </c>
      <c r="J6" s="17" t="s">
        <v>9</v>
      </c>
      <c r="K6" s="17" t="s">
        <v>97</v>
      </c>
      <c r="L6" s="18"/>
      <c r="N6" s="28" t="s">
        <v>14</v>
      </c>
      <c r="O6" s="13" t="s">
        <v>2</v>
      </c>
      <c r="P6" s="13" t="s">
        <v>3</v>
      </c>
      <c r="Q6" s="13" t="s">
        <v>4</v>
      </c>
      <c r="R6" s="13" t="s">
        <v>5</v>
      </c>
      <c r="S6" s="13" t="s">
        <v>6</v>
      </c>
      <c r="T6" s="12" t="s">
        <v>7</v>
      </c>
      <c r="U6" s="17" t="s">
        <v>9</v>
      </c>
      <c r="V6" s="17" t="s">
        <v>97</v>
      </c>
      <c r="W6" s="18"/>
      <c r="Y6" s="28" t="s">
        <v>98</v>
      </c>
      <c r="AD6" s="18"/>
      <c r="AF6" s="28" t="s">
        <v>1</v>
      </c>
    </row>
    <row r="7" spans="1:41">
      <c r="A7" s="18"/>
      <c r="B7" s="16">
        <v>1</v>
      </c>
      <c r="C7" s="24" t="s">
        <v>22</v>
      </c>
      <c r="D7" s="4" t="str">
        <f t="shared" ref="D7:D22" si="0">MID(C7,1,1)</f>
        <v>1</v>
      </c>
      <c r="E7" s="4" t="str">
        <f t="shared" ref="E7:E22" si="1">MID(C7,3,2)</f>
        <v>13</v>
      </c>
      <c r="F7" s="4" t="str">
        <f t="shared" ref="F7:F22" si="2">MID(C7,7,2)</f>
        <v>97</v>
      </c>
      <c r="G7" s="4">
        <f t="shared" ref="G7:G22" si="3">D7*600</f>
        <v>600</v>
      </c>
      <c r="H7" s="4">
        <f t="shared" ref="H7:H22" si="4">E7*10</f>
        <v>130</v>
      </c>
      <c r="I7" s="4">
        <f t="shared" ref="I7:I22" si="5">H7+G7+F7</f>
        <v>827</v>
      </c>
      <c r="J7" s="25">
        <v>2850</v>
      </c>
      <c r="K7" s="4">
        <f t="shared" ref="K7:K22" si="6">J7/I7</f>
        <v>3.4461910519951631</v>
      </c>
      <c r="L7" s="18"/>
      <c r="M7" s="16">
        <v>1</v>
      </c>
      <c r="N7" s="24" t="s">
        <v>23</v>
      </c>
      <c r="O7" s="9" t="str">
        <f t="shared" ref="O7:O22" si="7">MID(N7,1,1)</f>
        <v>3</v>
      </c>
      <c r="P7" s="9" t="str">
        <f t="shared" ref="P7:P22" si="8">MID(N7,3,2)</f>
        <v>30</v>
      </c>
      <c r="Q7" s="9" t="str">
        <f t="shared" ref="Q7:Q22" si="9">MID(N7,7,2)</f>
        <v>81</v>
      </c>
      <c r="R7" s="9">
        <f t="shared" ref="R7:R22" si="10">600*O7</f>
        <v>1800</v>
      </c>
      <c r="S7" s="9">
        <f t="shared" ref="S7:S22" si="11">10*P7</f>
        <v>300</v>
      </c>
      <c r="T7" s="9">
        <f t="shared" ref="T7:T22" si="12">+S7+R7+Q7</f>
        <v>2181</v>
      </c>
      <c r="U7" s="9">
        <v>2850</v>
      </c>
      <c r="V7" s="9">
        <f t="shared" ref="V7:V22" si="13">U7/T7</f>
        <v>1.3067400275103163</v>
      </c>
      <c r="W7" s="18"/>
      <c r="X7" s="16">
        <v>1</v>
      </c>
      <c r="Y7" s="15" t="s">
        <v>26</v>
      </c>
      <c r="Z7" s="4"/>
      <c r="AA7" s="4" t="str">
        <f>MID(Y7,2,1)</f>
        <v>3</v>
      </c>
      <c r="AB7" s="4" t="str">
        <f>MID(Y7,3,1)</f>
        <v>1</v>
      </c>
      <c r="AC7" s="4" t="str">
        <f>MID(Y7,4,1)</f>
        <v xml:space="preserve"> </v>
      </c>
      <c r="AD7" s="19"/>
      <c r="AE7" s="16">
        <v>1</v>
      </c>
      <c r="AF7" s="5">
        <v>49730</v>
      </c>
      <c r="AG7" s="3" t="str">
        <f>IFERROR(MID($AF7,LEN($AF7)-5,1),"")</f>
        <v/>
      </c>
      <c r="AH7" s="3" t="str">
        <f>IFERROR(MID($AF7,LEN($AF7)-4,1),"")</f>
        <v>4</v>
      </c>
      <c r="AI7" s="3" t="str">
        <f>IFERROR(MID($AF7,LEN($AF7)-3,1),"")</f>
        <v>9</v>
      </c>
      <c r="AJ7" s="3" t="str">
        <f>IFERROR(MID($AF7,LEN($AF7)-2,1),"")</f>
        <v>7</v>
      </c>
      <c r="AK7" s="3" t="str">
        <f>IFERROR(MID($AF7,LEN($AF7)-1,1),"")</f>
        <v>3</v>
      </c>
      <c r="AL7" s="3" t="str">
        <f>IFERROR(MID($AF7,LEN($AF7),1),"")</f>
        <v>0</v>
      </c>
      <c r="AM7" s="37">
        <f>IFERROR(MID($AF$7,FIND(",",$AF7,1)+1,1),0)</f>
        <v>0</v>
      </c>
      <c r="AN7" s="37">
        <f>IFERROR(MID($AF$7,FIND(",",$AF7,1)+2,1),0)</f>
        <v>0</v>
      </c>
    </row>
    <row r="8" spans="1:41">
      <c r="A8" s="18"/>
      <c r="B8" s="16">
        <v>2</v>
      </c>
      <c r="C8" s="24" t="s">
        <v>29</v>
      </c>
      <c r="D8" s="4" t="str">
        <f t="shared" si="0"/>
        <v>1</v>
      </c>
      <c r="E8" s="4" t="str">
        <f t="shared" si="1"/>
        <v>14</v>
      </c>
      <c r="F8" s="4" t="str">
        <f t="shared" si="2"/>
        <v>50</v>
      </c>
      <c r="G8" s="4">
        <f t="shared" si="3"/>
        <v>600</v>
      </c>
      <c r="H8" s="4">
        <f t="shared" si="4"/>
        <v>140</v>
      </c>
      <c r="I8" s="4">
        <f t="shared" si="5"/>
        <v>790</v>
      </c>
      <c r="J8" s="25">
        <v>2850</v>
      </c>
      <c r="K8" s="4">
        <f t="shared" si="6"/>
        <v>3.6075949367088609</v>
      </c>
      <c r="L8" s="18"/>
      <c r="M8" s="16">
        <v>2</v>
      </c>
      <c r="N8" s="24" t="s">
        <v>30</v>
      </c>
      <c r="O8" s="9" t="str">
        <f t="shared" si="7"/>
        <v>3</v>
      </c>
      <c r="P8" s="9" t="str">
        <f t="shared" si="8"/>
        <v>32</v>
      </c>
      <c r="Q8" s="9" t="str">
        <f t="shared" si="9"/>
        <v>33</v>
      </c>
      <c r="R8" s="9">
        <f t="shared" si="10"/>
        <v>1800</v>
      </c>
      <c r="S8" s="9">
        <f t="shared" si="11"/>
        <v>320</v>
      </c>
      <c r="T8" s="9">
        <f t="shared" si="12"/>
        <v>2153</v>
      </c>
      <c r="U8" s="9">
        <v>2850</v>
      </c>
      <c r="V8" s="9">
        <f t="shared" si="13"/>
        <v>1.3237343241987924</v>
      </c>
      <c r="W8" s="18"/>
      <c r="X8" s="16">
        <v>2</v>
      </c>
      <c r="Y8" s="15" t="s">
        <v>32</v>
      </c>
      <c r="Z8" s="4"/>
      <c r="AA8" s="4" t="str">
        <f t="shared" ref="AA8:AA24" si="14">MID(Y8,2,1)</f>
        <v>2</v>
      </c>
      <c r="AB8" s="4" t="str">
        <f t="shared" ref="AB8:AB25" si="15">MID(Y8,3,1)</f>
        <v>9</v>
      </c>
      <c r="AC8" s="4" t="str">
        <f t="shared" ref="AC8:AC24" si="16">MID(Y8,4,1)</f>
        <v xml:space="preserve"> </v>
      </c>
      <c r="AD8" s="19"/>
      <c r="AE8" s="16">
        <v>2</v>
      </c>
      <c r="AF8" s="5">
        <v>74716</v>
      </c>
      <c r="AG8" s="3" t="str">
        <f t="shared" ref="AG8:AG24" si="17">IFERROR(MID($AF8,LEN($AF8)-5,1),"")</f>
        <v/>
      </c>
      <c r="AH8" s="3" t="str">
        <f t="shared" ref="AH8:AH24" si="18">IFERROR(MID($AF8,LEN($AF8)-4,1),"")</f>
        <v>7</v>
      </c>
      <c r="AI8" s="3" t="str">
        <f t="shared" ref="AI8:AI24" si="19">IFERROR(MID($AF8,LEN($AF8)-3,1),"")</f>
        <v>4</v>
      </c>
      <c r="AJ8" s="3" t="str">
        <f t="shared" ref="AJ8:AJ24" si="20">IFERROR(MID($AF8,LEN($AF8)-2,1),"")</f>
        <v>7</v>
      </c>
      <c r="AK8" s="3" t="str">
        <f t="shared" ref="AK8:AK24" si="21">IFERROR(MID($AF8,LEN($AF8)-1,1),"")</f>
        <v>1</v>
      </c>
      <c r="AL8" s="3" t="str">
        <f t="shared" ref="AL8:AL24" si="22">IFERROR(MID($AF8,LEN($AF8),1),"")</f>
        <v>6</v>
      </c>
      <c r="AM8" s="37">
        <f t="shared" ref="AM8:AM24" si="23">IFERROR(MID($AF$7,FIND(",",$AF8,1)+1,1),0)</f>
        <v>0</v>
      </c>
      <c r="AN8" s="37">
        <f t="shared" ref="AN8:AN24" si="24">IFERROR(MID($AF$7,FIND(",",$AF8,1)+2,1),0)</f>
        <v>0</v>
      </c>
    </row>
    <row r="9" spans="1:41">
      <c r="A9" s="18"/>
      <c r="B9" s="16">
        <v>3</v>
      </c>
      <c r="C9" s="24" t="s">
        <v>34</v>
      </c>
      <c r="D9" s="4" t="str">
        <f t="shared" si="0"/>
        <v>1</v>
      </c>
      <c r="E9" s="4" t="str">
        <f t="shared" si="1"/>
        <v>14</v>
      </c>
      <c r="F9" s="4" t="str">
        <f t="shared" si="2"/>
        <v>60</v>
      </c>
      <c r="G9" s="4">
        <f t="shared" si="3"/>
        <v>600</v>
      </c>
      <c r="H9" s="4">
        <f t="shared" si="4"/>
        <v>140</v>
      </c>
      <c r="I9" s="4">
        <f t="shared" si="5"/>
        <v>800</v>
      </c>
      <c r="J9" s="25">
        <v>2850</v>
      </c>
      <c r="K9" s="4">
        <f t="shared" si="6"/>
        <v>3.5625</v>
      </c>
      <c r="L9" s="18"/>
      <c r="M9" s="16">
        <v>3</v>
      </c>
      <c r="N9" s="24" t="s">
        <v>35</v>
      </c>
      <c r="O9" s="9" t="str">
        <f t="shared" si="7"/>
        <v>3</v>
      </c>
      <c r="P9" s="9" t="str">
        <f t="shared" si="8"/>
        <v>32</v>
      </c>
      <c r="Q9" s="9" t="str">
        <f t="shared" si="9"/>
        <v>61</v>
      </c>
      <c r="R9" s="9">
        <f t="shared" si="10"/>
        <v>1800</v>
      </c>
      <c r="S9" s="9">
        <f t="shared" si="11"/>
        <v>320</v>
      </c>
      <c r="T9" s="9">
        <f t="shared" si="12"/>
        <v>2181</v>
      </c>
      <c r="U9" s="9">
        <v>2850</v>
      </c>
      <c r="V9" s="9">
        <f t="shared" si="13"/>
        <v>1.3067400275103163</v>
      </c>
      <c r="W9" s="18"/>
      <c r="X9" s="16">
        <v>3</v>
      </c>
      <c r="Y9" s="15" t="s">
        <v>0</v>
      </c>
      <c r="Z9" s="4"/>
      <c r="AA9" s="4" t="str">
        <f t="shared" si="14"/>
        <v>1</v>
      </c>
      <c r="AB9" s="4" t="str">
        <f t="shared" si="15"/>
        <v>4</v>
      </c>
      <c r="AC9" s="4" t="str">
        <f t="shared" si="16"/>
        <v xml:space="preserve"> </v>
      </c>
      <c r="AD9" s="19"/>
      <c r="AE9" s="16">
        <v>3</v>
      </c>
      <c r="AF9" s="5">
        <v>84910</v>
      </c>
      <c r="AG9" s="3" t="str">
        <f t="shared" si="17"/>
        <v/>
      </c>
      <c r="AH9" s="3" t="str">
        <f t="shared" si="18"/>
        <v>8</v>
      </c>
      <c r="AI9" s="3" t="str">
        <f t="shared" si="19"/>
        <v>4</v>
      </c>
      <c r="AJ9" s="3" t="str">
        <f t="shared" si="20"/>
        <v>9</v>
      </c>
      <c r="AK9" s="3" t="str">
        <f t="shared" si="21"/>
        <v>1</v>
      </c>
      <c r="AL9" s="3" t="str">
        <f t="shared" si="22"/>
        <v>0</v>
      </c>
      <c r="AM9" s="37">
        <f t="shared" si="23"/>
        <v>0</v>
      </c>
      <c r="AN9" s="37">
        <f t="shared" si="24"/>
        <v>0</v>
      </c>
    </row>
    <row r="10" spans="1:41">
      <c r="A10" s="18"/>
      <c r="B10" s="16">
        <v>4</v>
      </c>
      <c r="C10" s="24" t="s">
        <v>39</v>
      </c>
      <c r="D10" s="4" t="str">
        <f t="shared" si="0"/>
        <v>1</v>
      </c>
      <c r="E10" s="4" t="str">
        <f t="shared" si="1"/>
        <v>14</v>
      </c>
      <c r="F10" s="4" t="str">
        <f t="shared" si="2"/>
        <v>62</v>
      </c>
      <c r="G10" s="4">
        <f t="shared" si="3"/>
        <v>600</v>
      </c>
      <c r="H10" s="4">
        <f t="shared" si="4"/>
        <v>140</v>
      </c>
      <c r="I10" s="4">
        <f t="shared" si="5"/>
        <v>802</v>
      </c>
      <c r="J10" s="25">
        <v>2850</v>
      </c>
      <c r="K10" s="4">
        <f t="shared" si="6"/>
        <v>3.5536159600997506</v>
      </c>
      <c r="L10" s="18"/>
      <c r="M10" s="16">
        <v>4</v>
      </c>
      <c r="N10" s="24" t="s">
        <v>40</v>
      </c>
      <c r="O10" s="9" t="str">
        <f t="shared" si="7"/>
        <v>3</v>
      </c>
      <c r="P10" s="9" t="str">
        <f t="shared" si="8"/>
        <v>32</v>
      </c>
      <c r="Q10" s="9" t="str">
        <f t="shared" si="9"/>
        <v>68</v>
      </c>
      <c r="R10" s="9">
        <f t="shared" si="10"/>
        <v>1800</v>
      </c>
      <c r="S10" s="9">
        <f t="shared" si="11"/>
        <v>320</v>
      </c>
      <c r="T10" s="9">
        <f t="shared" si="12"/>
        <v>2188</v>
      </c>
      <c r="U10" s="9">
        <v>2850</v>
      </c>
      <c r="V10" s="9">
        <f t="shared" si="13"/>
        <v>1.3025594149908593</v>
      </c>
      <c r="W10" s="18"/>
      <c r="X10" s="16">
        <v>4</v>
      </c>
      <c r="Y10" s="15" t="s">
        <v>42</v>
      </c>
      <c r="Z10" s="4"/>
      <c r="AA10" s="4" t="str">
        <f t="shared" si="14"/>
        <v>2</v>
      </c>
      <c r="AB10" s="4" t="str">
        <f t="shared" si="15"/>
        <v>8</v>
      </c>
      <c r="AC10" s="4" t="str">
        <f t="shared" si="16"/>
        <v xml:space="preserve"> </v>
      </c>
      <c r="AD10" s="19"/>
      <c r="AE10" s="16">
        <v>4</v>
      </c>
      <c r="AF10" s="5">
        <v>87640</v>
      </c>
      <c r="AG10" s="3" t="str">
        <f t="shared" si="17"/>
        <v/>
      </c>
      <c r="AH10" s="3" t="str">
        <f t="shared" si="18"/>
        <v>8</v>
      </c>
      <c r="AI10" s="3" t="str">
        <f t="shared" si="19"/>
        <v>7</v>
      </c>
      <c r="AJ10" s="3" t="str">
        <f t="shared" si="20"/>
        <v>6</v>
      </c>
      <c r="AK10" s="3" t="str">
        <f t="shared" si="21"/>
        <v>4</v>
      </c>
      <c r="AL10" s="3" t="str">
        <f t="shared" si="22"/>
        <v>0</v>
      </c>
      <c r="AM10" s="37">
        <f t="shared" si="23"/>
        <v>0</v>
      </c>
      <c r="AN10" s="37">
        <f t="shared" si="24"/>
        <v>0</v>
      </c>
    </row>
    <row r="11" spans="1:41">
      <c r="A11" s="18"/>
      <c r="B11" s="16">
        <v>5</v>
      </c>
      <c r="C11" s="24" t="s">
        <v>45</v>
      </c>
      <c r="D11" s="4" t="str">
        <f t="shared" si="0"/>
        <v>1</v>
      </c>
      <c r="E11" s="4" t="str">
        <f t="shared" si="1"/>
        <v>14</v>
      </c>
      <c r="F11" s="4" t="str">
        <f t="shared" si="2"/>
        <v>24</v>
      </c>
      <c r="G11" s="4">
        <f t="shared" si="3"/>
        <v>600</v>
      </c>
      <c r="H11" s="4">
        <f t="shared" si="4"/>
        <v>140</v>
      </c>
      <c r="I11" s="4">
        <f t="shared" si="5"/>
        <v>764</v>
      </c>
      <c r="J11" s="25">
        <v>2850</v>
      </c>
      <c r="K11" s="4">
        <f t="shared" si="6"/>
        <v>3.7303664921465969</v>
      </c>
      <c r="L11" s="18"/>
      <c r="M11" s="16">
        <v>5</v>
      </c>
      <c r="N11" s="24" t="s">
        <v>46</v>
      </c>
      <c r="O11" s="9" t="str">
        <f t="shared" si="7"/>
        <v>3</v>
      </c>
      <c r="P11" s="9" t="str">
        <f t="shared" si="8"/>
        <v>31</v>
      </c>
      <c r="Q11" s="9" t="str">
        <f t="shared" si="9"/>
        <v>57</v>
      </c>
      <c r="R11" s="9">
        <f t="shared" si="10"/>
        <v>1800</v>
      </c>
      <c r="S11" s="9">
        <f t="shared" si="11"/>
        <v>310</v>
      </c>
      <c r="T11" s="9">
        <f t="shared" si="12"/>
        <v>2167</v>
      </c>
      <c r="U11" s="9">
        <v>2850</v>
      </c>
      <c r="V11" s="9">
        <f t="shared" si="13"/>
        <v>1.3151822796492847</v>
      </c>
      <c r="W11" s="18"/>
      <c r="X11" s="16">
        <v>5</v>
      </c>
      <c r="Y11" s="15" t="s">
        <v>32</v>
      </c>
      <c r="Z11" s="4"/>
      <c r="AA11" s="4" t="str">
        <f t="shared" si="14"/>
        <v>2</v>
      </c>
      <c r="AB11" s="4" t="str">
        <f t="shared" si="15"/>
        <v>9</v>
      </c>
      <c r="AC11" s="4" t="str">
        <f t="shared" si="16"/>
        <v xml:space="preserve"> </v>
      </c>
      <c r="AD11" s="19"/>
      <c r="AE11" s="16">
        <v>5</v>
      </c>
      <c r="AF11" s="5">
        <v>90330</v>
      </c>
      <c r="AG11" s="3" t="str">
        <f t="shared" si="17"/>
        <v/>
      </c>
      <c r="AH11" s="3" t="str">
        <f t="shared" si="18"/>
        <v>9</v>
      </c>
      <c r="AI11" s="3" t="str">
        <f t="shared" si="19"/>
        <v>0</v>
      </c>
      <c r="AJ11" s="3" t="str">
        <f t="shared" si="20"/>
        <v>3</v>
      </c>
      <c r="AK11" s="3" t="str">
        <f t="shared" si="21"/>
        <v>3</v>
      </c>
      <c r="AL11" s="3" t="str">
        <f t="shared" si="22"/>
        <v>0</v>
      </c>
      <c r="AM11" s="37">
        <f t="shared" si="23"/>
        <v>0</v>
      </c>
      <c r="AN11" s="37">
        <f t="shared" si="24"/>
        <v>0</v>
      </c>
    </row>
    <row r="12" spans="1:41">
      <c r="A12" s="18"/>
      <c r="B12" s="16">
        <v>6</v>
      </c>
      <c r="C12" s="24" t="s">
        <v>50</v>
      </c>
      <c r="D12" s="4" t="str">
        <f t="shared" si="0"/>
        <v>1</v>
      </c>
      <c r="E12" s="4" t="str">
        <f t="shared" si="1"/>
        <v>15</v>
      </c>
      <c r="F12" s="4" t="str">
        <f t="shared" si="2"/>
        <v>05</v>
      </c>
      <c r="G12" s="4">
        <f t="shared" si="3"/>
        <v>600</v>
      </c>
      <c r="H12" s="4">
        <f t="shared" si="4"/>
        <v>150</v>
      </c>
      <c r="I12" s="4">
        <f t="shared" si="5"/>
        <v>755</v>
      </c>
      <c r="J12" s="25">
        <v>2850</v>
      </c>
      <c r="K12" s="4">
        <f t="shared" si="6"/>
        <v>3.7748344370860929</v>
      </c>
      <c r="L12" s="18"/>
      <c r="M12" s="16">
        <v>6</v>
      </c>
      <c r="N12" s="24" t="s">
        <v>51</v>
      </c>
      <c r="O12" s="9" t="str">
        <f t="shared" si="7"/>
        <v>3</v>
      </c>
      <c r="P12" s="9" t="str">
        <f t="shared" si="8"/>
        <v>33</v>
      </c>
      <c r="Q12" s="9" t="str">
        <f t="shared" si="9"/>
        <v>89</v>
      </c>
      <c r="R12" s="9">
        <f t="shared" si="10"/>
        <v>1800</v>
      </c>
      <c r="S12" s="9">
        <f t="shared" si="11"/>
        <v>330</v>
      </c>
      <c r="T12" s="9">
        <f t="shared" si="12"/>
        <v>2219</v>
      </c>
      <c r="U12" s="9">
        <v>2850</v>
      </c>
      <c r="V12" s="9">
        <f t="shared" si="13"/>
        <v>1.2843623253717891</v>
      </c>
      <c r="W12" s="18"/>
      <c r="X12" s="16">
        <v>6</v>
      </c>
      <c r="Y12" s="15" t="s">
        <v>53</v>
      </c>
      <c r="Z12" s="4"/>
      <c r="AA12" s="4" t="str">
        <f t="shared" si="14"/>
        <v>2</v>
      </c>
      <c r="AB12" s="4" t="str">
        <f t="shared" si="15"/>
        <v>2</v>
      </c>
      <c r="AC12" s="4" t="str">
        <f t="shared" si="16"/>
        <v xml:space="preserve"> </v>
      </c>
      <c r="AD12" s="19"/>
      <c r="AE12" s="16">
        <v>6</v>
      </c>
      <c r="AF12" s="5">
        <v>94540</v>
      </c>
      <c r="AG12" s="3" t="str">
        <f t="shared" si="17"/>
        <v/>
      </c>
      <c r="AH12" s="3" t="str">
        <f t="shared" si="18"/>
        <v>9</v>
      </c>
      <c r="AI12" s="3" t="str">
        <f t="shared" si="19"/>
        <v>4</v>
      </c>
      <c r="AJ12" s="3" t="str">
        <f t="shared" si="20"/>
        <v>5</v>
      </c>
      <c r="AK12" s="3" t="str">
        <f t="shared" si="21"/>
        <v>4</v>
      </c>
      <c r="AL12" s="3" t="str">
        <f t="shared" si="22"/>
        <v>0</v>
      </c>
      <c r="AM12" s="37">
        <f t="shared" si="23"/>
        <v>0</v>
      </c>
      <c r="AN12" s="37">
        <f t="shared" si="24"/>
        <v>0</v>
      </c>
    </row>
    <row r="13" spans="1:41">
      <c r="A13" s="18"/>
      <c r="B13" s="16">
        <v>7</v>
      </c>
      <c r="C13" s="24" t="s">
        <v>55</v>
      </c>
      <c r="D13" s="4" t="str">
        <f t="shared" si="0"/>
        <v>1</v>
      </c>
      <c r="E13" s="4" t="str">
        <f t="shared" si="1"/>
        <v>14</v>
      </c>
      <c r="F13" s="4" t="str">
        <f t="shared" si="2"/>
        <v>45</v>
      </c>
      <c r="G13" s="4">
        <f t="shared" si="3"/>
        <v>600</v>
      </c>
      <c r="H13" s="4">
        <f t="shared" si="4"/>
        <v>140</v>
      </c>
      <c r="I13" s="4">
        <f t="shared" si="5"/>
        <v>785</v>
      </c>
      <c r="J13" s="25">
        <v>2850</v>
      </c>
      <c r="K13" s="4">
        <f t="shared" si="6"/>
        <v>3.6305732484076434</v>
      </c>
      <c r="L13" s="18"/>
      <c r="M13" s="16">
        <v>7</v>
      </c>
      <c r="N13" s="24" t="s">
        <v>56</v>
      </c>
      <c r="O13" s="9" t="str">
        <f t="shared" si="7"/>
        <v>3</v>
      </c>
      <c r="P13" s="9" t="str">
        <f t="shared" si="8"/>
        <v>32</v>
      </c>
      <c r="Q13" s="9" t="str">
        <f t="shared" si="9"/>
        <v>19</v>
      </c>
      <c r="R13" s="9">
        <f t="shared" si="10"/>
        <v>1800</v>
      </c>
      <c r="S13" s="9">
        <f t="shared" si="11"/>
        <v>320</v>
      </c>
      <c r="T13" s="9">
        <f t="shared" si="12"/>
        <v>2139</v>
      </c>
      <c r="U13" s="9">
        <v>2850</v>
      </c>
      <c r="V13" s="9">
        <f t="shared" si="13"/>
        <v>1.3323983169705469</v>
      </c>
      <c r="W13" s="18"/>
      <c r="X13" s="16">
        <v>7</v>
      </c>
      <c r="Y13" s="15" t="s">
        <v>58</v>
      </c>
      <c r="Z13" s="4"/>
      <c r="AA13" s="4" t="str">
        <f t="shared" si="14"/>
        <v>1</v>
      </c>
      <c r="AB13" s="4" t="str">
        <f t="shared" si="15"/>
        <v>7</v>
      </c>
      <c r="AC13" s="4" t="str">
        <f t="shared" si="16"/>
        <v xml:space="preserve"> </v>
      </c>
      <c r="AD13" s="19"/>
      <c r="AE13" s="16">
        <v>7</v>
      </c>
      <c r="AF13" s="30">
        <v>109365</v>
      </c>
      <c r="AG13" s="3" t="str">
        <f t="shared" si="17"/>
        <v>1</v>
      </c>
      <c r="AH13" s="3" t="str">
        <f t="shared" si="18"/>
        <v>0</v>
      </c>
      <c r="AI13" s="3" t="str">
        <f t="shared" si="19"/>
        <v>9</v>
      </c>
      <c r="AJ13" s="3" t="str">
        <f t="shared" si="20"/>
        <v>3</v>
      </c>
      <c r="AK13" s="3" t="str">
        <f t="shared" si="21"/>
        <v>6</v>
      </c>
      <c r="AL13" s="3" t="str">
        <f t="shared" si="22"/>
        <v>5</v>
      </c>
      <c r="AM13" s="37">
        <f t="shared" si="23"/>
        <v>0</v>
      </c>
      <c r="AN13" s="37">
        <f t="shared" si="24"/>
        <v>0</v>
      </c>
    </row>
    <row r="14" spans="1:41">
      <c r="A14" s="18"/>
      <c r="B14" s="16">
        <v>8</v>
      </c>
      <c r="C14" s="24" t="s">
        <v>60</v>
      </c>
      <c r="D14" s="4" t="str">
        <f t="shared" si="0"/>
        <v>1</v>
      </c>
      <c r="E14" s="4" t="str">
        <f t="shared" si="1"/>
        <v>14</v>
      </c>
      <c r="F14" s="4" t="str">
        <f t="shared" si="2"/>
        <v>32</v>
      </c>
      <c r="G14" s="4">
        <f t="shared" si="3"/>
        <v>600</v>
      </c>
      <c r="H14" s="4">
        <f t="shared" si="4"/>
        <v>140</v>
      </c>
      <c r="I14" s="4">
        <f t="shared" si="5"/>
        <v>772</v>
      </c>
      <c r="J14" s="25">
        <v>2850</v>
      </c>
      <c r="K14" s="4">
        <f t="shared" si="6"/>
        <v>3.6917098445595853</v>
      </c>
      <c r="L14" s="18"/>
      <c r="M14" s="16">
        <v>8</v>
      </c>
      <c r="N14" s="24" t="s">
        <v>61</v>
      </c>
      <c r="O14" s="9" t="str">
        <f t="shared" si="7"/>
        <v>3</v>
      </c>
      <c r="P14" s="9" t="str">
        <f t="shared" si="8"/>
        <v>31</v>
      </c>
      <c r="Q14" s="9" t="str">
        <f t="shared" si="9"/>
        <v>81</v>
      </c>
      <c r="R14" s="9">
        <f t="shared" si="10"/>
        <v>1800</v>
      </c>
      <c r="S14" s="9">
        <f t="shared" si="11"/>
        <v>310</v>
      </c>
      <c r="T14" s="9">
        <f t="shared" si="12"/>
        <v>2191</v>
      </c>
      <c r="U14" s="9">
        <v>2850</v>
      </c>
      <c r="V14" s="9">
        <f t="shared" si="13"/>
        <v>1.300775901414879</v>
      </c>
      <c r="W14" s="18"/>
      <c r="X14" s="16">
        <v>8</v>
      </c>
      <c r="Y14" s="15" t="s">
        <v>58</v>
      </c>
      <c r="Z14" s="4"/>
      <c r="AA14" s="4" t="str">
        <f t="shared" si="14"/>
        <v>1</v>
      </c>
      <c r="AB14" s="4" t="str">
        <f t="shared" si="15"/>
        <v>7</v>
      </c>
      <c r="AC14" s="4" t="str">
        <f t="shared" si="16"/>
        <v xml:space="preserve"> </v>
      </c>
      <c r="AD14" s="19"/>
      <c r="AE14" s="16">
        <v>8</v>
      </c>
      <c r="AF14" s="30">
        <v>116220</v>
      </c>
      <c r="AG14" s="3" t="str">
        <f t="shared" si="17"/>
        <v>1</v>
      </c>
      <c r="AH14" s="3" t="str">
        <f t="shared" si="18"/>
        <v>1</v>
      </c>
      <c r="AI14" s="3" t="str">
        <f t="shared" si="19"/>
        <v>6</v>
      </c>
      <c r="AJ14" s="3" t="str">
        <f t="shared" si="20"/>
        <v>2</v>
      </c>
      <c r="AK14" s="3" t="str">
        <f t="shared" si="21"/>
        <v>2</v>
      </c>
      <c r="AL14" s="3" t="str">
        <f t="shared" si="22"/>
        <v>0</v>
      </c>
      <c r="AM14" s="37">
        <f t="shared" si="23"/>
        <v>0</v>
      </c>
      <c r="AN14" s="37">
        <f t="shared" si="24"/>
        <v>0</v>
      </c>
    </row>
    <row r="15" spans="1:41">
      <c r="A15" s="18"/>
      <c r="B15" s="16">
        <v>9</v>
      </c>
      <c r="C15" s="24" t="s">
        <v>64</v>
      </c>
      <c r="D15" s="4" t="str">
        <f t="shared" si="0"/>
        <v>1</v>
      </c>
      <c r="E15" s="4" t="str">
        <f t="shared" si="1"/>
        <v>14</v>
      </c>
      <c r="F15" s="4" t="str">
        <f t="shared" si="2"/>
        <v>01</v>
      </c>
      <c r="G15" s="4">
        <f t="shared" si="3"/>
        <v>600</v>
      </c>
      <c r="H15" s="4">
        <f t="shared" si="4"/>
        <v>140</v>
      </c>
      <c r="I15" s="4">
        <f t="shared" si="5"/>
        <v>741</v>
      </c>
      <c r="J15" s="25">
        <v>2850</v>
      </c>
      <c r="K15" s="4">
        <f t="shared" si="6"/>
        <v>3.8461538461538463</v>
      </c>
      <c r="L15" s="18"/>
      <c r="M15" s="16">
        <v>9</v>
      </c>
      <c r="N15" s="24" t="s">
        <v>65</v>
      </c>
      <c r="O15" s="9" t="str">
        <f t="shared" si="7"/>
        <v>3</v>
      </c>
      <c r="P15" s="9" t="str">
        <f t="shared" si="8"/>
        <v>30</v>
      </c>
      <c r="Q15" s="9" t="str">
        <f t="shared" si="9"/>
        <v>93</v>
      </c>
      <c r="R15" s="9">
        <f t="shared" si="10"/>
        <v>1800</v>
      </c>
      <c r="S15" s="9">
        <f t="shared" si="11"/>
        <v>300</v>
      </c>
      <c r="T15" s="9">
        <f t="shared" si="12"/>
        <v>2193</v>
      </c>
      <c r="U15" s="9">
        <v>2850</v>
      </c>
      <c r="V15" s="9">
        <f t="shared" si="13"/>
        <v>1.2995896032831737</v>
      </c>
      <c r="W15" s="18"/>
      <c r="X15" s="16">
        <v>9</v>
      </c>
      <c r="Y15" s="15" t="s">
        <v>67</v>
      </c>
      <c r="Z15" s="4"/>
      <c r="AA15" s="4" t="str">
        <f t="shared" si="14"/>
        <v>4</v>
      </c>
      <c r="AB15" s="4" t="str">
        <f t="shared" si="15"/>
        <v>1</v>
      </c>
      <c r="AC15" s="4" t="str">
        <f t="shared" si="16"/>
        <v xml:space="preserve"> </v>
      </c>
      <c r="AD15" s="19"/>
      <c r="AE15" s="16">
        <v>9</v>
      </c>
      <c r="AF15" s="30">
        <v>118290</v>
      </c>
      <c r="AG15" s="3" t="str">
        <f t="shared" si="17"/>
        <v>1</v>
      </c>
      <c r="AH15" s="3" t="str">
        <f t="shared" si="18"/>
        <v>1</v>
      </c>
      <c r="AI15" s="3" t="str">
        <f t="shared" si="19"/>
        <v>8</v>
      </c>
      <c r="AJ15" s="3" t="str">
        <f t="shared" si="20"/>
        <v>2</v>
      </c>
      <c r="AK15" s="3" t="str">
        <f t="shared" si="21"/>
        <v>9</v>
      </c>
      <c r="AL15" s="3" t="str">
        <f t="shared" si="22"/>
        <v>0</v>
      </c>
      <c r="AM15" s="37">
        <f t="shared" si="23"/>
        <v>0</v>
      </c>
      <c r="AN15" s="37">
        <f t="shared" si="24"/>
        <v>0</v>
      </c>
    </row>
    <row r="16" spans="1:41">
      <c r="A16" s="18"/>
      <c r="B16" s="16">
        <v>10</v>
      </c>
      <c r="C16" s="24" t="s">
        <v>69</v>
      </c>
      <c r="D16" s="4" t="str">
        <f t="shared" si="0"/>
        <v>1</v>
      </c>
      <c r="E16" s="4" t="str">
        <f t="shared" si="1"/>
        <v>13</v>
      </c>
      <c r="F16" s="4" t="str">
        <f t="shared" si="2"/>
        <v>25</v>
      </c>
      <c r="G16" s="4">
        <f t="shared" si="3"/>
        <v>600</v>
      </c>
      <c r="H16" s="4">
        <f t="shared" si="4"/>
        <v>130</v>
      </c>
      <c r="I16" s="4">
        <f t="shared" si="5"/>
        <v>755</v>
      </c>
      <c r="J16" s="25">
        <v>2850</v>
      </c>
      <c r="K16" s="4">
        <f t="shared" si="6"/>
        <v>3.7748344370860929</v>
      </c>
      <c r="L16" s="18"/>
      <c r="M16" s="16">
        <v>10</v>
      </c>
      <c r="N16" s="24" t="s">
        <v>70</v>
      </c>
      <c r="O16" s="9" t="str">
        <f t="shared" si="7"/>
        <v>3</v>
      </c>
      <c r="P16" s="9" t="str">
        <f t="shared" si="8"/>
        <v>28</v>
      </c>
      <c r="Q16" s="9" t="str">
        <f t="shared" si="9"/>
        <v>77</v>
      </c>
      <c r="R16" s="9">
        <f t="shared" si="10"/>
        <v>1800</v>
      </c>
      <c r="S16" s="9">
        <f t="shared" si="11"/>
        <v>280</v>
      </c>
      <c r="T16" s="9">
        <f t="shared" si="12"/>
        <v>2157</v>
      </c>
      <c r="U16" s="9">
        <v>2850</v>
      </c>
      <c r="V16" s="9">
        <f t="shared" si="13"/>
        <v>1.321279554937413</v>
      </c>
      <c r="W16" s="18"/>
      <c r="X16" s="16">
        <v>10</v>
      </c>
      <c r="Y16" s="15" t="s">
        <v>72</v>
      </c>
      <c r="Z16" s="4"/>
      <c r="AA16" s="4" t="str">
        <f t="shared" si="14"/>
        <v>1</v>
      </c>
      <c r="AB16" s="4" t="str">
        <f t="shared" si="15"/>
        <v>0</v>
      </c>
      <c r="AC16" s="4" t="str">
        <f t="shared" si="16"/>
        <v xml:space="preserve"> </v>
      </c>
      <c r="AD16" s="19"/>
      <c r="AE16" s="16">
        <v>10</v>
      </c>
      <c r="AF16" s="30">
        <v>119400</v>
      </c>
      <c r="AG16" s="3" t="str">
        <f t="shared" si="17"/>
        <v>1</v>
      </c>
      <c r="AH16" s="3" t="str">
        <f t="shared" si="18"/>
        <v>1</v>
      </c>
      <c r="AI16" s="3" t="str">
        <f t="shared" si="19"/>
        <v>9</v>
      </c>
      <c r="AJ16" s="3" t="str">
        <f t="shared" si="20"/>
        <v>4</v>
      </c>
      <c r="AK16" s="3" t="str">
        <f t="shared" si="21"/>
        <v>0</v>
      </c>
      <c r="AL16" s="3" t="str">
        <f t="shared" si="22"/>
        <v>0</v>
      </c>
      <c r="AM16" s="37">
        <f t="shared" si="23"/>
        <v>0</v>
      </c>
      <c r="AN16" s="37">
        <f t="shared" si="24"/>
        <v>0</v>
      </c>
    </row>
    <row r="17" spans="1:40">
      <c r="A17" s="18"/>
      <c r="B17" s="16">
        <v>11</v>
      </c>
      <c r="C17" s="24" t="s">
        <v>34</v>
      </c>
      <c r="D17" s="4" t="str">
        <f t="shared" si="0"/>
        <v>1</v>
      </c>
      <c r="E17" s="4" t="str">
        <f t="shared" si="1"/>
        <v>14</v>
      </c>
      <c r="F17" s="4" t="str">
        <f t="shared" si="2"/>
        <v>60</v>
      </c>
      <c r="G17" s="4">
        <f t="shared" si="3"/>
        <v>600</v>
      </c>
      <c r="H17" s="4">
        <f t="shared" si="4"/>
        <v>140</v>
      </c>
      <c r="I17" s="4">
        <f t="shared" si="5"/>
        <v>800</v>
      </c>
      <c r="J17" s="25">
        <v>2850</v>
      </c>
      <c r="K17" s="4">
        <f t="shared" si="6"/>
        <v>3.5625</v>
      </c>
      <c r="L17" s="18"/>
      <c r="M17" s="16">
        <v>11</v>
      </c>
      <c r="N17" s="24" t="s">
        <v>74</v>
      </c>
      <c r="O17" s="9" t="str">
        <f t="shared" si="7"/>
        <v>3</v>
      </c>
      <c r="P17" s="9" t="str">
        <f t="shared" si="8"/>
        <v>32</v>
      </c>
      <c r="Q17" s="9" t="str">
        <f t="shared" si="9"/>
        <v>60</v>
      </c>
      <c r="R17" s="9">
        <f t="shared" si="10"/>
        <v>1800</v>
      </c>
      <c r="S17" s="9">
        <f t="shared" si="11"/>
        <v>320</v>
      </c>
      <c r="T17" s="9">
        <f t="shared" si="12"/>
        <v>2180</v>
      </c>
      <c r="U17" s="9">
        <v>2850</v>
      </c>
      <c r="V17" s="9">
        <f t="shared" si="13"/>
        <v>1.3073394495412844</v>
      </c>
      <c r="W17" s="18"/>
      <c r="X17" s="16">
        <v>11</v>
      </c>
      <c r="Y17" s="15" t="s">
        <v>67</v>
      </c>
      <c r="Z17" s="4"/>
      <c r="AA17" s="4" t="str">
        <f t="shared" si="14"/>
        <v>4</v>
      </c>
      <c r="AB17" s="4" t="str">
        <f t="shared" si="15"/>
        <v>1</v>
      </c>
      <c r="AC17" s="4" t="str">
        <f t="shared" si="16"/>
        <v xml:space="preserve"> </v>
      </c>
      <c r="AD17" s="19"/>
      <c r="AE17" s="16">
        <v>11</v>
      </c>
      <c r="AF17" s="30">
        <v>120700</v>
      </c>
      <c r="AG17" s="3" t="str">
        <f t="shared" si="17"/>
        <v>1</v>
      </c>
      <c r="AH17" s="3" t="str">
        <f t="shared" si="18"/>
        <v>2</v>
      </c>
      <c r="AI17" s="3" t="str">
        <f t="shared" si="19"/>
        <v>0</v>
      </c>
      <c r="AJ17" s="3" t="str">
        <f t="shared" si="20"/>
        <v>7</v>
      </c>
      <c r="AK17" s="3" t="str">
        <f t="shared" si="21"/>
        <v>0</v>
      </c>
      <c r="AL17" s="3" t="str">
        <f t="shared" si="22"/>
        <v>0</v>
      </c>
      <c r="AM17" s="37">
        <f t="shared" si="23"/>
        <v>0</v>
      </c>
      <c r="AN17" s="37">
        <f t="shared" si="24"/>
        <v>0</v>
      </c>
    </row>
    <row r="18" spans="1:40">
      <c r="A18" s="18"/>
      <c r="B18" s="16">
        <v>12</v>
      </c>
      <c r="C18" s="24" t="s">
        <v>77</v>
      </c>
      <c r="D18" s="4" t="str">
        <f t="shared" si="0"/>
        <v>1</v>
      </c>
      <c r="E18" s="4" t="str">
        <f t="shared" si="1"/>
        <v>13</v>
      </c>
      <c r="F18" s="4" t="str">
        <f t="shared" si="2"/>
        <v>82</v>
      </c>
      <c r="G18" s="4">
        <f t="shared" si="3"/>
        <v>600</v>
      </c>
      <c r="H18" s="4">
        <f t="shared" si="4"/>
        <v>130</v>
      </c>
      <c r="I18" s="4">
        <f t="shared" si="5"/>
        <v>812</v>
      </c>
      <c r="J18" s="25">
        <v>2850</v>
      </c>
      <c r="K18" s="4">
        <f t="shared" si="6"/>
        <v>3.5098522167487687</v>
      </c>
      <c r="L18" s="18"/>
      <c r="M18" s="16">
        <v>12</v>
      </c>
      <c r="N18" s="24" t="s">
        <v>78</v>
      </c>
      <c r="O18" s="9" t="str">
        <f t="shared" si="7"/>
        <v>3</v>
      </c>
      <c r="P18" s="9" t="str">
        <f t="shared" si="8"/>
        <v>30</v>
      </c>
      <c r="Q18" s="9" t="str">
        <f t="shared" si="9"/>
        <v>40</v>
      </c>
      <c r="R18" s="9">
        <f t="shared" si="10"/>
        <v>1800</v>
      </c>
      <c r="S18" s="9">
        <f t="shared" si="11"/>
        <v>300</v>
      </c>
      <c r="T18" s="9">
        <f t="shared" si="12"/>
        <v>2140</v>
      </c>
      <c r="U18" s="9">
        <v>2850</v>
      </c>
      <c r="V18" s="9">
        <f t="shared" si="13"/>
        <v>1.3317757009345794</v>
      </c>
      <c r="W18" s="18"/>
      <c r="X18" s="16">
        <v>12</v>
      </c>
      <c r="Y18" s="15" t="s">
        <v>58</v>
      </c>
      <c r="Z18" s="4"/>
      <c r="AA18" s="4" t="str">
        <f t="shared" si="14"/>
        <v>1</v>
      </c>
      <c r="AB18" s="4" t="str">
        <f t="shared" si="15"/>
        <v>7</v>
      </c>
      <c r="AC18" s="4" t="str">
        <f t="shared" si="16"/>
        <v xml:space="preserve"> </v>
      </c>
      <c r="AD18" s="19"/>
      <c r="AE18" s="16">
        <v>12</v>
      </c>
      <c r="AF18" s="30">
        <v>124414</v>
      </c>
      <c r="AG18" s="3" t="str">
        <f t="shared" si="17"/>
        <v>1</v>
      </c>
      <c r="AH18" s="3" t="str">
        <f t="shared" si="18"/>
        <v>2</v>
      </c>
      <c r="AI18" s="3" t="str">
        <f t="shared" si="19"/>
        <v>4</v>
      </c>
      <c r="AJ18" s="3" t="str">
        <f t="shared" si="20"/>
        <v>4</v>
      </c>
      <c r="AK18" s="3" t="str">
        <f t="shared" si="21"/>
        <v>1</v>
      </c>
      <c r="AL18" s="3" t="str">
        <f t="shared" si="22"/>
        <v>4</v>
      </c>
      <c r="AM18" s="37">
        <f t="shared" si="23"/>
        <v>0</v>
      </c>
      <c r="AN18" s="37">
        <f t="shared" si="24"/>
        <v>0</v>
      </c>
    </row>
    <row r="19" spans="1:40">
      <c r="A19" s="18"/>
      <c r="B19" s="16">
        <v>13</v>
      </c>
      <c r="C19" s="24" t="s">
        <v>81</v>
      </c>
      <c r="D19" s="4" t="str">
        <f t="shared" si="0"/>
        <v>1</v>
      </c>
      <c r="E19" s="4" t="str">
        <f t="shared" si="1"/>
        <v>15</v>
      </c>
      <c r="F19" s="4" t="str">
        <f t="shared" si="2"/>
        <v>95</v>
      </c>
      <c r="G19" s="4">
        <f t="shared" si="3"/>
        <v>600</v>
      </c>
      <c r="H19" s="4">
        <f t="shared" si="4"/>
        <v>150</v>
      </c>
      <c r="I19" s="4">
        <f t="shared" si="5"/>
        <v>845</v>
      </c>
      <c r="J19" s="25">
        <v>2850</v>
      </c>
      <c r="K19" s="4">
        <f t="shared" si="6"/>
        <v>3.3727810650887573</v>
      </c>
      <c r="L19" s="18"/>
      <c r="M19" s="16">
        <v>13</v>
      </c>
      <c r="N19" s="24" t="s">
        <v>82</v>
      </c>
      <c r="O19" s="9" t="str">
        <f t="shared" si="7"/>
        <v>3</v>
      </c>
      <c r="P19" s="9" t="str">
        <f t="shared" si="8"/>
        <v>36</v>
      </c>
      <c r="Q19" s="9" t="str">
        <f t="shared" si="9"/>
        <v>46</v>
      </c>
      <c r="R19" s="9">
        <f t="shared" si="10"/>
        <v>1800</v>
      </c>
      <c r="S19" s="9">
        <f t="shared" si="11"/>
        <v>360</v>
      </c>
      <c r="T19" s="9">
        <f t="shared" si="12"/>
        <v>2206</v>
      </c>
      <c r="U19" s="9">
        <v>2850</v>
      </c>
      <c r="V19" s="9">
        <f t="shared" si="13"/>
        <v>1.2919310970081597</v>
      </c>
      <c r="W19" s="18"/>
      <c r="X19" s="16">
        <v>13</v>
      </c>
      <c r="Y19" s="15" t="s">
        <v>32</v>
      </c>
      <c r="Z19" s="4"/>
      <c r="AA19" s="4" t="str">
        <f t="shared" si="14"/>
        <v>2</v>
      </c>
      <c r="AB19" s="4" t="str">
        <f t="shared" si="15"/>
        <v>9</v>
      </c>
      <c r="AC19" s="4" t="str">
        <f t="shared" si="16"/>
        <v xml:space="preserve"> </v>
      </c>
      <c r="AD19" s="19"/>
      <c r="AE19" s="16">
        <v>13</v>
      </c>
      <c r="AF19" s="30">
        <v>127890</v>
      </c>
      <c r="AG19" s="3" t="str">
        <f t="shared" si="17"/>
        <v>1</v>
      </c>
      <c r="AH19" s="3" t="str">
        <f t="shared" si="18"/>
        <v>2</v>
      </c>
      <c r="AI19" s="3" t="str">
        <f t="shared" si="19"/>
        <v>7</v>
      </c>
      <c r="AJ19" s="3" t="str">
        <f t="shared" si="20"/>
        <v>8</v>
      </c>
      <c r="AK19" s="3" t="str">
        <f t="shared" si="21"/>
        <v>9</v>
      </c>
      <c r="AL19" s="3" t="str">
        <f t="shared" si="22"/>
        <v>0</v>
      </c>
      <c r="AM19" s="37">
        <f t="shared" si="23"/>
        <v>0</v>
      </c>
      <c r="AN19" s="37">
        <f t="shared" si="24"/>
        <v>0</v>
      </c>
    </row>
    <row r="20" spans="1:40">
      <c r="A20" s="18"/>
      <c r="B20" s="16">
        <v>14</v>
      </c>
      <c r="C20" s="24" t="s">
        <v>85</v>
      </c>
      <c r="D20" s="4" t="str">
        <f t="shared" si="0"/>
        <v>1</v>
      </c>
      <c r="E20" s="4" t="str">
        <f t="shared" si="1"/>
        <v>19</v>
      </c>
      <c r="F20" s="4" t="str">
        <f t="shared" si="2"/>
        <v>52</v>
      </c>
      <c r="G20" s="4">
        <f t="shared" si="3"/>
        <v>600</v>
      </c>
      <c r="H20" s="4">
        <f t="shared" si="4"/>
        <v>190</v>
      </c>
      <c r="I20" s="4">
        <f t="shared" si="5"/>
        <v>842</v>
      </c>
      <c r="J20" s="25">
        <v>2850</v>
      </c>
      <c r="K20" s="4">
        <f t="shared" si="6"/>
        <v>3.3847980997624703</v>
      </c>
      <c r="L20" s="18"/>
      <c r="M20" s="16">
        <v>14</v>
      </c>
      <c r="N20" s="24" t="s">
        <v>86</v>
      </c>
      <c r="O20" s="9" t="str">
        <f t="shared" si="7"/>
        <v>3</v>
      </c>
      <c r="P20" s="9" t="str">
        <f t="shared" si="8"/>
        <v>46</v>
      </c>
      <c r="Q20" s="9" t="str">
        <f t="shared" si="9"/>
        <v>63</v>
      </c>
      <c r="R20" s="9">
        <f t="shared" si="10"/>
        <v>1800</v>
      </c>
      <c r="S20" s="9">
        <f t="shared" si="11"/>
        <v>460</v>
      </c>
      <c r="T20" s="9">
        <f t="shared" si="12"/>
        <v>2323</v>
      </c>
      <c r="U20" s="9">
        <v>2850</v>
      </c>
      <c r="V20" s="9">
        <f t="shared" si="13"/>
        <v>1.2268618166164442</v>
      </c>
      <c r="W20" s="18"/>
      <c r="X20" s="16">
        <v>14</v>
      </c>
      <c r="Y20" s="15" t="s">
        <v>88</v>
      </c>
      <c r="Z20" s="4"/>
      <c r="AA20" s="4" t="str">
        <f t="shared" si="14"/>
        <v>7</v>
      </c>
      <c r="AB20" s="4" t="str">
        <f t="shared" si="15"/>
        <v>4</v>
      </c>
      <c r="AC20" s="4" t="str">
        <f t="shared" si="16"/>
        <v xml:space="preserve"> </v>
      </c>
      <c r="AD20" s="19"/>
      <c r="AE20" s="16">
        <v>14</v>
      </c>
      <c r="AF20" s="30">
        <v>132960</v>
      </c>
      <c r="AG20" s="3" t="str">
        <f t="shared" si="17"/>
        <v>1</v>
      </c>
      <c r="AH20" s="3" t="str">
        <f t="shared" si="18"/>
        <v>3</v>
      </c>
      <c r="AI20" s="3" t="str">
        <f t="shared" si="19"/>
        <v>2</v>
      </c>
      <c r="AJ20" s="3" t="str">
        <f t="shared" si="20"/>
        <v>9</v>
      </c>
      <c r="AK20" s="3" t="str">
        <f t="shared" si="21"/>
        <v>6</v>
      </c>
      <c r="AL20" s="3" t="str">
        <f t="shared" si="22"/>
        <v>0</v>
      </c>
      <c r="AM20" s="37">
        <f t="shared" si="23"/>
        <v>0</v>
      </c>
      <c r="AN20" s="37">
        <f t="shared" si="24"/>
        <v>0</v>
      </c>
    </row>
    <row r="21" spans="1:40">
      <c r="A21" s="18"/>
      <c r="B21" s="16">
        <v>15</v>
      </c>
      <c r="C21" s="24" t="s">
        <v>90</v>
      </c>
      <c r="D21" s="4" t="str">
        <f t="shared" si="0"/>
        <v>1</v>
      </c>
      <c r="E21" s="4" t="str">
        <f t="shared" si="1"/>
        <v>13</v>
      </c>
      <c r="F21" s="4" t="str">
        <f t="shared" si="2"/>
        <v>35</v>
      </c>
      <c r="G21" s="4">
        <f t="shared" si="3"/>
        <v>600</v>
      </c>
      <c r="H21" s="4">
        <f t="shared" si="4"/>
        <v>130</v>
      </c>
      <c r="I21" s="4">
        <f t="shared" si="5"/>
        <v>765</v>
      </c>
      <c r="J21" s="25">
        <v>2850</v>
      </c>
      <c r="K21" s="4">
        <f t="shared" si="6"/>
        <v>3.7254901960784315</v>
      </c>
      <c r="L21" s="18"/>
      <c r="M21" s="16">
        <v>15</v>
      </c>
      <c r="N21" s="24" t="s">
        <v>91</v>
      </c>
      <c r="O21" s="9" t="str">
        <f t="shared" si="7"/>
        <v>3</v>
      </c>
      <c r="P21" s="9" t="str">
        <f t="shared" si="8"/>
        <v>29</v>
      </c>
      <c r="Q21" s="9" t="str">
        <f t="shared" si="9"/>
        <v>04</v>
      </c>
      <c r="R21" s="9">
        <f t="shared" si="10"/>
        <v>1800</v>
      </c>
      <c r="S21" s="9">
        <f t="shared" si="11"/>
        <v>290</v>
      </c>
      <c r="T21" s="9">
        <f t="shared" si="12"/>
        <v>2094</v>
      </c>
      <c r="U21" s="9">
        <v>2850</v>
      </c>
      <c r="V21" s="9">
        <f t="shared" si="13"/>
        <v>1.3610315186246418</v>
      </c>
      <c r="W21" s="18"/>
      <c r="X21" s="16">
        <v>15</v>
      </c>
      <c r="Y21" s="15" t="s">
        <v>67</v>
      </c>
      <c r="Z21" s="4"/>
      <c r="AA21" s="4" t="str">
        <f t="shared" si="14"/>
        <v>4</v>
      </c>
      <c r="AB21" s="4" t="str">
        <f t="shared" si="15"/>
        <v>1</v>
      </c>
      <c r="AC21" s="4" t="str">
        <f t="shared" si="16"/>
        <v xml:space="preserve"> </v>
      </c>
      <c r="AD21" s="19"/>
      <c r="AE21" s="16">
        <v>15</v>
      </c>
      <c r="AF21" s="30">
        <v>135070</v>
      </c>
      <c r="AG21" s="3" t="str">
        <f t="shared" si="17"/>
        <v>1</v>
      </c>
      <c r="AH21" s="3" t="str">
        <f t="shared" si="18"/>
        <v>3</v>
      </c>
      <c r="AI21" s="3" t="str">
        <f t="shared" si="19"/>
        <v>5</v>
      </c>
      <c r="AJ21" s="3" t="str">
        <f t="shared" si="20"/>
        <v>0</v>
      </c>
      <c r="AK21" s="3" t="str">
        <f t="shared" si="21"/>
        <v>7</v>
      </c>
      <c r="AL21" s="3" t="str">
        <f t="shared" si="22"/>
        <v>0</v>
      </c>
      <c r="AM21" s="37">
        <f t="shared" si="23"/>
        <v>0</v>
      </c>
      <c r="AN21" s="37">
        <f t="shared" si="24"/>
        <v>0</v>
      </c>
    </row>
    <row r="22" spans="1:40">
      <c r="A22" s="18"/>
      <c r="B22" s="16">
        <v>16</v>
      </c>
      <c r="C22" s="24" t="s">
        <v>94</v>
      </c>
      <c r="D22" s="4" t="str">
        <f t="shared" si="0"/>
        <v>1</v>
      </c>
      <c r="E22" s="4" t="str">
        <f t="shared" si="1"/>
        <v>14</v>
      </c>
      <c r="F22" s="4" t="str">
        <f t="shared" si="2"/>
        <v>77</v>
      </c>
      <c r="G22" s="4">
        <f t="shared" si="3"/>
        <v>600</v>
      </c>
      <c r="H22" s="4">
        <f t="shared" si="4"/>
        <v>140</v>
      </c>
      <c r="I22" s="4">
        <f t="shared" si="5"/>
        <v>817</v>
      </c>
      <c r="J22" s="25">
        <v>2850</v>
      </c>
      <c r="K22" s="4">
        <f t="shared" si="6"/>
        <v>3.4883720930232558</v>
      </c>
      <c r="L22" s="18"/>
      <c r="M22" s="16">
        <v>16</v>
      </c>
      <c r="N22" s="24" t="s">
        <v>95</v>
      </c>
      <c r="O22" s="9" t="str">
        <f t="shared" si="7"/>
        <v>3</v>
      </c>
      <c r="P22" s="9" t="str">
        <f t="shared" si="8"/>
        <v>33</v>
      </c>
      <c r="Q22" s="9" t="str">
        <f t="shared" si="9"/>
        <v>10</v>
      </c>
      <c r="R22" s="9">
        <f t="shared" si="10"/>
        <v>1800</v>
      </c>
      <c r="S22" s="9">
        <f t="shared" si="11"/>
        <v>330</v>
      </c>
      <c r="T22" s="9">
        <f t="shared" si="12"/>
        <v>2140</v>
      </c>
      <c r="U22" s="9">
        <v>2850</v>
      </c>
      <c r="V22" s="9">
        <f t="shared" si="13"/>
        <v>1.3317757009345794</v>
      </c>
      <c r="W22" s="18"/>
      <c r="X22" s="16">
        <v>16</v>
      </c>
      <c r="Y22" s="15" t="s">
        <v>58</v>
      </c>
      <c r="Z22" s="4"/>
      <c r="AA22" s="4" t="str">
        <f t="shared" si="14"/>
        <v>1</v>
      </c>
      <c r="AB22" s="4" t="str">
        <f t="shared" si="15"/>
        <v>7</v>
      </c>
      <c r="AC22" s="4" t="str">
        <f t="shared" si="16"/>
        <v xml:space="preserve"> </v>
      </c>
      <c r="AD22" s="19"/>
      <c r="AE22" s="16">
        <v>16</v>
      </c>
      <c r="AF22" s="30">
        <v>136474</v>
      </c>
      <c r="AG22" s="3" t="str">
        <f t="shared" si="17"/>
        <v>1</v>
      </c>
      <c r="AH22" s="3" t="str">
        <f t="shared" si="18"/>
        <v>3</v>
      </c>
      <c r="AI22" s="3" t="str">
        <f t="shared" si="19"/>
        <v>6</v>
      </c>
      <c r="AJ22" s="3" t="str">
        <f t="shared" si="20"/>
        <v>4</v>
      </c>
      <c r="AK22" s="3" t="str">
        <f t="shared" si="21"/>
        <v>7</v>
      </c>
      <c r="AL22" s="3" t="str">
        <f t="shared" si="22"/>
        <v>4</v>
      </c>
      <c r="AM22" s="37">
        <f t="shared" si="23"/>
        <v>0</v>
      </c>
      <c r="AN22" s="37">
        <f t="shared" si="24"/>
        <v>0</v>
      </c>
    </row>
    <row r="23" spans="1:40" s="10" customFormat="1">
      <c r="A23" s="18"/>
      <c r="B23" s="16">
        <v>17</v>
      </c>
      <c r="C23" s="7">
        <v>0</v>
      </c>
      <c r="D23" s="4" t="str">
        <f t="shared" ref="D23:D24" si="25">MID(C23,1,1)</f>
        <v>0</v>
      </c>
      <c r="E23" s="4" t="str">
        <f t="shared" ref="E23:E24" si="26">MID(C23,3,2)</f>
        <v/>
      </c>
      <c r="F23" s="4" t="str">
        <f t="shared" ref="F23:F24" si="27">MID(C23,7,2)</f>
        <v/>
      </c>
      <c r="G23" s="4">
        <f t="shared" ref="G23:G24" si="28">D23*600</f>
        <v>0</v>
      </c>
      <c r="H23" s="4" t="e">
        <f t="shared" ref="H23:H24" si="29">E23*10</f>
        <v>#VALUE!</v>
      </c>
      <c r="I23" s="4" t="e">
        <f t="shared" ref="I23:I24" si="30">H23+G23+F23</f>
        <v>#VALUE!</v>
      </c>
      <c r="J23" s="4">
        <v>0</v>
      </c>
      <c r="K23" s="4" t="e">
        <f t="shared" ref="K23:K24" si="31">J23/I23</f>
        <v>#VALUE!</v>
      </c>
      <c r="L23" s="18"/>
      <c r="M23" s="16">
        <v>17</v>
      </c>
      <c r="N23" s="8">
        <v>0</v>
      </c>
      <c r="O23" s="9" t="str">
        <f t="shared" ref="O23:O24" si="32">MID(N23,1,1)</f>
        <v>0</v>
      </c>
      <c r="P23" s="9" t="str">
        <f t="shared" ref="P23:P24" si="33">MID(N23,3,2)</f>
        <v/>
      </c>
      <c r="Q23" s="9" t="str">
        <f t="shared" ref="Q23:Q24" si="34">MID(N23,7,2)</f>
        <v/>
      </c>
      <c r="R23" s="9">
        <f t="shared" ref="R23:R24" si="35">600*O23</f>
        <v>0</v>
      </c>
      <c r="S23" s="9" t="e">
        <f t="shared" ref="S23:S24" si="36">10*P23</f>
        <v>#VALUE!</v>
      </c>
      <c r="T23" s="9" t="e">
        <f t="shared" ref="T23:T24" si="37">+S23+R23+Q23</f>
        <v>#VALUE!</v>
      </c>
      <c r="U23" s="9"/>
      <c r="V23" s="9" t="e">
        <f t="shared" ref="V23:V24" si="38">U23/T23</f>
        <v>#VALUE!</v>
      </c>
      <c r="W23" s="18"/>
      <c r="X23" s="16">
        <v>17</v>
      </c>
      <c r="Y23" s="15">
        <v>0</v>
      </c>
      <c r="Z23" s="4" t="str">
        <f t="shared" ref="Z23:Z24" si="39">MID(Y23,1,1)</f>
        <v>0</v>
      </c>
      <c r="AA23" s="4" t="str">
        <f t="shared" si="14"/>
        <v/>
      </c>
      <c r="AB23" s="4" t="str">
        <f t="shared" si="15"/>
        <v/>
      </c>
      <c r="AC23" s="4" t="str">
        <f t="shared" si="16"/>
        <v/>
      </c>
      <c r="AD23" s="19"/>
      <c r="AE23" s="16">
        <v>17</v>
      </c>
      <c r="AF23" s="2">
        <v>0</v>
      </c>
      <c r="AG23" s="3" t="str">
        <f t="shared" si="17"/>
        <v/>
      </c>
      <c r="AH23" s="3" t="str">
        <f t="shared" si="18"/>
        <v/>
      </c>
      <c r="AI23" s="3" t="str">
        <f t="shared" si="19"/>
        <v/>
      </c>
      <c r="AJ23" s="3" t="str">
        <f t="shared" si="20"/>
        <v/>
      </c>
      <c r="AK23" s="3" t="str">
        <f t="shared" si="21"/>
        <v/>
      </c>
      <c r="AL23" s="3" t="str">
        <f t="shared" si="22"/>
        <v>0</v>
      </c>
      <c r="AM23" s="37">
        <f t="shared" si="23"/>
        <v>0</v>
      </c>
      <c r="AN23" s="37">
        <f t="shared" si="24"/>
        <v>0</v>
      </c>
    </row>
    <row r="24" spans="1:40" s="10" customFormat="1">
      <c r="A24" s="18"/>
      <c r="B24" s="16">
        <v>18</v>
      </c>
      <c r="C24" s="7">
        <v>0</v>
      </c>
      <c r="D24" s="4" t="str">
        <f t="shared" si="25"/>
        <v>0</v>
      </c>
      <c r="E24" s="4" t="str">
        <f t="shared" si="26"/>
        <v/>
      </c>
      <c r="F24" s="4" t="str">
        <f t="shared" si="27"/>
        <v/>
      </c>
      <c r="G24" s="4">
        <f t="shared" si="28"/>
        <v>0</v>
      </c>
      <c r="H24" s="4" t="e">
        <f t="shared" si="29"/>
        <v>#VALUE!</v>
      </c>
      <c r="I24" s="4" t="e">
        <f t="shared" si="30"/>
        <v>#VALUE!</v>
      </c>
      <c r="J24" s="4">
        <v>0</v>
      </c>
      <c r="K24" s="4" t="e">
        <f t="shared" si="31"/>
        <v>#VALUE!</v>
      </c>
      <c r="L24" s="18"/>
      <c r="M24" s="16">
        <v>18</v>
      </c>
      <c r="N24" s="8">
        <v>0</v>
      </c>
      <c r="O24" s="9" t="str">
        <f t="shared" si="32"/>
        <v>0</v>
      </c>
      <c r="P24" s="9" t="str">
        <f t="shared" si="33"/>
        <v/>
      </c>
      <c r="Q24" s="9" t="str">
        <f t="shared" si="34"/>
        <v/>
      </c>
      <c r="R24" s="9">
        <f t="shared" si="35"/>
        <v>0</v>
      </c>
      <c r="S24" s="9" t="e">
        <f t="shared" si="36"/>
        <v>#VALUE!</v>
      </c>
      <c r="T24" s="9" t="e">
        <f t="shared" si="37"/>
        <v>#VALUE!</v>
      </c>
      <c r="U24" s="9"/>
      <c r="V24" s="9" t="e">
        <f t="shared" si="38"/>
        <v>#VALUE!</v>
      </c>
      <c r="W24" s="18"/>
      <c r="X24" s="16">
        <v>18</v>
      </c>
      <c r="Y24" s="15">
        <v>0</v>
      </c>
      <c r="Z24" s="4" t="str">
        <f t="shared" si="39"/>
        <v>0</v>
      </c>
      <c r="AA24" s="4" t="str">
        <f t="shared" si="14"/>
        <v/>
      </c>
      <c r="AB24" s="4" t="str">
        <f t="shared" si="15"/>
        <v/>
      </c>
      <c r="AC24" s="4" t="str">
        <f t="shared" si="16"/>
        <v/>
      </c>
      <c r="AD24" s="19"/>
      <c r="AE24" s="16">
        <v>18</v>
      </c>
      <c r="AF24" s="2">
        <v>0</v>
      </c>
      <c r="AG24" s="3" t="str">
        <f t="shared" si="17"/>
        <v/>
      </c>
      <c r="AH24" s="3" t="str">
        <f t="shared" si="18"/>
        <v/>
      </c>
      <c r="AI24" s="3" t="str">
        <f t="shared" si="19"/>
        <v/>
      </c>
      <c r="AJ24" s="3" t="str">
        <f t="shared" si="20"/>
        <v/>
      </c>
      <c r="AK24" s="3" t="str">
        <f t="shared" si="21"/>
        <v/>
      </c>
      <c r="AL24" s="3" t="str">
        <f t="shared" si="22"/>
        <v>0</v>
      </c>
      <c r="AM24" s="37">
        <f t="shared" si="23"/>
        <v>0</v>
      </c>
      <c r="AN24" s="37">
        <f t="shared" si="24"/>
        <v>0</v>
      </c>
    </row>
    <row r="25" spans="1:40">
      <c r="A25" s="18"/>
      <c r="L25" s="18"/>
      <c r="W25" s="18"/>
      <c r="AB25" s="4" t="str">
        <f t="shared" si="15"/>
        <v/>
      </c>
      <c r="AD25" s="18"/>
      <c r="AF25" s="27"/>
      <c r="AG25" s="6"/>
      <c r="AK25" s="26"/>
      <c r="AL25" s="26"/>
      <c r="AM25" s="6"/>
      <c r="AN25" s="34" t="s">
        <v>163</v>
      </c>
    </row>
    <row r="26" spans="1:40">
      <c r="AF26" s="6"/>
      <c r="AG26" s="6"/>
    </row>
    <row r="27" spans="1:40">
      <c r="D27" s="21"/>
      <c r="E27" s="21"/>
      <c r="F27" s="21"/>
      <c r="G27" s="22"/>
      <c r="H27" s="22"/>
      <c r="I27" s="22"/>
      <c r="J27" s="22"/>
      <c r="K27" s="22"/>
      <c r="W27" s="6"/>
      <c r="X27" s="6"/>
      <c r="Y27" s="6"/>
      <c r="Z27" s="6"/>
    </row>
    <row r="28" spans="1:40" ht="12.75" customHeight="1"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</row>
    <row r="29" spans="1:40" ht="12.75" customHeight="1"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</row>
    <row r="30" spans="1:40" ht="12.75" customHeight="1">
      <c r="W30" s="20"/>
      <c r="X30" s="20"/>
      <c r="Y30" s="20"/>
      <c r="Z30" s="20"/>
      <c r="AA30" s="20"/>
      <c r="AB30" s="20"/>
      <c r="AC30" s="20"/>
      <c r="AD30" s="20"/>
      <c r="AE30" s="20"/>
      <c r="AF30" s="36"/>
      <c r="AG30" s="36"/>
      <c r="AH30" s="36"/>
      <c r="AI30" s="36"/>
      <c r="AJ30" s="36"/>
      <c r="AK30" s="36"/>
      <c r="AL30" s="36"/>
      <c r="AM30" s="36"/>
      <c r="AN30" s="20"/>
    </row>
    <row r="31" spans="1:40">
      <c r="AF31" s="36"/>
      <c r="AG31" s="36"/>
      <c r="AH31" s="36"/>
      <c r="AI31" s="36"/>
      <c r="AJ31" s="36"/>
      <c r="AK31" s="36"/>
      <c r="AL31" s="36"/>
      <c r="AM31" s="36"/>
    </row>
    <row r="32" spans="1:40"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AF32" s="36"/>
      <c r="AG32" s="36"/>
      <c r="AH32" s="36"/>
      <c r="AI32" s="36"/>
      <c r="AJ32" s="36"/>
      <c r="AK32" s="36"/>
      <c r="AL32" s="36"/>
      <c r="AM32" s="36"/>
    </row>
    <row r="33" spans="2:39">
      <c r="AF33" s="36"/>
      <c r="AG33" s="36"/>
      <c r="AH33" s="36"/>
      <c r="AI33" s="36"/>
      <c r="AJ33" s="36"/>
      <c r="AK33" s="36"/>
      <c r="AL33" s="36"/>
      <c r="AM33" s="36"/>
    </row>
    <row r="34" spans="2:39">
      <c r="B34" s="31" t="s">
        <v>2</v>
      </c>
      <c r="D34" s="11"/>
      <c r="E34" s="11"/>
      <c r="F34" s="11"/>
      <c r="G34" s="11" t="s">
        <v>10</v>
      </c>
      <c r="H34" s="11" t="s">
        <v>11</v>
      </c>
      <c r="I34" s="11" t="s">
        <v>12</v>
      </c>
      <c r="J34" s="11" t="s">
        <v>13</v>
      </c>
      <c r="K34" s="11" t="s">
        <v>14</v>
      </c>
      <c r="L34" s="11" t="s">
        <v>15</v>
      </c>
      <c r="M34" s="11" t="s">
        <v>16</v>
      </c>
      <c r="N34" s="11" t="s">
        <v>9</v>
      </c>
      <c r="O34" s="11" t="s">
        <v>17</v>
      </c>
      <c r="P34" s="11" t="s">
        <v>18</v>
      </c>
      <c r="Q34" s="11" t="s">
        <v>1</v>
      </c>
      <c r="R34" s="11"/>
      <c r="S34" s="11"/>
      <c r="T34" s="11" t="s">
        <v>19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36"/>
      <c r="AG34" s="36"/>
      <c r="AH34" s="36"/>
      <c r="AI34" s="36"/>
      <c r="AJ34" s="36"/>
      <c r="AK34" s="36"/>
      <c r="AL34" s="36"/>
      <c r="AM34" s="36"/>
    </row>
    <row r="35" spans="2:39">
      <c r="D35" s="11"/>
      <c r="E35" s="11"/>
      <c r="F35" s="11"/>
      <c r="G35" s="11">
        <v>1</v>
      </c>
      <c r="H35" s="11" t="s">
        <v>20</v>
      </c>
      <c r="I35" s="11" t="s">
        <v>21</v>
      </c>
      <c r="J35" s="11" t="s">
        <v>22</v>
      </c>
      <c r="K35" s="11" t="s">
        <v>23</v>
      </c>
      <c r="L35" s="11" t="s">
        <v>24</v>
      </c>
      <c r="M35" s="11">
        <v>5</v>
      </c>
      <c r="N35" s="11">
        <v>2850</v>
      </c>
      <c r="O35" s="11" t="s">
        <v>25</v>
      </c>
      <c r="P35" s="11">
        <v>62.8</v>
      </c>
      <c r="Q35" s="11">
        <v>49730</v>
      </c>
      <c r="R35" s="11"/>
      <c r="S35" s="11"/>
      <c r="T35" s="11" t="s">
        <v>26</v>
      </c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36"/>
      <c r="AG35" s="36"/>
      <c r="AH35" s="36"/>
      <c r="AI35" s="36"/>
      <c r="AJ35" s="36"/>
      <c r="AK35" s="36"/>
      <c r="AL35" s="36"/>
      <c r="AM35" s="36"/>
    </row>
    <row r="36" spans="2:39" ht="11.25" customHeight="1">
      <c r="C36" s="14"/>
      <c r="D36" s="11"/>
      <c r="E36" s="11"/>
      <c r="F36" s="11"/>
      <c r="G36" s="11">
        <v>2</v>
      </c>
      <c r="H36" s="11" t="s">
        <v>27</v>
      </c>
      <c r="I36" s="11" t="s">
        <v>28</v>
      </c>
      <c r="J36" s="11" t="s">
        <v>29</v>
      </c>
      <c r="K36" s="11" t="s">
        <v>30</v>
      </c>
      <c r="L36" s="11" t="s">
        <v>24</v>
      </c>
      <c r="M36" s="11">
        <v>5</v>
      </c>
      <c r="N36" s="11">
        <v>2850</v>
      </c>
      <c r="O36" s="11" t="s">
        <v>31</v>
      </c>
      <c r="P36" s="11">
        <v>11.3</v>
      </c>
      <c r="Q36" s="11">
        <v>74716</v>
      </c>
      <c r="R36" s="11"/>
      <c r="S36" s="11"/>
      <c r="T36" s="11" t="s">
        <v>32</v>
      </c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36"/>
      <c r="AG36" s="36"/>
      <c r="AH36" s="36"/>
      <c r="AI36" s="36"/>
      <c r="AJ36" s="36"/>
      <c r="AK36" s="36"/>
      <c r="AL36" s="36"/>
      <c r="AM36" s="36"/>
    </row>
    <row r="37" spans="2:39" ht="11.25" customHeight="1">
      <c r="C37" s="23"/>
      <c r="D37" s="11"/>
      <c r="E37" s="11"/>
      <c r="F37" s="11"/>
      <c r="G37" s="11">
        <v>3</v>
      </c>
      <c r="H37" s="11" t="s">
        <v>33</v>
      </c>
      <c r="I37" s="11"/>
      <c r="J37" s="11" t="s">
        <v>34</v>
      </c>
      <c r="K37" s="11" t="s">
        <v>35</v>
      </c>
      <c r="L37" s="11" t="s">
        <v>36</v>
      </c>
      <c r="M37" s="11">
        <v>5</v>
      </c>
      <c r="N37" s="11">
        <v>2850</v>
      </c>
      <c r="O37" s="11" t="s">
        <v>37</v>
      </c>
      <c r="P37" s="11">
        <v>13.8</v>
      </c>
      <c r="Q37" s="11">
        <v>84910</v>
      </c>
      <c r="R37" s="11"/>
      <c r="S37" s="11"/>
      <c r="T37" s="11" t="s">
        <v>0</v>
      </c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</row>
    <row r="38" spans="2:39" ht="11.25" customHeight="1">
      <c r="C38" s="23"/>
      <c r="D38" s="11"/>
      <c r="E38" s="11"/>
      <c r="F38" s="11"/>
      <c r="G38" s="11">
        <v>4</v>
      </c>
      <c r="H38" s="11" t="s">
        <v>38</v>
      </c>
      <c r="I38" s="11" t="s">
        <v>21</v>
      </c>
      <c r="J38" s="11" t="s">
        <v>39</v>
      </c>
      <c r="K38" s="11" t="s">
        <v>40</v>
      </c>
      <c r="L38" s="11" t="s">
        <v>36</v>
      </c>
      <c r="M38" s="11">
        <v>5</v>
      </c>
      <c r="N38" s="11">
        <v>2850</v>
      </c>
      <c r="O38" s="11" t="s">
        <v>41</v>
      </c>
      <c r="P38" s="11">
        <v>20.2</v>
      </c>
      <c r="Q38" s="11">
        <v>87640</v>
      </c>
      <c r="R38" s="11"/>
      <c r="S38" s="11"/>
      <c r="T38" s="11" t="s">
        <v>42</v>
      </c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</row>
    <row r="39" spans="2:39" ht="11.25" customHeight="1">
      <c r="C39" s="23"/>
      <c r="D39" s="11"/>
      <c r="E39" s="11"/>
      <c r="F39" s="11"/>
      <c r="G39" s="11">
        <v>5</v>
      </c>
      <c r="H39" s="11" t="s">
        <v>43</v>
      </c>
      <c r="I39" s="11" t="s">
        <v>44</v>
      </c>
      <c r="J39" s="11" t="s">
        <v>45</v>
      </c>
      <c r="K39" s="11" t="s">
        <v>46</v>
      </c>
      <c r="L39" s="11" t="s">
        <v>47</v>
      </c>
      <c r="M39" s="11">
        <v>5</v>
      </c>
      <c r="N39" s="11">
        <v>2850</v>
      </c>
      <c r="O39" s="11" t="s">
        <v>48</v>
      </c>
      <c r="P39" s="11">
        <v>19</v>
      </c>
      <c r="Q39" s="11">
        <v>90330</v>
      </c>
      <c r="R39" s="11"/>
      <c r="S39" s="11"/>
      <c r="T39" s="11" t="s">
        <v>32</v>
      </c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</row>
    <row r="40" spans="2:39">
      <c r="D40" s="11"/>
      <c r="E40" s="11"/>
      <c r="F40" s="11"/>
      <c r="G40" s="11">
        <v>6</v>
      </c>
      <c r="H40" s="11" t="s">
        <v>49</v>
      </c>
      <c r="I40" s="11" t="s">
        <v>21</v>
      </c>
      <c r="J40" s="11" t="s">
        <v>50</v>
      </c>
      <c r="K40" s="11" t="s">
        <v>51</v>
      </c>
      <c r="L40" s="11" t="s">
        <v>47</v>
      </c>
      <c r="M40" s="11">
        <v>5</v>
      </c>
      <c r="N40" s="11">
        <v>2850</v>
      </c>
      <c r="O40" s="11" t="s">
        <v>52</v>
      </c>
      <c r="P40" s="11">
        <v>6.4</v>
      </c>
      <c r="Q40" s="11">
        <v>94540</v>
      </c>
      <c r="R40" s="11"/>
      <c r="S40" s="11"/>
      <c r="T40" s="11" t="s">
        <v>53</v>
      </c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</row>
    <row r="41" spans="2:39">
      <c r="D41" s="11"/>
      <c r="E41" s="11"/>
      <c r="F41" s="11"/>
      <c r="G41" s="11">
        <v>7</v>
      </c>
      <c r="H41" s="11" t="s">
        <v>54</v>
      </c>
      <c r="I41" s="11" t="s">
        <v>44</v>
      </c>
      <c r="J41" s="11" t="s">
        <v>55</v>
      </c>
      <c r="K41" s="11" t="s">
        <v>56</v>
      </c>
      <c r="L41" s="11" t="s">
        <v>36</v>
      </c>
      <c r="M41" s="11">
        <v>5</v>
      </c>
      <c r="N41" s="11">
        <v>2850</v>
      </c>
      <c r="O41" s="11" t="s">
        <v>57</v>
      </c>
      <c r="P41" s="11">
        <v>10.8</v>
      </c>
      <c r="Q41" s="11">
        <v>109365</v>
      </c>
      <c r="R41" s="11"/>
      <c r="S41" s="11"/>
      <c r="T41" s="11" t="s">
        <v>58</v>
      </c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</row>
    <row r="42" spans="2:39">
      <c r="D42" s="11"/>
      <c r="E42" s="11"/>
      <c r="F42" s="11"/>
      <c r="G42" s="11">
        <v>8</v>
      </c>
      <c r="H42" s="11" t="s">
        <v>59</v>
      </c>
      <c r="I42" s="11" t="s">
        <v>21</v>
      </c>
      <c r="J42" s="11" t="s">
        <v>60</v>
      </c>
      <c r="K42" s="11" t="s">
        <v>61</v>
      </c>
      <c r="L42" s="11" t="s">
        <v>47</v>
      </c>
      <c r="M42" s="11">
        <v>5</v>
      </c>
      <c r="N42" s="11">
        <v>2850</v>
      </c>
      <c r="O42" s="11" t="s">
        <v>62</v>
      </c>
      <c r="P42" s="11">
        <v>19.100000000000001</v>
      </c>
      <c r="Q42" s="11">
        <v>116220</v>
      </c>
      <c r="R42" s="11"/>
      <c r="S42" s="11"/>
      <c r="T42" s="11" t="s">
        <v>58</v>
      </c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</row>
    <row r="43" spans="2:39">
      <c r="D43" s="11"/>
      <c r="E43" s="11"/>
      <c r="F43" s="11"/>
      <c r="G43" s="11">
        <v>9</v>
      </c>
      <c r="H43" s="11" t="s">
        <v>63</v>
      </c>
      <c r="I43" s="11" t="s">
        <v>21</v>
      </c>
      <c r="J43" s="11" t="s">
        <v>64</v>
      </c>
      <c r="K43" s="11" t="s">
        <v>65</v>
      </c>
      <c r="L43" s="11" t="s">
        <v>47</v>
      </c>
      <c r="M43" s="11">
        <v>5</v>
      </c>
      <c r="N43" s="11">
        <v>2850</v>
      </c>
      <c r="O43" s="11" t="s">
        <v>66</v>
      </c>
      <c r="P43" s="11">
        <v>5.0999999999999996</v>
      </c>
      <c r="Q43" s="11">
        <v>118290</v>
      </c>
      <c r="R43" s="11"/>
      <c r="S43" s="11"/>
      <c r="T43" s="11" t="s">
        <v>67</v>
      </c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</row>
    <row r="44" spans="2:39">
      <c r="D44" s="11"/>
      <c r="E44" s="11"/>
      <c r="F44" s="11"/>
      <c r="G44" s="11">
        <v>10</v>
      </c>
      <c r="H44" s="11" t="s">
        <v>68</v>
      </c>
      <c r="I44" s="11" t="s">
        <v>28</v>
      </c>
      <c r="J44" s="11" t="s">
        <v>69</v>
      </c>
      <c r="K44" s="11" t="s">
        <v>70</v>
      </c>
      <c r="L44" s="11" t="s">
        <v>36</v>
      </c>
      <c r="M44" s="11">
        <v>5</v>
      </c>
      <c r="N44" s="11">
        <v>2850</v>
      </c>
      <c r="O44" s="11" t="s">
        <v>71</v>
      </c>
      <c r="P44" s="11">
        <v>80.5</v>
      </c>
      <c r="Q44" s="11">
        <v>119400</v>
      </c>
      <c r="R44" s="11"/>
      <c r="S44" s="11"/>
      <c r="T44" s="11" t="s">
        <v>72</v>
      </c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</row>
    <row r="45" spans="2:39">
      <c r="D45" s="11"/>
      <c r="E45" s="11"/>
      <c r="F45" s="11"/>
      <c r="G45" s="11">
        <v>11</v>
      </c>
      <c r="H45" s="11" t="s">
        <v>73</v>
      </c>
      <c r="I45" s="11"/>
      <c r="J45" s="11" t="s">
        <v>34</v>
      </c>
      <c r="K45" s="11" t="s">
        <v>74</v>
      </c>
      <c r="L45" s="11" t="s">
        <v>24</v>
      </c>
      <c r="M45" s="11">
        <v>5</v>
      </c>
      <c r="N45" s="11">
        <v>2850</v>
      </c>
      <c r="O45" s="11" t="s">
        <v>75</v>
      </c>
      <c r="P45" s="11">
        <v>20.5</v>
      </c>
      <c r="Q45" s="11">
        <v>120700</v>
      </c>
      <c r="R45" s="11"/>
      <c r="S45" s="11"/>
      <c r="T45" s="11" t="s">
        <v>67</v>
      </c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</row>
    <row r="46" spans="2:39">
      <c r="D46" s="11"/>
      <c r="E46" s="11"/>
      <c r="F46" s="11"/>
      <c r="G46" s="11">
        <v>12</v>
      </c>
      <c r="H46" s="11" t="s">
        <v>76</v>
      </c>
      <c r="I46" s="11"/>
      <c r="J46" s="11" t="s">
        <v>77</v>
      </c>
      <c r="K46" s="11" t="s">
        <v>78</v>
      </c>
      <c r="L46" s="11" t="s">
        <v>36</v>
      </c>
      <c r="M46" s="11">
        <v>5</v>
      </c>
      <c r="N46" s="11">
        <v>2850</v>
      </c>
      <c r="O46" s="11" t="s">
        <v>79</v>
      </c>
      <c r="P46" s="11">
        <v>57.3</v>
      </c>
      <c r="Q46" s="11">
        <v>124414</v>
      </c>
      <c r="R46" s="11"/>
      <c r="S46" s="11"/>
      <c r="T46" s="11" t="s">
        <v>58</v>
      </c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</row>
    <row r="47" spans="2:39">
      <c r="D47" s="11"/>
      <c r="E47" s="11"/>
      <c r="F47" s="11"/>
      <c r="G47" s="11">
        <v>13</v>
      </c>
      <c r="H47" s="11" t="s">
        <v>80</v>
      </c>
      <c r="I47" s="11" t="s">
        <v>28</v>
      </c>
      <c r="J47" s="11" t="s">
        <v>81</v>
      </c>
      <c r="K47" s="11" t="s">
        <v>82</v>
      </c>
      <c r="L47" s="11" t="s">
        <v>36</v>
      </c>
      <c r="M47" s="11">
        <v>5</v>
      </c>
      <c r="N47" s="11">
        <v>2850</v>
      </c>
      <c r="O47" s="11" t="s">
        <v>83</v>
      </c>
      <c r="P47" s="11">
        <v>40.5</v>
      </c>
      <c r="Q47" s="11">
        <v>127890</v>
      </c>
      <c r="R47" s="11"/>
      <c r="S47" s="11"/>
      <c r="T47" s="11" t="s">
        <v>32</v>
      </c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</row>
    <row r="48" spans="2:39">
      <c r="D48" s="11"/>
      <c r="E48" s="11"/>
      <c r="F48" s="11"/>
      <c r="G48" s="11">
        <v>14</v>
      </c>
      <c r="H48" s="11" t="s">
        <v>84</v>
      </c>
      <c r="I48" s="11" t="s">
        <v>21</v>
      </c>
      <c r="J48" s="11" t="s">
        <v>85</v>
      </c>
      <c r="K48" s="11" t="s">
        <v>86</v>
      </c>
      <c r="L48" s="11" t="s">
        <v>24</v>
      </c>
      <c r="M48" s="11">
        <v>5</v>
      </c>
      <c r="N48" s="11">
        <v>2850</v>
      </c>
      <c r="O48" s="11" t="s">
        <v>87</v>
      </c>
      <c r="P48" s="11">
        <v>9.1999999999999993</v>
      </c>
      <c r="Q48" s="11">
        <v>132960</v>
      </c>
      <c r="R48" s="11"/>
      <c r="S48" s="11"/>
      <c r="T48" s="11" t="s">
        <v>88</v>
      </c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</row>
    <row r="49" spans="2:37">
      <c r="D49" s="11"/>
      <c r="E49" s="11"/>
      <c r="F49" s="11"/>
      <c r="G49" s="11">
        <v>15</v>
      </c>
      <c r="H49" s="11" t="s">
        <v>89</v>
      </c>
      <c r="I49" s="11" t="s">
        <v>21</v>
      </c>
      <c r="J49" s="11" t="s">
        <v>90</v>
      </c>
      <c r="K49" s="11" t="s">
        <v>91</v>
      </c>
      <c r="L49" s="11" t="s">
        <v>36</v>
      </c>
      <c r="M49" s="11">
        <v>5</v>
      </c>
      <c r="N49" s="11">
        <v>2850</v>
      </c>
      <c r="O49" s="11" t="s">
        <v>92</v>
      </c>
      <c r="P49" s="11">
        <v>14.5</v>
      </c>
      <c r="Q49" s="11">
        <v>135070</v>
      </c>
      <c r="R49" s="11"/>
      <c r="S49" s="11"/>
      <c r="T49" s="11" t="s">
        <v>67</v>
      </c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</row>
    <row r="50" spans="2:37">
      <c r="D50" s="11"/>
      <c r="E50" s="11"/>
      <c r="F50" s="11"/>
      <c r="G50" s="11">
        <v>16</v>
      </c>
      <c r="H50" s="11" t="s">
        <v>93</v>
      </c>
      <c r="I50" s="11" t="s">
        <v>21</v>
      </c>
      <c r="J50" s="11" t="s">
        <v>94</v>
      </c>
      <c r="K50" s="11" t="s">
        <v>95</v>
      </c>
      <c r="L50" s="11" t="s">
        <v>24</v>
      </c>
      <c r="M50" s="11">
        <v>5</v>
      </c>
      <c r="N50" s="11">
        <v>2850</v>
      </c>
      <c r="O50" s="11" t="s">
        <v>96</v>
      </c>
      <c r="P50" s="11">
        <v>134.30000000000001</v>
      </c>
      <c r="Q50" s="11">
        <v>136474</v>
      </c>
      <c r="R50" s="11"/>
      <c r="S50" s="11"/>
      <c r="T50" s="11" t="s">
        <v>58</v>
      </c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</row>
    <row r="51" spans="2:37"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</row>
    <row r="52" spans="2:37">
      <c r="B52" s="31" t="s">
        <v>3</v>
      </c>
      <c r="D52" s="11"/>
      <c r="E52" s="11"/>
      <c r="F52" s="11"/>
      <c r="G52" s="32" t="s">
        <v>10</v>
      </c>
      <c r="H52" s="32" t="s">
        <v>11</v>
      </c>
      <c r="I52" s="32" t="s">
        <v>12</v>
      </c>
      <c r="J52" s="32" t="s">
        <v>13</v>
      </c>
      <c r="K52" s="32" t="s">
        <v>14</v>
      </c>
      <c r="L52" s="32" t="s">
        <v>15</v>
      </c>
      <c r="M52" s="32" t="s">
        <v>16</v>
      </c>
      <c r="N52" s="32" t="s">
        <v>9</v>
      </c>
      <c r="O52" s="32" t="s">
        <v>17</v>
      </c>
      <c r="P52" s="32" t="s">
        <v>18</v>
      </c>
      <c r="Q52" s="32" t="s">
        <v>1</v>
      </c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</row>
    <row r="53" spans="2:37">
      <c r="D53" s="11"/>
      <c r="E53" s="11"/>
      <c r="F53" s="11"/>
      <c r="G53" s="32">
        <v>1</v>
      </c>
      <c r="H53" s="32" t="s">
        <v>99</v>
      </c>
      <c r="I53" s="32" t="s">
        <v>21</v>
      </c>
      <c r="J53" s="32" t="s">
        <v>100</v>
      </c>
      <c r="K53" s="32" t="s">
        <v>101</v>
      </c>
      <c r="L53" s="32" t="s">
        <v>36</v>
      </c>
      <c r="M53" s="32">
        <v>4</v>
      </c>
      <c r="N53" s="32">
        <v>2100</v>
      </c>
      <c r="O53" s="32" t="s">
        <v>102</v>
      </c>
      <c r="P53" s="32">
        <v>24.1</v>
      </c>
      <c r="Q53" s="32">
        <v>29460</v>
      </c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</row>
    <row r="54" spans="2:37">
      <c r="D54" s="11"/>
      <c r="E54" s="11"/>
      <c r="F54" s="11"/>
      <c r="G54" s="32">
        <v>2</v>
      </c>
      <c r="H54" s="32" t="s">
        <v>103</v>
      </c>
      <c r="I54" s="32" t="s">
        <v>28</v>
      </c>
      <c r="J54" s="32" t="s">
        <v>104</v>
      </c>
      <c r="K54" s="32" t="s">
        <v>105</v>
      </c>
      <c r="L54" s="32" t="s">
        <v>47</v>
      </c>
      <c r="M54" s="32">
        <v>4</v>
      </c>
      <c r="N54" s="32">
        <v>2100</v>
      </c>
      <c r="O54" s="32" t="s">
        <v>106</v>
      </c>
      <c r="P54" s="32">
        <v>2.8</v>
      </c>
      <c r="Q54" s="32">
        <v>28330</v>
      </c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</row>
    <row r="55" spans="2:37">
      <c r="D55" s="11"/>
      <c r="E55" s="11"/>
      <c r="F55" s="11"/>
      <c r="G55" s="32">
        <v>3</v>
      </c>
      <c r="H55" s="32" t="s">
        <v>107</v>
      </c>
      <c r="I55" s="32" t="s">
        <v>28</v>
      </c>
      <c r="J55" s="32" t="s">
        <v>108</v>
      </c>
      <c r="K55" s="32" t="s">
        <v>109</v>
      </c>
      <c r="L55" s="32" t="s">
        <v>36</v>
      </c>
      <c r="M55" s="32">
        <v>4</v>
      </c>
      <c r="N55" s="32">
        <v>2100</v>
      </c>
      <c r="O55" s="32" t="s">
        <v>110</v>
      </c>
      <c r="P55" s="32">
        <v>9.1999999999999993</v>
      </c>
      <c r="Q55" s="32">
        <v>29950</v>
      </c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</row>
    <row r="56" spans="2:37">
      <c r="D56" s="11"/>
      <c r="E56" s="11"/>
      <c r="F56" s="11"/>
      <c r="G56" s="32">
        <v>4</v>
      </c>
      <c r="H56" s="32" t="s">
        <v>111</v>
      </c>
      <c r="I56" s="32"/>
      <c r="J56" s="32" t="s">
        <v>112</v>
      </c>
      <c r="K56" s="32" t="s">
        <v>113</v>
      </c>
      <c r="L56" s="32" t="s">
        <v>36</v>
      </c>
      <c r="M56" s="32">
        <v>4</v>
      </c>
      <c r="N56" s="32">
        <v>2100</v>
      </c>
      <c r="O56" s="32" t="s">
        <v>114</v>
      </c>
      <c r="P56" s="32">
        <v>29.6</v>
      </c>
      <c r="Q56" s="32">
        <v>27870</v>
      </c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</row>
    <row r="57" spans="2:37">
      <c r="D57" s="11"/>
      <c r="E57" s="11"/>
      <c r="F57" s="11"/>
      <c r="G57" s="32">
        <v>5</v>
      </c>
      <c r="H57" s="32" t="s">
        <v>115</v>
      </c>
      <c r="I57" s="32" t="s">
        <v>44</v>
      </c>
      <c r="J57" s="32" t="s">
        <v>116</v>
      </c>
      <c r="K57" s="32" t="s">
        <v>117</v>
      </c>
      <c r="L57" s="32" t="s">
        <v>36</v>
      </c>
      <c r="M57" s="32">
        <v>4</v>
      </c>
      <c r="N57" s="32">
        <v>2100</v>
      </c>
      <c r="O57" s="32" t="s">
        <v>118</v>
      </c>
      <c r="P57" s="32">
        <v>6.7</v>
      </c>
      <c r="Q57" s="32">
        <v>30450</v>
      </c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</row>
    <row r="58" spans="2:37">
      <c r="D58" s="11"/>
      <c r="E58" s="11"/>
      <c r="F58" s="11"/>
      <c r="G58" s="32">
        <v>6</v>
      </c>
      <c r="H58" s="32" t="s">
        <v>119</v>
      </c>
      <c r="I58" s="32" t="s">
        <v>21</v>
      </c>
      <c r="J58" s="32" t="s">
        <v>120</v>
      </c>
      <c r="K58" s="32" t="s">
        <v>121</v>
      </c>
      <c r="L58" s="32" t="s">
        <v>36</v>
      </c>
      <c r="M58" s="32">
        <v>4</v>
      </c>
      <c r="N58" s="32">
        <v>2100</v>
      </c>
      <c r="O58" s="32" t="s">
        <v>122</v>
      </c>
      <c r="P58" s="32">
        <v>8.6999999999999993</v>
      </c>
      <c r="Q58" s="32">
        <v>26860</v>
      </c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</row>
    <row r="59" spans="2:37">
      <c r="D59" s="11"/>
      <c r="E59" s="11"/>
      <c r="F59" s="11"/>
      <c r="G59" s="32">
        <v>7</v>
      </c>
      <c r="H59" s="32" t="s">
        <v>123</v>
      </c>
      <c r="I59" s="32" t="s">
        <v>21</v>
      </c>
      <c r="J59" s="32" t="s">
        <v>124</v>
      </c>
      <c r="K59" s="32" t="s">
        <v>125</v>
      </c>
      <c r="L59" s="32" t="s">
        <v>36</v>
      </c>
      <c r="M59" s="32">
        <v>4</v>
      </c>
      <c r="N59" s="32">
        <v>2100</v>
      </c>
      <c r="O59" s="32" t="s">
        <v>126</v>
      </c>
      <c r="P59" s="32">
        <v>15.7</v>
      </c>
      <c r="Q59" s="32">
        <v>26470</v>
      </c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</row>
    <row r="60" spans="2:37">
      <c r="D60" s="11"/>
      <c r="E60" s="11"/>
      <c r="F60" s="11"/>
      <c r="G60" s="32">
        <v>8</v>
      </c>
      <c r="H60" s="32" t="s">
        <v>127</v>
      </c>
      <c r="I60" s="32" t="s">
        <v>21</v>
      </c>
      <c r="J60" s="32" t="s">
        <v>128</v>
      </c>
      <c r="K60" s="32" t="s">
        <v>129</v>
      </c>
      <c r="L60" s="32" t="s">
        <v>47</v>
      </c>
      <c r="M60" s="32">
        <v>4</v>
      </c>
      <c r="N60" s="32">
        <v>2100</v>
      </c>
      <c r="O60" s="32" t="s">
        <v>130</v>
      </c>
      <c r="P60" s="32">
        <v>11.9</v>
      </c>
      <c r="Q60" s="32">
        <v>29010</v>
      </c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</row>
    <row r="61" spans="2:37">
      <c r="D61" s="11"/>
      <c r="E61" s="11"/>
      <c r="F61" s="11"/>
      <c r="G61" s="32">
        <v>9</v>
      </c>
      <c r="H61" s="32" t="s">
        <v>131</v>
      </c>
      <c r="I61" s="32" t="s">
        <v>28</v>
      </c>
      <c r="J61" s="32" t="s">
        <v>132</v>
      </c>
      <c r="K61" s="32" t="s">
        <v>133</v>
      </c>
      <c r="L61" s="32" t="s">
        <v>36</v>
      </c>
      <c r="M61" s="32">
        <v>4</v>
      </c>
      <c r="N61" s="32">
        <v>2100</v>
      </c>
      <c r="O61" s="32" t="s">
        <v>134</v>
      </c>
      <c r="P61" s="32">
        <v>3.6</v>
      </c>
      <c r="Q61" s="32">
        <v>30270</v>
      </c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</row>
    <row r="62" spans="2:37">
      <c r="D62" s="11"/>
      <c r="E62" s="11"/>
      <c r="F62" s="11"/>
      <c r="G62" s="32">
        <v>10</v>
      </c>
      <c r="H62" s="32" t="s">
        <v>135</v>
      </c>
      <c r="I62" s="32" t="s">
        <v>28</v>
      </c>
      <c r="J62" s="32" t="s">
        <v>136</v>
      </c>
      <c r="K62" s="32" t="s">
        <v>137</v>
      </c>
      <c r="L62" s="32" t="s">
        <v>47</v>
      </c>
      <c r="M62" s="32">
        <v>4</v>
      </c>
      <c r="N62" s="32">
        <v>2100</v>
      </c>
      <c r="O62" s="32" t="s">
        <v>138</v>
      </c>
      <c r="P62" s="32">
        <v>12.9</v>
      </c>
      <c r="Q62" s="32">
        <v>22980</v>
      </c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</row>
    <row r="63" spans="2:37">
      <c r="D63" s="11"/>
      <c r="E63" s="11"/>
      <c r="F63" s="11"/>
      <c r="G63" s="32">
        <v>11</v>
      </c>
      <c r="H63" s="32" t="s">
        <v>139</v>
      </c>
      <c r="I63" s="32"/>
      <c r="J63" s="32" t="s">
        <v>140</v>
      </c>
      <c r="K63" s="32" t="s">
        <v>141</v>
      </c>
      <c r="L63" s="32" t="s">
        <v>47</v>
      </c>
      <c r="M63" s="32">
        <v>4</v>
      </c>
      <c r="N63" s="32">
        <v>2100</v>
      </c>
      <c r="O63" s="32" t="s">
        <v>142</v>
      </c>
      <c r="P63" s="32">
        <v>24.7</v>
      </c>
      <c r="Q63" s="32">
        <v>22940</v>
      </c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</row>
    <row r="64" spans="2:37">
      <c r="D64" s="11"/>
      <c r="E64" s="11"/>
      <c r="F64" s="11"/>
      <c r="G64" s="32">
        <v>12</v>
      </c>
      <c r="H64" s="32" t="s">
        <v>143</v>
      </c>
      <c r="I64" s="32" t="s">
        <v>28</v>
      </c>
      <c r="J64" s="32" t="s">
        <v>144</v>
      </c>
      <c r="K64" s="32" t="s">
        <v>145</v>
      </c>
      <c r="L64" s="32" t="s">
        <v>36</v>
      </c>
      <c r="M64" s="32">
        <v>4</v>
      </c>
      <c r="N64" s="32">
        <v>2100</v>
      </c>
      <c r="O64" s="32" t="s">
        <v>146</v>
      </c>
      <c r="P64" s="32">
        <v>3.9</v>
      </c>
      <c r="Q64" s="32">
        <v>24350</v>
      </c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</row>
    <row r="65" spans="7:17">
      <c r="G65" s="33">
        <v>13</v>
      </c>
      <c r="H65" s="33" t="s">
        <v>147</v>
      </c>
      <c r="I65" s="33" t="s">
        <v>28</v>
      </c>
      <c r="J65" s="33" t="s">
        <v>148</v>
      </c>
      <c r="K65" s="33" t="s">
        <v>149</v>
      </c>
      <c r="L65" s="33" t="s">
        <v>36</v>
      </c>
      <c r="M65" s="33">
        <v>4</v>
      </c>
      <c r="N65" s="33">
        <v>2100</v>
      </c>
      <c r="O65" s="33" t="s">
        <v>150</v>
      </c>
      <c r="P65" s="33">
        <v>8.4</v>
      </c>
      <c r="Q65" s="33">
        <v>21350</v>
      </c>
    </row>
    <row r="66" spans="7:17">
      <c r="G66" s="33">
        <v>14</v>
      </c>
      <c r="H66" s="33" t="s">
        <v>151</v>
      </c>
      <c r="I66" s="33" t="s">
        <v>28</v>
      </c>
      <c r="J66" s="33" t="s">
        <v>152</v>
      </c>
      <c r="K66" s="33" t="s">
        <v>153</v>
      </c>
      <c r="L66" s="33" t="s">
        <v>47</v>
      </c>
      <c r="M66" s="33">
        <v>4</v>
      </c>
      <c r="N66" s="33">
        <v>2100</v>
      </c>
      <c r="O66" s="33" t="s">
        <v>154</v>
      </c>
      <c r="P66" s="33">
        <v>16.3</v>
      </c>
      <c r="Q66" s="33">
        <v>26050</v>
      </c>
    </row>
    <row r="67" spans="7:17">
      <c r="G67" s="33">
        <v>15</v>
      </c>
      <c r="H67" s="33" t="s">
        <v>155</v>
      </c>
      <c r="I67" s="33" t="s">
        <v>21</v>
      </c>
      <c r="J67" s="33" t="s">
        <v>156</v>
      </c>
      <c r="K67" s="33" t="s">
        <v>157</v>
      </c>
      <c r="L67" s="33" t="s">
        <v>36</v>
      </c>
      <c r="M67" s="33">
        <v>4</v>
      </c>
      <c r="N67" s="33">
        <v>2100</v>
      </c>
      <c r="O67" s="33" t="s">
        <v>158</v>
      </c>
      <c r="P67" s="33">
        <v>19</v>
      </c>
      <c r="Q67" s="33">
        <v>26185</v>
      </c>
    </row>
    <row r="68" spans="7:17">
      <c r="G68" s="33">
        <v>16</v>
      </c>
      <c r="H68" s="33" t="s">
        <v>159</v>
      </c>
      <c r="I68" s="33" t="s">
        <v>21</v>
      </c>
      <c r="J68" s="33" t="s">
        <v>160</v>
      </c>
      <c r="K68" s="33" t="s">
        <v>161</v>
      </c>
      <c r="L68" s="33" t="s">
        <v>47</v>
      </c>
      <c r="M68" s="33">
        <v>4</v>
      </c>
      <c r="N68" s="33">
        <v>2100</v>
      </c>
      <c r="O68" s="33" t="s">
        <v>162</v>
      </c>
      <c r="P68" s="33">
        <v>9.4</v>
      </c>
      <c r="Q68" s="33">
        <v>24140</v>
      </c>
    </row>
    <row r="69" spans="7:17"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</sheetData>
  <mergeCells count="3">
    <mergeCell ref="E4:H4"/>
    <mergeCell ref="P4:S4"/>
    <mergeCell ref="AF30:AM3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FRANCIS</cp:lastModifiedBy>
  <dcterms:created xsi:type="dcterms:W3CDTF">2021-04-03T06:17:09Z</dcterms:created>
  <dcterms:modified xsi:type="dcterms:W3CDTF">2021-04-17T07:55:02Z</dcterms:modified>
</cp:coreProperties>
</file>