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emi.culiez\Desktop\"/>
    </mc:Choice>
  </mc:AlternateContent>
  <xr:revisionPtr revIDLastSave="0" documentId="13_ncr:1_{B3C5184B-2424-4BB6-B5E4-3CB033AD2508}" xr6:coauthVersionLast="47" xr6:coauthVersionMax="47" xr10:uidLastSave="{00000000-0000-0000-0000-000000000000}"/>
  <bookViews>
    <workbookView xWindow="-108" yWindow="-108" windowWidth="23256" windowHeight="12576" tabRatio="746" xr2:uid="{00000000-000D-0000-FFFF-FFFF00000000}"/>
  </bookViews>
  <sheets>
    <sheet name="Feuil1" sheetId="8" r:id="rId1"/>
    <sheet name="Feuil2" sheetId="10" r:id="rId2"/>
    <sheet name="Feuil3" sheetId="11" r:id="rId3"/>
    <sheet name="Feuil4" sheetId="12" r:id="rId4"/>
  </sheets>
  <definedNames>
    <definedName name="solver_adj" localSheetId="0" hidden="1">Feuil1!$AP$68</definedName>
    <definedName name="solver_eng" localSheetId="0" hidden="1">1</definedName>
    <definedName name="solver_lhs1" localSheetId="0" hidden="1">Feuil1!$AN$68</definedName>
    <definedName name="solver_neg" localSheetId="0" hidden="1">2</definedName>
    <definedName name="solver_num" localSheetId="0" hidden="1">1</definedName>
    <definedName name="solver_opt" localSheetId="0" hidden="1">Feuil1!$AN$68</definedName>
    <definedName name="solver_rel1" localSheetId="0" hidden="1">2</definedName>
    <definedName name="solver_rhs1" localSheetId="0" hidden="1">Feuil1!$AO$68</definedName>
    <definedName name="solver_typ" localSheetId="0" hidden="1">1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8" l="1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20" i="8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68" i="8"/>
  <c r="H20" i="8"/>
  <c r="S11" i="8"/>
  <c r="AQ21" i="8"/>
  <c r="AQ22" i="8"/>
  <c r="AQ23" i="8"/>
  <c r="AQ24" i="8"/>
  <c r="AQ25" i="8"/>
  <c r="AQ26" i="8"/>
  <c r="AQ27" i="8"/>
  <c r="AQ28" i="8"/>
  <c r="AQ29" i="8"/>
  <c r="AQ30" i="8"/>
  <c r="AQ31" i="8"/>
  <c r="AQ32" i="8"/>
  <c r="AQ33" i="8"/>
  <c r="AQ34" i="8"/>
  <c r="AQ35" i="8"/>
  <c r="AQ36" i="8"/>
  <c r="AQ37" i="8"/>
  <c r="AQ38" i="8"/>
  <c r="AQ39" i="8"/>
  <c r="AQ40" i="8"/>
  <c r="AQ41" i="8"/>
  <c r="AQ42" i="8"/>
  <c r="AQ43" i="8"/>
  <c r="AQ44" i="8"/>
  <c r="AQ45" i="8"/>
  <c r="AQ46" i="8"/>
  <c r="AQ47" i="8"/>
  <c r="AQ48" i="8"/>
  <c r="AQ49" i="8"/>
  <c r="AQ50" i="8"/>
  <c r="AQ51" i="8"/>
  <c r="AQ52" i="8"/>
  <c r="AQ53" i="8"/>
  <c r="AQ54" i="8"/>
  <c r="AQ55" i="8"/>
  <c r="AQ56" i="8"/>
  <c r="AQ57" i="8"/>
  <c r="AQ58" i="8"/>
  <c r="AQ59" i="8"/>
  <c r="AQ60" i="8"/>
  <c r="AQ61" i="8"/>
  <c r="AQ62" i="8"/>
  <c r="AQ63" i="8"/>
  <c r="AQ64" i="8"/>
  <c r="AQ65" i="8"/>
  <c r="AQ66" i="8"/>
  <c r="AQ67" i="8"/>
  <c r="AQ68" i="8"/>
  <c r="AQ20" i="8"/>
  <c r="D21" i="12"/>
  <c r="D20" i="12"/>
  <c r="D19" i="12"/>
  <c r="D18" i="12"/>
  <c r="D17" i="12"/>
  <c r="D15" i="12"/>
  <c r="D14" i="12"/>
  <c r="D13" i="12"/>
  <c r="D12" i="12"/>
  <c r="D11" i="12"/>
  <c r="D9" i="12"/>
  <c r="D8" i="12"/>
  <c r="D7" i="12"/>
  <c r="D6" i="12"/>
  <c r="D5" i="12"/>
  <c r="C15" i="12"/>
  <c r="C14" i="12"/>
  <c r="C13" i="12"/>
  <c r="C12" i="12"/>
  <c r="C11" i="12"/>
  <c r="C9" i="12"/>
  <c r="C8" i="12"/>
  <c r="C7" i="12"/>
  <c r="C6" i="12"/>
  <c r="C5" i="12"/>
  <c r="I8" i="11"/>
  <c r="J8" i="11"/>
  <c r="K8" i="11"/>
  <c r="Z26" i="11"/>
  <c r="AA26" i="11"/>
  <c r="AB26" i="11"/>
  <c r="AC26" i="11"/>
  <c r="AD26" i="11"/>
  <c r="AE26" i="11"/>
  <c r="T14" i="11"/>
  <c r="U14" i="11"/>
  <c r="T20" i="11"/>
  <c r="U20" i="11"/>
  <c r="S19" i="11"/>
  <c r="S18" i="11"/>
  <c r="S17" i="11"/>
  <c r="S16" i="11"/>
  <c r="S15" i="11"/>
  <c r="AF3" i="10"/>
  <c r="AF4" i="10"/>
  <c r="AE40" i="10"/>
  <c r="AD39" i="10"/>
  <c r="W34" i="10"/>
  <c r="X34" i="10"/>
  <c r="Y34" i="10"/>
  <c r="Z34" i="10"/>
  <c r="AA34" i="10"/>
  <c r="AB34" i="10"/>
  <c r="AC34" i="10"/>
  <c r="V33" i="10"/>
  <c r="V32" i="10"/>
  <c r="V31" i="10"/>
  <c r="V30" i="10"/>
  <c r="V29" i="10"/>
  <c r="AD34" i="10"/>
  <c r="AD37" i="10" s="1"/>
  <c r="K22" i="10"/>
  <c r="C10" i="10"/>
  <c r="D10" i="10"/>
  <c r="E10" i="10"/>
  <c r="F10" i="10"/>
  <c r="G10" i="10"/>
  <c r="H10" i="10"/>
  <c r="I10" i="10"/>
  <c r="J10" i="10"/>
  <c r="K10" i="10"/>
  <c r="C16" i="10"/>
  <c r="D16" i="10"/>
  <c r="E16" i="10"/>
  <c r="F16" i="10"/>
  <c r="G16" i="10"/>
  <c r="H16" i="10"/>
  <c r="I16" i="10"/>
  <c r="J16" i="10"/>
  <c r="K16" i="10"/>
  <c r="W10" i="10"/>
  <c r="X10" i="10"/>
  <c r="Y10" i="10"/>
  <c r="Z10" i="10"/>
  <c r="AA10" i="10"/>
  <c r="AB10" i="10"/>
  <c r="AC10" i="10"/>
  <c r="AD10" i="10"/>
  <c r="AE10" i="10"/>
  <c r="W16" i="10"/>
  <c r="X16" i="10"/>
  <c r="Y16" i="10"/>
  <c r="Z16" i="10"/>
  <c r="AA16" i="10"/>
  <c r="AB16" i="10"/>
  <c r="AC16" i="10"/>
  <c r="AD16" i="10"/>
  <c r="AE16" i="10"/>
  <c r="W22" i="10"/>
  <c r="X22" i="10"/>
  <c r="Y22" i="10"/>
  <c r="Z22" i="10"/>
  <c r="AA22" i="10"/>
  <c r="AB22" i="10"/>
  <c r="AC22" i="10"/>
  <c r="AD22" i="10"/>
  <c r="AE22" i="10"/>
  <c r="W28" i="10"/>
  <c r="X28" i="10"/>
  <c r="Y28" i="10"/>
  <c r="Z28" i="10"/>
  <c r="AA28" i="10"/>
  <c r="AB28" i="10"/>
  <c r="AC28" i="10"/>
  <c r="AD28" i="10"/>
  <c r="AE28" i="10"/>
  <c r="AE34" i="10"/>
  <c r="AE39" i="10" s="1"/>
  <c r="CI9" i="10"/>
  <c r="CI8" i="10"/>
  <c r="CI7" i="10"/>
  <c r="CI6" i="10"/>
  <c r="CI5" i="10"/>
  <c r="CI4" i="10"/>
  <c r="CI3" i="10"/>
  <c r="BY9" i="10"/>
  <c r="BY8" i="10"/>
  <c r="BY7" i="10"/>
  <c r="BY6" i="10"/>
  <c r="BY5" i="10"/>
  <c r="BY4" i="10"/>
  <c r="BY3" i="10"/>
  <c r="AP9" i="10"/>
  <c r="AP8" i="10"/>
  <c r="AP7" i="10"/>
  <c r="AP6" i="10"/>
  <c r="AP5" i="10"/>
  <c r="AP4" i="10"/>
  <c r="AP3" i="10"/>
  <c r="AH3" i="10" s="1"/>
  <c r="AF9" i="10"/>
  <c r="AF8" i="10"/>
  <c r="AF7" i="10"/>
  <c r="AF6" i="10"/>
  <c r="AF5" i="10"/>
  <c r="X5" i="10" s="1"/>
  <c r="V9" i="10"/>
  <c r="V8" i="10"/>
  <c r="AA8" i="10" s="1"/>
  <c r="V7" i="10"/>
  <c r="AB7" i="10" s="1"/>
  <c r="V6" i="10"/>
  <c r="AC6" i="10" s="1"/>
  <c r="V5" i="10"/>
  <c r="V4" i="10"/>
  <c r="V3" i="10"/>
  <c r="X3" i="10" s="1"/>
  <c r="L9" i="10"/>
  <c r="L8" i="10"/>
  <c r="L7" i="10"/>
  <c r="L6" i="10"/>
  <c r="L5" i="10"/>
  <c r="L4" i="10"/>
  <c r="L3" i="10"/>
  <c r="B3" i="10"/>
  <c r="B4" i="10"/>
  <c r="D4" i="10" s="1"/>
  <c r="B5" i="10"/>
  <c r="C5" i="10" s="1"/>
  <c r="B6" i="10"/>
  <c r="B7" i="10"/>
  <c r="B8" i="10"/>
  <c r="B9" i="10"/>
  <c r="G9" i="10" s="1"/>
  <c r="CH2" i="10"/>
  <c r="CG2" i="10"/>
  <c r="CF2" i="10"/>
  <c r="CE2" i="10"/>
  <c r="CD2" i="10"/>
  <c r="CC2" i="10"/>
  <c r="CB2" i="10"/>
  <c r="CA2" i="10"/>
  <c r="BZ2" i="10"/>
  <c r="BX2" i="10"/>
  <c r="BW2" i="10"/>
  <c r="BV2" i="10"/>
  <c r="BU2" i="10"/>
  <c r="BT2" i="10"/>
  <c r="BS2" i="10"/>
  <c r="BR2" i="10"/>
  <c r="BQ2" i="10"/>
  <c r="BP2" i="10"/>
  <c r="BO2" i="10"/>
  <c r="BN2" i="10"/>
  <c r="BM2" i="10"/>
  <c r="BL2" i="10"/>
  <c r="BK2" i="10"/>
  <c r="BJ2" i="10"/>
  <c r="BI2" i="10"/>
  <c r="BH2" i="10"/>
  <c r="BG2" i="10"/>
  <c r="BF2" i="10"/>
  <c r="BE2" i="10"/>
  <c r="BD2" i="10"/>
  <c r="BC2" i="10"/>
  <c r="BB2" i="10"/>
  <c r="BA2" i="10"/>
  <c r="AZ2" i="10"/>
  <c r="AY2" i="10"/>
  <c r="AX2" i="10"/>
  <c r="AW2" i="10"/>
  <c r="AV2" i="10"/>
  <c r="AU2" i="10"/>
  <c r="AT2" i="10"/>
  <c r="AS2" i="10"/>
  <c r="AR2" i="10"/>
  <c r="AQ2" i="10"/>
  <c r="AO2" i="10"/>
  <c r="AN2" i="10"/>
  <c r="AM2" i="10"/>
  <c r="AL2" i="10"/>
  <c r="AK2" i="10"/>
  <c r="AJ2" i="10"/>
  <c r="AI2" i="10"/>
  <c r="AH2" i="10"/>
  <c r="AG2" i="10"/>
  <c r="AE2" i="10"/>
  <c r="AD2" i="10"/>
  <c r="AC2" i="10"/>
  <c r="AB2" i="10"/>
  <c r="AA2" i="10"/>
  <c r="Z2" i="10"/>
  <c r="Y2" i="10"/>
  <c r="X2" i="10"/>
  <c r="W2" i="10"/>
  <c r="U2" i="10"/>
  <c r="T2" i="10"/>
  <c r="S2" i="10"/>
  <c r="R2" i="10"/>
  <c r="Q2" i="10"/>
  <c r="P2" i="10"/>
  <c r="O2" i="10"/>
  <c r="N2" i="10"/>
  <c r="M2" i="10"/>
  <c r="K2" i="10"/>
  <c r="J2" i="10"/>
  <c r="I2" i="10"/>
  <c r="H2" i="10"/>
  <c r="G2" i="10"/>
  <c r="F2" i="10"/>
  <c r="E2" i="10"/>
  <c r="D2" i="10"/>
  <c r="C2" i="10"/>
  <c r="M10" i="10"/>
  <c r="N10" i="10"/>
  <c r="O10" i="10"/>
  <c r="P10" i="10"/>
  <c r="Q10" i="10"/>
  <c r="R10" i="10"/>
  <c r="S10" i="10"/>
  <c r="T10" i="10"/>
  <c r="U10" i="10"/>
  <c r="AG10" i="10"/>
  <c r="AH10" i="10"/>
  <c r="AI10" i="10"/>
  <c r="AJ10" i="10"/>
  <c r="AK10" i="10"/>
  <c r="AL10" i="10"/>
  <c r="AM10" i="10"/>
  <c r="AN10" i="10"/>
  <c r="AO10" i="10"/>
  <c r="AQ10" i="10"/>
  <c r="AR10" i="10"/>
  <c r="AS10" i="10"/>
  <c r="AT10" i="10"/>
  <c r="AU10" i="10"/>
  <c r="AV10" i="10"/>
  <c r="AW10" i="10"/>
  <c r="AX10" i="10"/>
  <c r="AY10" i="10"/>
  <c r="AZ10" i="10"/>
  <c r="BA10" i="10"/>
  <c r="BB10" i="10"/>
  <c r="BC10" i="10"/>
  <c r="BD10" i="10"/>
  <c r="BE10" i="10"/>
  <c r="BF10" i="10"/>
  <c r="BG10" i="10"/>
  <c r="BH10" i="10"/>
  <c r="BI10" i="10"/>
  <c r="BJ10" i="10"/>
  <c r="BK10" i="10"/>
  <c r="BL10" i="10"/>
  <c r="BM10" i="10"/>
  <c r="BN10" i="10"/>
  <c r="BO10" i="10"/>
  <c r="BP10" i="10"/>
  <c r="BQ10" i="10"/>
  <c r="BR10" i="10"/>
  <c r="BS10" i="10"/>
  <c r="BT10" i="10"/>
  <c r="BU10" i="10"/>
  <c r="BV10" i="10"/>
  <c r="BW10" i="10"/>
  <c r="BX10" i="10"/>
  <c r="BZ10" i="10"/>
  <c r="CA10" i="10"/>
  <c r="CB10" i="10"/>
  <c r="CC10" i="10"/>
  <c r="CD10" i="10"/>
  <c r="CE10" i="10"/>
  <c r="CF10" i="10"/>
  <c r="CG10" i="10"/>
  <c r="CH10" i="10"/>
  <c r="AY21" i="8" a="1"/>
  <c r="AY29" i="8" a="1"/>
  <c r="AY37" i="8" a="1"/>
  <c r="AY45" i="8" a="1"/>
  <c r="AY53" i="8" a="1"/>
  <c r="AY61" i="8" a="1"/>
  <c r="AY47" i="8" a="1"/>
  <c r="AY63" i="8" a="1"/>
  <c r="AY26" i="8" a="1"/>
  <c r="AY34" i="8" a="1"/>
  <c r="AY42" i="8" a="1"/>
  <c r="AY50" i="8" a="1"/>
  <c r="AY58" i="8" a="1"/>
  <c r="AY66" i="8" a="1"/>
  <c r="AY23" i="8" a="1"/>
  <c r="AY31" i="8" a="1"/>
  <c r="AY39" i="8" a="1"/>
  <c r="AY28" i="8" a="1"/>
  <c r="AY36" i="8" a="1"/>
  <c r="AY44" i="8" a="1"/>
  <c r="AY52" i="8" a="1"/>
  <c r="AY60" i="8" a="1"/>
  <c r="AY68" i="8" a="1"/>
  <c r="AY46" i="8" a="1"/>
  <c r="AY25" i="8" a="1"/>
  <c r="AY33" i="8" a="1"/>
  <c r="AY41" i="8" a="1"/>
  <c r="AY49" i="8" a="1"/>
  <c r="AY57" i="8" a="1"/>
  <c r="AY65" i="8" a="1"/>
  <c r="AY54" i="8" a="1"/>
  <c r="AY62" i="8" a="1"/>
  <c r="AY64" i="8" a="1"/>
  <c r="AY55" i="8" a="1"/>
  <c r="AY22" i="8" a="1"/>
  <c r="AY30" i="8" a="1"/>
  <c r="AY38" i="8" a="1"/>
  <c r="AY27" i="8" a="1"/>
  <c r="AY35" i="8" a="1"/>
  <c r="AY43" i="8" a="1"/>
  <c r="AY51" i="8" a="1"/>
  <c r="AY59" i="8" a="1"/>
  <c r="AY67" i="8" a="1"/>
  <c r="AY24" i="8" a="1"/>
  <c r="AY32" i="8" a="1"/>
  <c r="AY40" i="8" a="1"/>
  <c r="AY48" i="8" a="1"/>
  <c r="AY56" i="8" a="1"/>
  <c r="AY20" i="8" a="1"/>
  <c r="AY56" i="8" l="1"/>
  <c r="AY48" i="8"/>
  <c r="AY40" i="8"/>
  <c r="AY32" i="8"/>
  <c r="AY24" i="8"/>
  <c r="AY67" i="8"/>
  <c r="AY59" i="8"/>
  <c r="AY51" i="8"/>
  <c r="AY43" i="8"/>
  <c r="AY35" i="8"/>
  <c r="AY27" i="8"/>
  <c r="AY38" i="8"/>
  <c r="AY30" i="8"/>
  <c r="AY22" i="8"/>
  <c r="AY55" i="8"/>
  <c r="AY64" i="8"/>
  <c r="AY62" i="8"/>
  <c r="AY54" i="8"/>
  <c r="AY65" i="8"/>
  <c r="AY57" i="8"/>
  <c r="AY49" i="8"/>
  <c r="AY41" i="8"/>
  <c r="AY33" i="8"/>
  <c r="AY25" i="8"/>
  <c r="AY46" i="8"/>
  <c r="AY68" i="8"/>
  <c r="AY60" i="8"/>
  <c r="AY52" i="8"/>
  <c r="AY44" i="8"/>
  <c r="AY36" i="8"/>
  <c r="AY28" i="8"/>
  <c r="AY39" i="8"/>
  <c r="AY31" i="8"/>
  <c r="AY23" i="8"/>
  <c r="AY66" i="8"/>
  <c r="AY58" i="8"/>
  <c r="AY50" i="8"/>
  <c r="AY42" i="8"/>
  <c r="AY34" i="8"/>
  <c r="AY26" i="8"/>
  <c r="AY63" i="8"/>
  <c r="AY47" i="8"/>
  <c r="AY61" i="8"/>
  <c r="AY53" i="8"/>
  <c r="AY45" i="8"/>
  <c r="AY37" i="8"/>
  <c r="AY29" i="8"/>
  <c r="AY21" i="8"/>
  <c r="AY20" i="8"/>
  <c r="E9" i="10"/>
  <c r="AD35" i="10"/>
  <c r="T3" i="10"/>
  <c r="AE6" i="10"/>
  <c r="AI7" i="10"/>
  <c r="AE37" i="10"/>
  <c r="H8" i="10"/>
  <c r="D6" i="10"/>
  <c r="BR3" i="10"/>
  <c r="BF3" i="10"/>
  <c r="BB3" i="10"/>
  <c r="AV3" i="10"/>
  <c r="BI8" i="10"/>
  <c r="CG3" i="10"/>
  <c r="BV3" i="10"/>
  <c r="CF4" i="10"/>
  <c r="AT4" i="10"/>
  <c r="BT5" i="10"/>
  <c r="CE4" i="10"/>
  <c r="CF3" i="10"/>
  <c r="CD4" i="10"/>
  <c r="CE3" i="10"/>
  <c r="CC4" i="10"/>
  <c r="CD3" i="10"/>
  <c r="CB4" i="10"/>
  <c r="CC3" i="10"/>
  <c r="CA4" i="10"/>
  <c r="CB3" i="10"/>
  <c r="CH4" i="10"/>
  <c r="BZ4" i="10"/>
  <c r="CA3" i="10"/>
  <c r="CG4" i="10"/>
  <c r="CH3" i="10"/>
  <c r="BZ3" i="10"/>
  <c r="BJ3" i="10"/>
  <c r="AX3" i="10"/>
  <c r="AT3" i="10"/>
  <c r="BN3" i="10"/>
  <c r="AK4" i="10"/>
  <c r="BQ4" i="10"/>
  <c r="BI4" i="10"/>
  <c r="BA4" i="10"/>
  <c r="AS4" i="10"/>
  <c r="BS3" i="10"/>
  <c r="BK3" i="10"/>
  <c r="BC3" i="10"/>
  <c r="AU3" i="10"/>
  <c r="BX4" i="10"/>
  <c r="BP4" i="10"/>
  <c r="BH4" i="10"/>
  <c r="AZ4" i="10"/>
  <c r="AR4" i="10"/>
  <c r="AI4" i="10"/>
  <c r="BW4" i="10"/>
  <c r="BO4" i="10"/>
  <c r="BG4" i="10"/>
  <c r="AY4" i="10"/>
  <c r="AQ4" i="10"/>
  <c r="BQ3" i="10"/>
  <c r="BI3" i="10"/>
  <c r="BA3" i="10"/>
  <c r="AS3" i="10"/>
  <c r="AK8" i="10"/>
  <c r="BV4" i="10"/>
  <c r="BN4" i="10"/>
  <c r="BF4" i="10"/>
  <c r="AX4" i="10"/>
  <c r="BX3" i="10"/>
  <c r="BP3" i="10"/>
  <c r="BH3" i="10"/>
  <c r="AZ3" i="10"/>
  <c r="AR3" i="10"/>
  <c r="BU4" i="10"/>
  <c r="BM4" i="10"/>
  <c r="BE4" i="10"/>
  <c r="AW4" i="10"/>
  <c r="BW3" i="10"/>
  <c r="BO3" i="10"/>
  <c r="BG3" i="10"/>
  <c r="AY3" i="10"/>
  <c r="AQ3" i="10"/>
  <c r="BT4" i="10"/>
  <c r="BL4" i="10"/>
  <c r="BD4" i="10"/>
  <c r="AV4" i="10"/>
  <c r="AN3" i="10"/>
  <c r="BS4" i="10"/>
  <c r="BK4" i="10"/>
  <c r="BC4" i="10"/>
  <c r="AU4" i="10"/>
  <c r="BU3" i="10"/>
  <c r="BM3" i="10"/>
  <c r="BE3" i="10"/>
  <c r="AW3" i="10"/>
  <c r="AO4" i="10"/>
  <c r="AJ3" i="10"/>
  <c r="BR4" i="10"/>
  <c r="BJ4" i="10"/>
  <c r="BB4" i="10"/>
  <c r="BT3" i="10"/>
  <c r="BL3" i="10"/>
  <c r="BD3" i="10"/>
  <c r="AD38" i="10"/>
  <c r="AE35" i="10"/>
  <c r="AE38" i="10"/>
  <c r="AD36" i="10"/>
  <c r="W6" i="10"/>
  <c r="AG4" i="10"/>
  <c r="W4" i="10"/>
  <c r="AO3" i="10"/>
  <c r="AG3" i="10"/>
  <c r="AH4" i="10"/>
  <c r="AD5" i="10"/>
  <c r="AB5" i="10"/>
  <c r="AM3" i="10"/>
  <c r="AN4" i="10"/>
  <c r="Z3" i="10"/>
  <c r="AL3" i="10"/>
  <c r="AM4" i="10"/>
  <c r="AL9" i="10"/>
  <c r="AK3" i="10"/>
  <c r="AL4" i="10"/>
  <c r="Z9" i="10"/>
  <c r="AI3" i="10"/>
  <c r="AJ4" i="10"/>
  <c r="AE36" i="10"/>
  <c r="AD7" i="10"/>
  <c r="Z7" i="10"/>
  <c r="P9" i="10"/>
  <c r="AD3" i="10"/>
  <c r="AA6" i="10"/>
  <c r="AB9" i="10"/>
  <c r="X9" i="10"/>
  <c r="AD4" i="10"/>
  <c r="AE3" i="10"/>
  <c r="W3" i="10"/>
  <c r="Y9" i="10"/>
  <c r="Z8" i="10"/>
  <c r="AA7" i="10"/>
  <c r="AB6" i="10"/>
  <c r="AC5" i="10"/>
  <c r="AC4" i="10"/>
  <c r="Y8" i="10"/>
  <c r="AB4" i="10"/>
  <c r="AC3" i="10"/>
  <c r="AE9" i="10"/>
  <c r="W9" i="10"/>
  <c r="X8" i="10"/>
  <c r="Y7" i="10"/>
  <c r="Z6" i="10"/>
  <c r="AA5" i="10"/>
  <c r="AA4" i="10"/>
  <c r="AB3" i="10"/>
  <c r="AD9" i="10"/>
  <c r="AE8" i="10"/>
  <c r="W8" i="10"/>
  <c r="X7" i="10"/>
  <c r="Y6" i="10"/>
  <c r="Z5" i="10"/>
  <c r="Z4" i="10"/>
  <c r="AA3" i="10"/>
  <c r="AC9" i="10"/>
  <c r="AD8" i="10"/>
  <c r="AE7" i="10"/>
  <c r="W7" i="10"/>
  <c r="X6" i="10"/>
  <c r="Y5" i="10"/>
  <c r="Y4" i="10"/>
  <c r="AC8" i="10"/>
  <c r="M4" i="10"/>
  <c r="X4" i="10"/>
  <c r="Y3" i="10"/>
  <c r="AA9" i="10"/>
  <c r="AB8" i="10"/>
  <c r="AC7" i="10"/>
  <c r="AD6" i="10"/>
  <c r="AE5" i="10"/>
  <c r="W5" i="10"/>
  <c r="AE4" i="10"/>
  <c r="J6" i="10"/>
  <c r="S4" i="10"/>
  <c r="Q6" i="10"/>
  <c r="O4" i="10"/>
  <c r="E3" i="10"/>
  <c r="S3" i="10"/>
  <c r="T4" i="10"/>
  <c r="R3" i="10"/>
  <c r="Q3" i="10"/>
  <c r="R4" i="10"/>
  <c r="P3" i="10"/>
  <c r="Q4" i="10"/>
  <c r="I7" i="10"/>
  <c r="O3" i="10"/>
  <c r="P4" i="10"/>
  <c r="N3" i="10"/>
  <c r="U3" i="10"/>
  <c r="M3" i="10"/>
  <c r="N4" i="10"/>
  <c r="U4" i="10"/>
  <c r="I9" i="10"/>
  <c r="J4" i="10"/>
  <c r="F4" i="10"/>
  <c r="J8" i="10"/>
  <c r="F8" i="10"/>
  <c r="H6" i="10"/>
  <c r="I5" i="10"/>
  <c r="E5" i="10"/>
  <c r="F9" i="10"/>
  <c r="G8" i="10"/>
  <c r="H7" i="10"/>
  <c r="I6" i="10"/>
  <c r="J5" i="10"/>
  <c r="K4" i="10"/>
  <c r="C4" i="10"/>
  <c r="D3" i="10"/>
  <c r="G7" i="10"/>
  <c r="K3" i="10"/>
  <c r="C3" i="10"/>
  <c r="D9" i="10"/>
  <c r="E8" i="10"/>
  <c r="F7" i="10"/>
  <c r="G6" i="10"/>
  <c r="H5" i="10"/>
  <c r="I4" i="10"/>
  <c r="J3" i="10"/>
  <c r="K9" i="10"/>
  <c r="C9" i="10"/>
  <c r="D8" i="10"/>
  <c r="E7" i="10"/>
  <c r="F6" i="10"/>
  <c r="G5" i="10"/>
  <c r="H4" i="10"/>
  <c r="I3" i="10"/>
  <c r="J9" i="10"/>
  <c r="K8" i="10"/>
  <c r="C8" i="10"/>
  <c r="D7" i="10"/>
  <c r="E6" i="10"/>
  <c r="F5" i="10"/>
  <c r="G4" i="10"/>
  <c r="H3" i="10"/>
  <c r="K7" i="10"/>
  <c r="C7" i="10"/>
  <c r="G3" i="10"/>
  <c r="H9" i="10"/>
  <c r="I8" i="10"/>
  <c r="J7" i="10"/>
  <c r="K6" i="10"/>
  <c r="C6" i="10"/>
  <c r="D5" i="10"/>
  <c r="E4" i="10"/>
  <c r="F3" i="10"/>
  <c r="K5" i="10"/>
  <c r="BS9" i="10"/>
  <c r="CH9" i="10"/>
  <c r="CC6" i="10"/>
  <c r="CH8" i="10"/>
  <c r="S7" i="10"/>
  <c r="S6" i="10"/>
  <c r="AG7" i="10"/>
  <c r="AV5" i="10"/>
  <c r="AH7" i="10"/>
  <c r="AM5" i="10"/>
  <c r="AO7" i="10"/>
  <c r="AJ8" i="10"/>
  <c r="CB6" i="10"/>
  <c r="BD5" i="10"/>
  <c r="R6" i="10"/>
  <c r="BJ7" i="10"/>
  <c r="AY8" i="10"/>
  <c r="U9" i="10"/>
  <c r="BI5" i="10"/>
  <c r="BX7" i="10"/>
  <c r="CG8" i="10"/>
  <c r="BA5" i="10"/>
  <c r="BZ8" i="10"/>
  <c r="BU6" i="10"/>
  <c r="BM7" i="10"/>
  <c r="T5" i="10"/>
  <c r="BQ5" i="10"/>
  <c r="BU7" i="10"/>
  <c r="BV7" i="10"/>
  <c r="BZ7" i="10"/>
  <c r="AV9" i="10"/>
  <c r="AU5" i="10"/>
  <c r="CH5" i="10"/>
  <c r="AT7" i="10"/>
  <c r="CA7" i="10"/>
  <c r="AL8" i="10"/>
  <c r="AW7" i="10"/>
  <c r="CE7" i="10"/>
  <c r="BT9" i="10"/>
  <c r="CA6" i="10"/>
  <c r="BB7" i="10"/>
  <c r="CH7" i="10"/>
  <c r="AT8" i="10"/>
  <c r="M9" i="10"/>
  <c r="R5" i="10"/>
  <c r="CA5" i="10"/>
  <c r="AJ7" i="10"/>
  <c r="AY7" i="10"/>
  <c r="BO7" i="10"/>
  <c r="CC7" i="10"/>
  <c r="AI8" i="10"/>
  <c r="BA8" i="10"/>
  <c r="N9" i="10"/>
  <c r="AS9" i="10"/>
  <c r="BL9" i="10"/>
  <c r="U5" i="10"/>
  <c r="BC5" i="10"/>
  <c r="CB5" i="10"/>
  <c r="BR6" i="10"/>
  <c r="AL7" i="10"/>
  <c r="AZ7" i="10"/>
  <c r="BP7" i="10"/>
  <c r="CD7" i="10"/>
  <c r="BB8" i="10"/>
  <c r="O9" i="10"/>
  <c r="AU9" i="10"/>
  <c r="BQ9" i="10"/>
  <c r="BE7" i="10"/>
  <c r="BW7" i="10"/>
  <c r="CF7" i="10"/>
  <c r="AO8" i="10"/>
  <c r="BJ8" i="10"/>
  <c r="R9" i="10"/>
  <c r="BA9" i="10"/>
  <c r="M5" i="10"/>
  <c r="AL5" i="10"/>
  <c r="BK5" i="10"/>
  <c r="P6" i="10"/>
  <c r="CD6" i="10"/>
  <c r="AQ7" i="10"/>
  <c r="BG7" i="10"/>
  <c r="AQ8" i="10"/>
  <c r="BQ8" i="10"/>
  <c r="BC9" i="10"/>
  <c r="BR9" i="10"/>
  <c r="N5" i="10"/>
  <c r="AS5" i="10"/>
  <c r="BL5" i="10"/>
  <c r="O6" i="10"/>
  <c r="AR7" i="10"/>
  <c r="BH7" i="10"/>
  <c r="BT7" i="10"/>
  <c r="CB7" i="10"/>
  <c r="AS8" i="10"/>
  <c r="BR8" i="10"/>
  <c r="T9" i="10"/>
  <c r="BD9" i="10"/>
  <c r="CA9" i="10"/>
  <c r="O5" i="10"/>
  <c r="AM9" i="10"/>
  <c r="BI9" i="10"/>
  <c r="CB9" i="10"/>
  <c r="P5" i="10"/>
  <c r="BK9" i="10"/>
  <c r="Q5" i="10"/>
  <c r="AG5" i="10"/>
  <c r="AO5" i="10"/>
  <c r="AW5" i="10"/>
  <c r="BE5" i="10"/>
  <c r="BM5" i="10"/>
  <c r="BU5" i="10"/>
  <c r="CC5" i="10"/>
  <c r="AI6" i="10"/>
  <c r="AQ6" i="10"/>
  <c r="AY6" i="10"/>
  <c r="BG6" i="10"/>
  <c r="BO6" i="10"/>
  <c r="BW6" i="10"/>
  <c r="CE6" i="10"/>
  <c r="M7" i="10"/>
  <c r="U7" i="10"/>
  <c r="AK7" i="10"/>
  <c r="AS7" i="10"/>
  <c r="BA7" i="10"/>
  <c r="BI7" i="10"/>
  <c r="BQ7" i="10"/>
  <c r="CG7" i="10"/>
  <c r="O8" i="10"/>
  <c r="AM8" i="10"/>
  <c r="AU8" i="10"/>
  <c r="BC8" i="10"/>
  <c r="BK8" i="10"/>
  <c r="BS8" i="10"/>
  <c r="CA8" i="10"/>
  <c r="Q9" i="10"/>
  <c r="AG9" i="10"/>
  <c r="AO9" i="10"/>
  <c r="AW9" i="10"/>
  <c r="BE9" i="10"/>
  <c r="BM9" i="10"/>
  <c r="BU9" i="10"/>
  <c r="CC9" i="10"/>
  <c r="AN5" i="10"/>
  <c r="N8" i="10"/>
  <c r="AH5" i="10"/>
  <c r="AX5" i="10"/>
  <c r="BF5" i="10"/>
  <c r="BN5" i="10"/>
  <c r="BV5" i="10"/>
  <c r="CD5" i="10"/>
  <c r="T6" i="10"/>
  <c r="AJ6" i="10"/>
  <c r="AR6" i="10"/>
  <c r="AZ6" i="10"/>
  <c r="BH6" i="10"/>
  <c r="BP6" i="10"/>
  <c r="BX6" i="10"/>
  <c r="CF6" i="10"/>
  <c r="N7" i="10"/>
  <c r="BR7" i="10"/>
  <c r="P8" i="10"/>
  <c r="AN8" i="10"/>
  <c r="AV8" i="10"/>
  <c r="BD8" i="10"/>
  <c r="BL8" i="10"/>
  <c r="BT8" i="10"/>
  <c r="CB8" i="10"/>
  <c r="AH9" i="10"/>
  <c r="AX9" i="10"/>
  <c r="BF9" i="10"/>
  <c r="BN9" i="10"/>
  <c r="BV9" i="10"/>
  <c r="CD9" i="10"/>
  <c r="T7" i="10"/>
  <c r="S5" i="10"/>
  <c r="AI5" i="10"/>
  <c r="AQ5" i="10"/>
  <c r="AY5" i="10"/>
  <c r="BG5" i="10"/>
  <c r="BO5" i="10"/>
  <c r="BW5" i="10"/>
  <c r="CE5" i="10"/>
  <c r="M6" i="10"/>
  <c r="U6" i="10"/>
  <c r="AK6" i="10"/>
  <c r="AS6" i="10"/>
  <c r="BA6" i="10"/>
  <c r="BI6" i="10"/>
  <c r="BQ6" i="10"/>
  <c r="CG6" i="10"/>
  <c r="O7" i="10"/>
  <c r="AM7" i="10"/>
  <c r="AU7" i="10"/>
  <c r="BC7" i="10"/>
  <c r="BK7" i="10"/>
  <c r="BS7" i="10"/>
  <c r="Q8" i="10"/>
  <c r="AG8" i="10"/>
  <c r="AW8" i="10"/>
  <c r="BE8" i="10"/>
  <c r="BM8" i="10"/>
  <c r="BU8" i="10"/>
  <c r="CC8" i="10"/>
  <c r="S9" i="10"/>
  <c r="AI9" i="10"/>
  <c r="AQ9" i="10"/>
  <c r="AY9" i="10"/>
  <c r="BG9" i="10"/>
  <c r="BO9" i="10"/>
  <c r="BW9" i="10"/>
  <c r="CE9" i="10"/>
  <c r="BV6" i="10"/>
  <c r="AJ5" i="10"/>
  <c r="AR5" i="10"/>
  <c r="AZ5" i="10"/>
  <c r="BH5" i="10"/>
  <c r="BP5" i="10"/>
  <c r="BX5" i="10"/>
  <c r="CF5" i="10"/>
  <c r="N6" i="10"/>
  <c r="AL6" i="10"/>
  <c r="AT6" i="10"/>
  <c r="BB6" i="10"/>
  <c r="BJ6" i="10"/>
  <c r="BZ6" i="10"/>
  <c r="CH6" i="10"/>
  <c r="P7" i="10"/>
  <c r="AN7" i="10"/>
  <c r="AV7" i="10"/>
  <c r="BD7" i="10"/>
  <c r="BL7" i="10"/>
  <c r="R8" i="10"/>
  <c r="AH8" i="10"/>
  <c r="AX8" i="10"/>
  <c r="BF8" i="10"/>
  <c r="BN8" i="10"/>
  <c r="BV8" i="10"/>
  <c r="CD8" i="10"/>
  <c r="AJ9" i="10"/>
  <c r="AR9" i="10"/>
  <c r="AZ9" i="10"/>
  <c r="BH9" i="10"/>
  <c r="BP9" i="10"/>
  <c r="BX9" i="10"/>
  <c r="CF9" i="10"/>
  <c r="AH6" i="10"/>
  <c r="BN6" i="10"/>
  <c r="AN9" i="10"/>
  <c r="AK5" i="10"/>
  <c r="CG5" i="10"/>
  <c r="AM6" i="10"/>
  <c r="AU6" i="10"/>
  <c r="BC6" i="10"/>
  <c r="BK6" i="10"/>
  <c r="BS6" i="10"/>
  <c r="Q7" i="10"/>
  <c r="S8" i="10"/>
  <c r="BG8" i="10"/>
  <c r="BO8" i="10"/>
  <c r="BW8" i="10"/>
  <c r="CE8" i="10"/>
  <c r="AK9" i="10"/>
  <c r="CG9" i="10"/>
  <c r="BF6" i="10"/>
  <c r="AT5" i="10"/>
  <c r="BB5" i="10"/>
  <c r="BJ5" i="10"/>
  <c r="BR5" i="10"/>
  <c r="BZ5" i="10"/>
  <c r="AN6" i="10"/>
  <c r="AV6" i="10"/>
  <c r="BD6" i="10"/>
  <c r="BL6" i="10"/>
  <c r="BT6" i="10"/>
  <c r="R7" i="10"/>
  <c r="AX7" i="10"/>
  <c r="BF7" i="10"/>
  <c r="BN7" i="10"/>
  <c r="T8" i="10"/>
  <c r="AR8" i="10"/>
  <c r="AZ8" i="10"/>
  <c r="BH8" i="10"/>
  <c r="BP8" i="10"/>
  <c r="BX8" i="10"/>
  <c r="CF8" i="10"/>
  <c r="AT9" i="10"/>
  <c r="BB9" i="10"/>
  <c r="BJ9" i="10"/>
  <c r="BZ9" i="10"/>
  <c r="AX6" i="10"/>
  <c r="BS5" i="10"/>
  <c r="AG6" i="10"/>
  <c r="AO6" i="10"/>
  <c r="AW6" i="10"/>
  <c r="BE6" i="10"/>
  <c r="BM6" i="10"/>
  <c r="M8" i="10"/>
  <c r="U8" i="10"/>
  <c r="CH32" i="11" l="1"/>
  <c r="CG32" i="11"/>
  <c r="CF32" i="11"/>
  <c r="CE32" i="11"/>
  <c r="CD32" i="11"/>
  <c r="CC32" i="11"/>
  <c r="CB32" i="11"/>
  <c r="CA32" i="11"/>
  <c r="BZ32" i="11"/>
  <c r="BX32" i="11"/>
  <c r="BW32" i="11"/>
  <c r="BV32" i="11"/>
  <c r="BU32" i="11"/>
  <c r="BT32" i="11"/>
  <c r="BS32" i="11"/>
  <c r="BR32" i="11"/>
  <c r="BQ32" i="11"/>
  <c r="BP32" i="11"/>
  <c r="BO32" i="11"/>
  <c r="BN32" i="11"/>
  <c r="BM32" i="11"/>
  <c r="BL32" i="11"/>
  <c r="BK32" i="11"/>
  <c r="BJ32" i="11"/>
  <c r="BI32" i="11"/>
  <c r="BH32" i="11"/>
  <c r="BG32" i="11"/>
  <c r="BF32" i="11"/>
  <c r="BE32" i="11"/>
  <c r="BD32" i="11"/>
  <c r="BC32" i="11"/>
  <c r="BB32" i="11"/>
  <c r="BA32" i="11"/>
  <c r="AZ32" i="11"/>
  <c r="AY32" i="11"/>
  <c r="AX32" i="11"/>
  <c r="AW32" i="11"/>
  <c r="AV32" i="11"/>
  <c r="AU32" i="11"/>
  <c r="AT32" i="11"/>
  <c r="AS32" i="11"/>
  <c r="AR32" i="11"/>
  <c r="AQ32" i="11"/>
  <c r="AO32" i="11"/>
  <c r="AN32" i="11"/>
  <c r="AM32" i="11"/>
  <c r="AL32" i="11"/>
  <c r="AK32" i="11"/>
  <c r="AJ32" i="11"/>
  <c r="AI32" i="11"/>
  <c r="AH32" i="11"/>
  <c r="AG32" i="11"/>
  <c r="CI31" i="11"/>
  <c r="CF31" i="11" s="1"/>
  <c r="BY31" i="11"/>
  <c r="AP31" i="11"/>
  <c r="AK31" i="11"/>
  <c r="AF31" i="11"/>
  <c r="CI30" i="11"/>
  <c r="CA30" i="11" s="1"/>
  <c r="BY30" i="11"/>
  <c r="BW30" i="11" s="1"/>
  <c r="BS30" i="11"/>
  <c r="BP30" i="11"/>
  <c r="BG30" i="11"/>
  <c r="BC30" i="11"/>
  <c r="AS30" i="11"/>
  <c r="AQ30" i="11"/>
  <c r="AP30" i="11"/>
  <c r="BQ30" i="11" s="1"/>
  <c r="AF30" i="11"/>
  <c r="CI29" i="11"/>
  <c r="CC29" i="11"/>
  <c r="BY29" i="11"/>
  <c r="BT29" i="11" s="1"/>
  <c r="BI29" i="11"/>
  <c r="BB29" i="11"/>
  <c r="AP29" i="11"/>
  <c r="AK29" i="11" s="1"/>
  <c r="AL29" i="11"/>
  <c r="AJ29" i="11"/>
  <c r="AF29" i="11"/>
  <c r="AN29" i="11" s="1"/>
  <c r="CI28" i="11"/>
  <c r="CB28" i="11"/>
  <c r="BY28" i="11"/>
  <c r="BV28" i="11" s="1"/>
  <c r="BL28" i="11"/>
  <c r="BI28" i="11"/>
  <c r="AW28" i="11"/>
  <c r="AU28" i="11"/>
  <c r="AP28" i="11"/>
  <c r="AJ28" i="11" s="1"/>
  <c r="AF28" i="11"/>
  <c r="CI27" i="11"/>
  <c r="BY27" i="11"/>
  <c r="BQ27" i="11" s="1"/>
  <c r="AP27" i="11"/>
  <c r="AF27" i="11"/>
  <c r="CH26" i="11"/>
  <c r="CG26" i="11"/>
  <c r="CF26" i="11"/>
  <c r="CE26" i="11"/>
  <c r="CD26" i="11"/>
  <c r="CC26" i="11"/>
  <c r="CB26" i="11"/>
  <c r="CA26" i="11"/>
  <c r="BZ26" i="11"/>
  <c r="BX26" i="11"/>
  <c r="BW26" i="11"/>
  <c r="BV26" i="11"/>
  <c r="BU26" i="11"/>
  <c r="BT26" i="11"/>
  <c r="BS26" i="11"/>
  <c r="BR26" i="11"/>
  <c r="BQ26" i="11"/>
  <c r="BP26" i="11"/>
  <c r="BO26" i="11"/>
  <c r="BN26" i="11"/>
  <c r="BM26" i="11"/>
  <c r="BL26" i="11"/>
  <c r="BK26" i="11"/>
  <c r="BJ26" i="11"/>
  <c r="BI26" i="11"/>
  <c r="BH26" i="11"/>
  <c r="BG26" i="11"/>
  <c r="BF26" i="11"/>
  <c r="BE26" i="11"/>
  <c r="BD26" i="11"/>
  <c r="BC26" i="11"/>
  <c r="BB26" i="11"/>
  <c r="BA26" i="11"/>
  <c r="AZ26" i="11"/>
  <c r="AY26" i="11"/>
  <c r="AX26" i="11"/>
  <c r="AW26" i="11"/>
  <c r="AV26" i="11"/>
  <c r="AU26" i="11"/>
  <c r="AT26" i="11"/>
  <c r="AS26" i="11"/>
  <c r="AR26" i="11"/>
  <c r="AQ26" i="11"/>
  <c r="AO26" i="11"/>
  <c r="AN26" i="11"/>
  <c r="AM26" i="11"/>
  <c r="AL26" i="11"/>
  <c r="AK26" i="11"/>
  <c r="AJ26" i="11"/>
  <c r="AI26" i="11"/>
  <c r="AH26" i="11"/>
  <c r="AG26" i="11"/>
  <c r="CI25" i="11"/>
  <c r="BZ25" i="11" s="1"/>
  <c r="BY25" i="11"/>
  <c r="BM25" i="11" s="1"/>
  <c r="BQ25" i="11"/>
  <c r="BJ25" i="11"/>
  <c r="AY25" i="11"/>
  <c r="AT25" i="11"/>
  <c r="AP25" i="11"/>
  <c r="AK25" i="11" s="1"/>
  <c r="AL25" i="11"/>
  <c r="AJ25" i="11"/>
  <c r="AF25" i="11"/>
  <c r="CI24" i="11"/>
  <c r="CG24" i="11" s="1"/>
  <c r="BY24" i="11"/>
  <c r="BU24" i="11" s="1"/>
  <c r="AP24" i="11"/>
  <c r="AO24" i="11" s="1"/>
  <c r="AF24" i="11"/>
  <c r="CI23" i="11"/>
  <c r="CG23" i="11" s="1"/>
  <c r="BY23" i="11"/>
  <c r="BW23" i="11"/>
  <c r="BK23" i="11"/>
  <c r="BI23" i="11"/>
  <c r="AW23" i="11"/>
  <c r="AT23" i="11"/>
  <c r="AP23" i="11"/>
  <c r="BJ23" i="11" s="1"/>
  <c r="AL23" i="11"/>
  <c r="AI23" i="11"/>
  <c r="AF23" i="11"/>
  <c r="CI22" i="11"/>
  <c r="CC22" i="11" s="1"/>
  <c r="BY22" i="11"/>
  <c r="BW22" i="11" s="1"/>
  <c r="AP22" i="11"/>
  <c r="AO22" i="11" s="1"/>
  <c r="AM22" i="11"/>
  <c r="AK22" i="11"/>
  <c r="AF22" i="11"/>
  <c r="CI21" i="11"/>
  <c r="CG21" i="11" s="1"/>
  <c r="BY21" i="11"/>
  <c r="BS21" i="11"/>
  <c r="AT21" i="11"/>
  <c r="AP21" i="11"/>
  <c r="BQ21" i="11" s="1"/>
  <c r="AG21" i="11"/>
  <c r="AF21" i="11"/>
  <c r="CH20" i="11"/>
  <c r="CG20" i="11"/>
  <c r="CF20" i="11"/>
  <c r="CE20" i="11"/>
  <c r="CD20" i="11"/>
  <c r="CC20" i="11"/>
  <c r="CB20" i="11"/>
  <c r="CA20" i="11"/>
  <c r="BZ20" i="11"/>
  <c r="BX20" i="11"/>
  <c r="BW20" i="11"/>
  <c r="BV20" i="11"/>
  <c r="BU20" i="11"/>
  <c r="BT20" i="11"/>
  <c r="BS20" i="11"/>
  <c r="BR20" i="11"/>
  <c r="BQ20" i="11"/>
  <c r="BP20" i="11"/>
  <c r="BO20" i="11"/>
  <c r="BN20" i="11"/>
  <c r="BM20" i="11"/>
  <c r="BL20" i="11"/>
  <c r="BK20" i="11"/>
  <c r="BJ20" i="11"/>
  <c r="BI20" i="11"/>
  <c r="BH20" i="11"/>
  <c r="BG20" i="11"/>
  <c r="BF20" i="11"/>
  <c r="BE20" i="11"/>
  <c r="BD20" i="11"/>
  <c r="BC20" i="11"/>
  <c r="BB20" i="11"/>
  <c r="BA20" i="11"/>
  <c r="AZ20" i="11"/>
  <c r="AY20" i="11"/>
  <c r="AX20" i="11"/>
  <c r="AW20" i="11"/>
  <c r="AV20" i="11"/>
  <c r="AU20" i="11"/>
  <c r="AT20" i="11"/>
  <c r="AS20" i="11"/>
  <c r="AR20" i="11"/>
  <c r="AQ20" i="11"/>
  <c r="AO20" i="11"/>
  <c r="AN20" i="11"/>
  <c r="AM20" i="11"/>
  <c r="AL20" i="11"/>
  <c r="AK20" i="11"/>
  <c r="AJ20" i="11"/>
  <c r="AI20" i="11"/>
  <c r="AH20" i="11"/>
  <c r="AG20" i="11"/>
  <c r="AE20" i="11"/>
  <c r="AD20" i="11"/>
  <c r="AC20" i="11"/>
  <c r="AB20" i="11"/>
  <c r="AA20" i="11"/>
  <c r="Z20" i="11"/>
  <c r="Y20" i="11"/>
  <c r="X20" i="11"/>
  <c r="W20" i="11"/>
  <c r="CI19" i="11"/>
  <c r="CG19" i="11" s="1"/>
  <c r="CA19" i="11"/>
  <c r="BY19" i="11"/>
  <c r="BS19" i="11" s="1"/>
  <c r="BV19" i="11"/>
  <c r="BP19" i="11"/>
  <c r="BI19" i="11"/>
  <c r="BC19" i="11"/>
  <c r="AX19" i="11"/>
  <c r="AQ19" i="11"/>
  <c r="AP19" i="11"/>
  <c r="BA19" i="11" s="1"/>
  <c r="AN19" i="11"/>
  <c r="AI19" i="11"/>
  <c r="AF19" i="11"/>
  <c r="AE19" i="11"/>
  <c r="AA19" i="11"/>
  <c r="X19" i="11"/>
  <c r="V19" i="11"/>
  <c r="CI18" i="11"/>
  <c r="CG18" i="11" s="1"/>
  <c r="BY18" i="11"/>
  <c r="BV18" i="11" s="1"/>
  <c r="AP18" i="11"/>
  <c r="AF18" i="11"/>
  <c r="Z18" i="11"/>
  <c r="X18" i="11"/>
  <c r="V18" i="11"/>
  <c r="CI17" i="11"/>
  <c r="CF17" i="11" s="1"/>
  <c r="BY17" i="11"/>
  <c r="BQ17" i="11" s="1"/>
  <c r="BR17" i="11"/>
  <c r="BO17" i="11"/>
  <c r="BI17" i="11"/>
  <c r="BB17" i="11"/>
  <c r="AY17" i="11"/>
  <c r="AS17" i="11"/>
  <c r="AP17" i="11"/>
  <c r="AI17" i="11" s="1"/>
  <c r="AK17" i="11"/>
  <c r="AF17" i="11"/>
  <c r="AD17" i="11" s="1"/>
  <c r="V17" i="11"/>
  <c r="CI16" i="11"/>
  <c r="BY16" i="11"/>
  <c r="BW16" i="11" s="1"/>
  <c r="BX16" i="11"/>
  <c r="BU16" i="11"/>
  <c r="BP16" i="11"/>
  <c r="BJ16" i="11"/>
  <c r="BH16" i="11"/>
  <c r="BB16" i="11"/>
  <c r="AY16" i="11"/>
  <c r="AT16" i="11"/>
  <c r="AQ16" i="11"/>
  <c r="AP16" i="11"/>
  <c r="BM16" i="11" s="1"/>
  <c r="AL16" i="11"/>
  <c r="AJ16" i="11"/>
  <c r="AG16" i="11"/>
  <c r="AF16" i="11"/>
  <c r="AI16" i="11" s="1"/>
  <c r="V16" i="11"/>
  <c r="CI15" i="11"/>
  <c r="BY15" i="11"/>
  <c r="BR15" i="11" s="1"/>
  <c r="BE15" i="11"/>
  <c r="AZ15" i="11"/>
  <c r="AP15" i="11"/>
  <c r="AG15" i="11" s="1"/>
  <c r="AJ15" i="11"/>
  <c r="AF15" i="11"/>
  <c r="AE15" i="11" s="1"/>
  <c r="X15" i="11"/>
  <c r="V15" i="11"/>
  <c r="CH14" i="11"/>
  <c r="CG14" i="11"/>
  <c r="CF14" i="11"/>
  <c r="CE14" i="11"/>
  <c r="CD14" i="11"/>
  <c r="CC14" i="11"/>
  <c r="CB14" i="11"/>
  <c r="CA14" i="11"/>
  <c r="BZ14" i="11"/>
  <c r="BX14" i="11"/>
  <c r="BW14" i="11"/>
  <c r="BV14" i="11"/>
  <c r="BU14" i="11"/>
  <c r="BT14" i="11"/>
  <c r="BS14" i="11"/>
  <c r="BR14" i="11"/>
  <c r="BQ14" i="11"/>
  <c r="BP14" i="11"/>
  <c r="BO14" i="11"/>
  <c r="BN14" i="11"/>
  <c r="BM14" i="11"/>
  <c r="BL14" i="11"/>
  <c r="BK14" i="11"/>
  <c r="BJ14" i="11"/>
  <c r="BI14" i="11"/>
  <c r="BH14" i="11"/>
  <c r="BG14" i="11"/>
  <c r="BF14" i="11"/>
  <c r="BE14" i="11"/>
  <c r="BD14" i="11"/>
  <c r="BC14" i="11"/>
  <c r="BB14" i="11"/>
  <c r="BA14" i="11"/>
  <c r="AZ14" i="11"/>
  <c r="AY14" i="11"/>
  <c r="AX14" i="11"/>
  <c r="AW14" i="11"/>
  <c r="AV14" i="11"/>
  <c r="AU14" i="11"/>
  <c r="AT14" i="11"/>
  <c r="AS14" i="11"/>
  <c r="AR14" i="11"/>
  <c r="AQ14" i="11"/>
  <c r="AO14" i="11"/>
  <c r="AN14" i="11"/>
  <c r="AM14" i="11"/>
  <c r="AL14" i="11"/>
  <c r="AK14" i="11"/>
  <c r="AJ14" i="11"/>
  <c r="AI14" i="11"/>
  <c r="AH14" i="11"/>
  <c r="AG14" i="11"/>
  <c r="AE14" i="11"/>
  <c r="AD14" i="11"/>
  <c r="AC14" i="11"/>
  <c r="AB14" i="11"/>
  <c r="AA14" i="11"/>
  <c r="Z14" i="11"/>
  <c r="Y14" i="11"/>
  <c r="X14" i="11"/>
  <c r="W14" i="11"/>
  <c r="CI13" i="11"/>
  <c r="CH13" i="11" s="1"/>
  <c r="BY13" i="11"/>
  <c r="BX13" i="11"/>
  <c r="BT13" i="11"/>
  <c r="BQ13" i="11"/>
  <c r="BL13" i="11"/>
  <c r="BJ13" i="11"/>
  <c r="BE13" i="11"/>
  <c r="BB13" i="11"/>
  <c r="AZ13" i="11"/>
  <c r="AU13" i="11"/>
  <c r="AR13" i="11"/>
  <c r="AP13" i="11"/>
  <c r="BK13" i="11" s="1"/>
  <c r="AL13" i="11"/>
  <c r="AF13" i="11"/>
  <c r="AO13" i="11" s="1"/>
  <c r="AB13" i="11"/>
  <c r="V13" i="11"/>
  <c r="CI12" i="11"/>
  <c r="CH12" i="11" s="1"/>
  <c r="BY12" i="11"/>
  <c r="BO12" i="11" s="1"/>
  <c r="BH12" i="11"/>
  <c r="AY12" i="11"/>
  <c r="AP12" i="11"/>
  <c r="BC12" i="11" s="1"/>
  <c r="AK12" i="11"/>
  <c r="AH12" i="11"/>
  <c r="AF12" i="11"/>
  <c r="AD12" i="11" s="1"/>
  <c r="AC12" i="11"/>
  <c r="W12" i="11"/>
  <c r="V12" i="11"/>
  <c r="CI11" i="11"/>
  <c r="BY11" i="11"/>
  <c r="BQ11" i="11" s="1"/>
  <c r="AZ11" i="11"/>
  <c r="AP11" i="11"/>
  <c r="AJ11" i="11" s="1"/>
  <c r="AK11" i="11"/>
  <c r="AG11" i="11"/>
  <c r="AF11" i="11"/>
  <c r="AI11" i="11" s="1"/>
  <c r="V11" i="11"/>
  <c r="CI10" i="11"/>
  <c r="BY10" i="11"/>
  <c r="BW10" i="11" s="1"/>
  <c r="AP10" i="11"/>
  <c r="AM10" i="11" s="1"/>
  <c r="AF10" i="11"/>
  <c r="Z10" i="11" s="1"/>
  <c r="V10" i="11"/>
  <c r="CI9" i="11"/>
  <c r="BY9" i="11"/>
  <c r="BQ9" i="11" s="1"/>
  <c r="BU9" i="11"/>
  <c r="BP9" i="11"/>
  <c r="BE9" i="11"/>
  <c r="BC9" i="11"/>
  <c r="AZ9" i="11"/>
  <c r="AS9" i="11"/>
  <c r="AP9" i="11"/>
  <c r="AL9" i="11" s="1"/>
  <c r="AK9" i="11"/>
  <c r="AF9" i="11"/>
  <c r="AO9" i="11" s="1"/>
  <c r="AE9" i="11"/>
  <c r="X9" i="11"/>
  <c r="V9" i="11"/>
  <c r="CH8" i="11"/>
  <c r="CG8" i="11"/>
  <c r="CF8" i="11"/>
  <c r="CE8" i="11"/>
  <c r="CD8" i="11"/>
  <c r="CC8" i="11"/>
  <c r="CB8" i="11"/>
  <c r="CA8" i="11"/>
  <c r="BZ8" i="11"/>
  <c r="BX8" i="11"/>
  <c r="BW8" i="11"/>
  <c r="BV8" i="11"/>
  <c r="BU8" i="11"/>
  <c r="BT8" i="11"/>
  <c r="BS8" i="11"/>
  <c r="BR8" i="11"/>
  <c r="BQ8" i="11"/>
  <c r="BP8" i="11"/>
  <c r="BO8" i="11"/>
  <c r="BN8" i="11"/>
  <c r="BM8" i="11"/>
  <c r="BL8" i="11"/>
  <c r="BK8" i="11"/>
  <c r="BJ8" i="11"/>
  <c r="BI8" i="11"/>
  <c r="BH8" i="11"/>
  <c r="BG8" i="11"/>
  <c r="BF8" i="11"/>
  <c r="BE8" i="11"/>
  <c r="BD8" i="11"/>
  <c r="BC8" i="11"/>
  <c r="BB8" i="11"/>
  <c r="BA8" i="11"/>
  <c r="AZ8" i="11"/>
  <c r="AY8" i="11"/>
  <c r="AX8" i="11"/>
  <c r="AW8" i="11"/>
  <c r="AV8" i="11"/>
  <c r="AU8" i="11"/>
  <c r="AT8" i="11"/>
  <c r="AS8" i="11"/>
  <c r="AR8" i="11"/>
  <c r="AQ8" i="11"/>
  <c r="AO8" i="11"/>
  <c r="AN8" i="11"/>
  <c r="AM8" i="11"/>
  <c r="AL8" i="11"/>
  <c r="AK8" i="11"/>
  <c r="AJ8" i="11"/>
  <c r="AI8" i="11"/>
  <c r="AH8" i="11"/>
  <c r="AG8" i="11"/>
  <c r="AE8" i="11"/>
  <c r="AD8" i="11"/>
  <c r="AC8" i="11"/>
  <c r="AB8" i="11"/>
  <c r="AA8" i="11"/>
  <c r="Z8" i="11"/>
  <c r="Y8" i="11"/>
  <c r="X8" i="11"/>
  <c r="W8" i="11"/>
  <c r="U8" i="11"/>
  <c r="T8" i="11"/>
  <c r="S8" i="11"/>
  <c r="R8" i="11"/>
  <c r="Q8" i="11"/>
  <c r="P8" i="11"/>
  <c r="O8" i="11"/>
  <c r="N8" i="11"/>
  <c r="M8" i="11"/>
  <c r="CI7" i="11"/>
  <c r="CH7" i="11" s="1"/>
  <c r="BY7" i="11"/>
  <c r="BX7" i="11" s="1"/>
  <c r="AP7" i="11"/>
  <c r="AF7" i="11"/>
  <c r="Y7" i="11" s="1"/>
  <c r="V7" i="11"/>
  <c r="N7" i="11" s="1"/>
  <c r="P7" i="11"/>
  <c r="M7" i="11"/>
  <c r="L7" i="11"/>
  <c r="T7" i="11" s="1"/>
  <c r="CI6" i="11"/>
  <c r="CF6" i="11" s="1"/>
  <c r="CH6" i="11"/>
  <c r="CD6" i="11"/>
  <c r="CB6" i="11"/>
  <c r="CA6" i="11"/>
  <c r="BZ6" i="11"/>
  <c r="BY6" i="11"/>
  <c r="BS6" i="11" s="1"/>
  <c r="BX6" i="11"/>
  <c r="BH6" i="11"/>
  <c r="BC6" i="11"/>
  <c r="AX6" i="11"/>
  <c r="AR6" i="11"/>
  <c r="AP6" i="11"/>
  <c r="BT6" i="11" s="1"/>
  <c r="AM6" i="11"/>
  <c r="AF6" i="11"/>
  <c r="AC6" i="11"/>
  <c r="V6" i="11"/>
  <c r="Q6" i="11" s="1"/>
  <c r="L6" i="11"/>
  <c r="CI5" i="11"/>
  <c r="CF5" i="11"/>
  <c r="CD5" i="11"/>
  <c r="CC5" i="11"/>
  <c r="CB5" i="11"/>
  <c r="BY5" i="11"/>
  <c r="CG5" i="11" s="1"/>
  <c r="AP5" i="11"/>
  <c r="AN5" i="11" s="1"/>
  <c r="AF5" i="11"/>
  <c r="AC5" i="11" s="1"/>
  <c r="Z5" i="11"/>
  <c r="V5" i="11"/>
  <c r="T5" i="11" s="1"/>
  <c r="L5" i="11"/>
  <c r="CI4" i="11"/>
  <c r="CC4" i="11"/>
  <c r="BY4" i="11"/>
  <c r="BT4" i="11" s="1"/>
  <c r="BQ4" i="11"/>
  <c r="BE4" i="11"/>
  <c r="BA4" i="11"/>
  <c r="AW4" i="11"/>
  <c r="AS4" i="11"/>
  <c r="AP4" i="11"/>
  <c r="AM4" i="11" s="1"/>
  <c r="AK4" i="11"/>
  <c r="AG4" i="11"/>
  <c r="AF4" i="11"/>
  <c r="AN4" i="11" s="1"/>
  <c r="V4" i="11"/>
  <c r="X4" i="11" s="1"/>
  <c r="L4" i="11"/>
  <c r="CI3" i="11"/>
  <c r="BY3" i="11"/>
  <c r="BR3" i="11" s="1"/>
  <c r="BC3" i="11"/>
  <c r="AP3" i="11"/>
  <c r="AM3" i="11"/>
  <c r="AK3" i="11"/>
  <c r="AJ3" i="11"/>
  <c r="AH3" i="11"/>
  <c r="AF3" i="11"/>
  <c r="AL3" i="11" s="1"/>
  <c r="AE3" i="11"/>
  <c r="AB3" i="11"/>
  <c r="AA3" i="11"/>
  <c r="W3" i="11"/>
  <c r="V3" i="11"/>
  <c r="AD3" i="11" s="1"/>
  <c r="S3" i="11"/>
  <c r="M3" i="11"/>
  <c r="L3" i="11"/>
  <c r="CH2" i="11"/>
  <c r="CG2" i="11"/>
  <c r="CF2" i="11"/>
  <c r="CE2" i="11"/>
  <c r="CD2" i="11"/>
  <c r="CC2" i="11"/>
  <c r="CB2" i="11"/>
  <c r="CA2" i="11"/>
  <c r="BZ2" i="11"/>
  <c r="BX2" i="11"/>
  <c r="BW2" i="11"/>
  <c r="BV2" i="11"/>
  <c r="BU2" i="11"/>
  <c r="BT2" i="11"/>
  <c r="BS2" i="11"/>
  <c r="BR2" i="11"/>
  <c r="BQ2" i="11"/>
  <c r="BP2" i="11"/>
  <c r="BO2" i="11"/>
  <c r="BN2" i="11"/>
  <c r="BM2" i="11"/>
  <c r="BL2" i="11"/>
  <c r="BK2" i="11"/>
  <c r="BJ2" i="11"/>
  <c r="BI2" i="11"/>
  <c r="BH2" i="11"/>
  <c r="BG2" i="11"/>
  <c r="BF2" i="11"/>
  <c r="BE2" i="11"/>
  <c r="BD2" i="11"/>
  <c r="BC2" i="11"/>
  <c r="BB2" i="11"/>
  <c r="BA2" i="11"/>
  <c r="AZ2" i="11"/>
  <c r="AY2" i="11"/>
  <c r="AX2" i="11"/>
  <c r="AW2" i="11"/>
  <c r="AV2" i="11"/>
  <c r="AU2" i="11"/>
  <c r="AT2" i="11"/>
  <c r="AS2" i="11"/>
  <c r="AR2" i="11"/>
  <c r="AQ2" i="11"/>
  <c r="AO2" i="11"/>
  <c r="AN2" i="11"/>
  <c r="AM2" i="11"/>
  <c r="AL2" i="11"/>
  <c r="AK2" i="11"/>
  <c r="AJ2" i="11"/>
  <c r="AI2" i="11"/>
  <c r="AH2" i="11"/>
  <c r="AG2" i="11"/>
  <c r="AE2" i="11"/>
  <c r="AD2" i="11"/>
  <c r="AC2" i="11"/>
  <c r="AB2" i="11"/>
  <c r="AA2" i="11"/>
  <c r="Z2" i="11"/>
  <c r="Y2" i="11"/>
  <c r="X2" i="11"/>
  <c r="W2" i="11"/>
  <c r="U2" i="11"/>
  <c r="T2" i="11"/>
  <c r="S2" i="11"/>
  <c r="R2" i="11"/>
  <c r="Q2" i="11"/>
  <c r="P2" i="11"/>
  <c r="O2" i="11"/>
  <c r="N2" i="11"/>
  <c r="M2" i="11"/>
  <c r="K2" i="11"/>
  <c r="J2" i="11"/>
  <c r="I2" i="11"/>
  <c r="H2" i="11"/>
  <c r="G2" i="11"/>
  <c r="F2" i="11"/>
  <c r="E2" i="11"/>
  <c r="D2" i="11"/>
  <c r="C2" i="11"/>
  <c r="CH40" i="10"/>
  <c r="CG40" i="10"/>
  <c r="CF40" i="10"/>
  <c r="CE40" i="10"/>
  <c r="CD40" i="10"/>
  <c r="CC40" i="10"/>
  <c r="CB40" i="10"/>
  <c r="CA40" i="10"/>
  <c r="BZ40" i="10"/>
  <c r="BX40" i="10"/>
  <c r="BW40" i="10"/>
  <c r="BR40" i="10"/>
  <c r="BQ40" i="10"/>
  <c r="BP40" i="10"/>
  <c r="BO40" i="10"/>
  <c r="BN40" i="10"/>
  <c r="BM40" i="10"/>
  <c r="BL40" i="10"/>
  <c r="BK40" i="10"/>
  <c r="BJ40" i="10"/>
  <c r="BI40" i="10"/>
  <c r="BH40" i="10"/>
  <c r="BG40" i="10"/>
  <c r="BF40" i="10"/>
  <c r="BE40" i="10"/>
  <c r="BD40" i="10"/>
  <c r="BC40" i="10"/>
  <c r="BB40" i="10"/>
  <c r="BA40" i="10"/>
  <c r="AZ40" i="10"/>
  <c r="AY40" i="10"/>
  <c r="AX40" i="10"/>
  <c r="AW40" i="10"/>
  <c r="AV40" i="10"/>
  <c r="AU40" i="10"/>
  <c r="AT40" i="10"/>
  <c r="AS40" i="10"/>
  <c r="AR40" i="10"/>
  <c r="AQ40" i="10"/>
  <c r="AO40" i="10"/>
  <c r="AN40" i="10"/>
  <c r="AM40" i="10"/>
  <c r="AL40" i="10"/>
  <c r="AK40" i="10"/>
  <c r="AJ40" i="10"/>
  <c r="AI40" i="10"/>
  <c r="AH40" i="10"/>
  <c r="AG40" i="10"/>
  <c r="CI39" i="10"/>
  <c r="BY39" i="10"/>
  <c r="AP39" i="10"/>
  <c r="AF39" i="10"/>
  <c r="CI38" i="10"/>
  <c r="BY38" i="10"/>
  <c r="AP38" i="10"/>
  <c r="AF38" i="10"/>
  <c r="CI37" i="10"/>
  <c r="BY37" i="10"/>
  <c r="AP37" i="10"/>
  <c r="AF37" i="10"/>
  <c r="CI36" i="10"/>
  <c r="BY36" i="10"/>
  <c r="AP36" i="10"/>
  <c r="AF36" i="10"/>
  <c r="CI35" i="10"/>
  <c r="BY35" i="10"/>
  <c r="AP35" i="10"/>
  <c r="AF35" i="10"/>
  <c r="CH34" i="10"/>
  <c r="CG34" i="10"/>
  <c r="CF34" i="10"/>
  <c r="CE34" i="10"/>
  <c r="CD34" i="10"/>
  <c r="CC34" i="10"/>
  <c r="CB34" i="10"/>
  <c r="CA34" i="10"/>
  <c r="BZ34" i="10"/>
  <c r="BX34" i="10"/>
  <c r="BW34" i="10"/>
  <c r="BR34" i="10"/>
  <c r="BQ34" i="10"/>
  <c r="BP34" i="10"/>
  <c r="BO34" i="10"/>
  <c r="BN34" i="10"/>
  <c r="BM34" i="10"/>
  <c r="BL34" i="10"/>
  <c r="BK34" i="10"/>
  <c r="BJ34" i="10"/>
  <c r="BI34" i="10"/>
  <c r="BH34" i="10"/>
  <c r="BG34" i="10"/>
  <c r="BF34" i="10"/>
  <c r="BE34" i="10"/>
  <c r="BD34" i="10"/>
  <c r="BC34" i="10"/>
  <c r="BB34" i="10"/>
  <c r="BA34" i="10"/>
  <c r="AZ34" i="10"/>
  <c r="AY34" i="10"/>
  <c r="AX34" i="10"/>
  <c r="AW34" i="10"/>
  <c r="AV34" i="10"/>
  <c r="AU34" i="10"/>
  <c r="AT34" i="10"/>
  <c r="AS34" i="10"/>
  <c r="AR34" i="10"/>
  <c r="AQ34" i="10"/>
  <c r="AO34" i="10"/>
  <c r="AN34" i="10"/>
  <c r="AM34" i="10"/>
  <c r="AL34" i="10"/>
  <c r="AK34" i="10"/>
  <c r="AJ34" i="10"/>
  <c r="AI34" i="10"/>
  <c r="AH34" i="10"/>
  <c r="AG34" i="10"/>
  <c r="CI33" i="10"/>
  <c r="BY33" i="10"/>
  <c r="BG33" i="10" s="1"/>
  <c r="AP33" i="10"/>
  <c r="AF33" i="10"/>
  <c r="CI32" i="10"/>
  <c r="BY32" i="10"/>
  <c r="AP32" i="10"/>
  <c r="AI32" i="10" s="1"/>
  <c r="AF32" i="10"/>
  <c r="CI31" i="10"/>
  <c r="BY31" i="10"/>
  <c r="AP31" i="10"/>
  <c r="AF31" i="10"/>
  <c r="CI30" i="10"/>
  <c r="BY30" i="10"/>
  <c r="AP30" i="10"/>
  <c r="AF30" i="10"/>
  <c r="CI29" i="10"/>
  <c r="BY29" i="10"/>
  <c r="AP29" i="10"/>
  <c r="AF29" i="10"/>
  <c r="CH28" i="10"/>
  <c r="CG28" i="10"/>
  <c r="CF28" i="10"/>
  <c r="CE28" i="10"/>
  <c r="CD28" i="10"/>
  <c r="CC28" i="10"/>
  <c r="CB28" i="10"/>
  <c r="CA28" i="10"/>
  <c r="BZ28" i="10"/>
  <c r="BX28" i="10"/>
  <c r="BW28" i="10"/>
  <c r="BR28" i="10"/>
  <c r="BQ28" i="10"/>
  <c r="BP28" i="10"/>
  <c r="BO28" i="10"/>
  <c r="BN28" i="10"/>
  <c r="BM28" i="10"/>
  <c r="BL28" i="10"/>
  <c r="BK28" i="10"/>
  <c r="BJ28" i="10"/>
  <c r="BI28" i="10"/>
  <c r="BH28" i="10"/>
  <c r="BG28" i="10"/>
  <c r="BF28" i="10"/>
  <c r="BE28" i="10"/>
  <c r="BD28" i="10"/>
  <c r="BC28" i="10"/>
  <c r="BB28" i="10"/>
  <c r="BA28" i="10"/>
  <c r="AZ28" i="10"/>
  <c r="AY28" i="10"/>
  <c r="AX28" i="10"/>
  <c r="AW28" i="10"/>
  <c r="AV28" i="10"/>
  <c r="AU28" i="10"/>
  <c r="AT28" i="10"/>
  <c r="AS28" i="10"/>
  <c r="AR28" i="10"/>
  <c r="AQ28" i="10"/>
  <c r="AO28" i="10"/>
  <c r="AN28" i="10"/>
  <c r="AM28" i="10"/>
  <c r="AL28" i="10"/>
  <c r="AK28" i="10"/>
  <c r="AJ28" i="10"/>
  <c r="AI28" i="10"/>
  <c r="AH28" i="10"/>
  <c r="AG28" i="10"/>
  <c r="U28" i="10"/>
  <c r="T28" i="10"/>
  <c r="S28" i="10"/>
  <c r="R28" i="10"/>
  <c r="Q28" i="10"/>
  <c r="P28" i="10"/>
  <c r="O28" i="10"/>
  <c r="CI27" i="10"/>
  <c r="BY27" i="10"/>
  <c r="AP27" i="10"/>
  <c r="AF27" i="10"/>
  <c r="V27" i="10"/>
  <c r="CI26" i="10"/>
  <c r="BY26" i="10"/>
  <c r="AP26" i="10"/>
  <c r="AF26" i="10"/>
  <c r="V26" i="10"/>
  <c r="CI25" i="10"/>
  <c r="BY25" i="10"/>
  <c r="AW25" i="10" s="1"/>
  <c r="AP25" i="10"/>
  <c r="AF25" i="10"/>
  <c r="V25" i="10"/>
  <c r="CI24" i="10"/>
  <c r="BY24" i="10"/>
  <c r="AP24" i="10"/>
  <c r="AF24" i="10"/>
  <c r="V24" i="10"/>
  <c r="CI23" i="10"/>
  <c r="BY23" i="10"/>
  <c r="AP23" i="10"/>
  <c r="AF23" i="10"/>
  <c r="V23" i="10"/>
  <c r="CH22" i="10"/>
  <c r="CG22" i="10"/>
  <c r="CF22" i="10"/>
  <c r="CE22" i="10"/>
  <c r="CD22" i="10"/>
  <c r="CC22" i="10"/>
  <c r="CB22" i="10"/>
  <c r="CA22" i="10"/>
  <c r="BZ22" i="10"/>
  <c r="BX22" i="10"/>
  <c r="BW22" i="10"/>
  <c r="BR22" i="10"/>
  <c r="BQ22" i="10"/>
  <c r="BP22" i="10"/>
  <c r="BO22" i="10"/>
  <c r="BN22" i="10"/>
  <c r="BM22" i="10"/>
  <c r="BL22" i="10"/>
  <c r="BK22" i="10"/>
  <c r="BJ22" i="10"/>
  <c r="BI22" i="10"/>
  <c r="BH22" i="10"/>
  <c r="BG22" i="10"/>
  <c r="BF22" i="10"/>
  <c r="BE22" i="10"/>
  <c r="BD22" i="10"/>
  <c r="BC22" i="10"/>
  <c r="BB22" i="10"/>
  <c r="BA22" i="10"/>
  <c r="AZ22" i="10"/>
  <c r="AY22" i="10"/>
  <c r="AX22" i="10"/>
  <c r="AW22" i="10"/>
  <c r="AV22" i="10"/>
  <c r="AU22" i="10"/>
  <c r="AT22" i="10"/>
  <c r="AS22" i="10"/>
  <c r="AR22" i="10"/>
  <c r="AQ22" i="10"/>
  <c r="AO22" i="10"/>
  <c r="AN22" i="10"/>
  <c r="AM22" i="10"/>
  <c r="AL22" i="10"/>
  <c r="AK22" i="10"/>
  <c r="AJ22" i="10"/>
  <c r="AI22" i="10"/>
  <c r="AH22" i="10"/>
  <c r="AG22" i="10"/>
  <c r="U22" i="10"/>
  <c r="T22" i="10"/>
  <c r="S22" i="10"/>
  <c r="R22" i="10"/>
  <c r="Q22" i="10"/>
  <c r="P22" i="10"/>
  <c r="O22" i="10"/>
  <c r="N22" i="10"/>
  <c r="M22" i="10"/>
  <c r="CI21" i="10"/>
  <c r="BY21" i="10"/>
  <c r="BM21" i="10" s="1"/>
  <c r="AP21" i="10"/>
  <c r="AF21" i="10"/>
  <c r="V21" i="10"/>
  <c r="L21" i="10"/>
  <c r="CI20" i="10"/>
  <c r="BY20" i="10"/>
  <c r="AP20" i="10"/>
  <c r="AF20" i="10"/>
  <c r="V20" i="10"/>
  <c r="L20" i="10"/>
  <c r="CI19" i="10"/>
  <c r="BY19" i="10"/>
  <c r="AP19" i="10"/>
  <c r="AF19" i="10"/>
  <c r="V19" i="10"/>
  <c r="L19" i="10"/>
  <c r="CI18" i="10"/>
  <c r="BY18" i="10"/>
  <c r="BQ18" i="10" s="1"/>
  <c r="AP18" i="10"/>
  <c r="AF18" i="10"/>
  <c r="V18" i="10"/>
  <c r="L18" i="10"/>
  <c r="CI17" i="10"/>
  <c r="BY17" i="10"/>
  <c r="AP17" i="10"/>
  <c r="AF17" i="10"/>
  <c r="V17" i="10"/>
  <c r="L17" i="10"/>
  <c r="CH16" i="10"/>
  <c r="CG16" i="10"/>
  <c r="CF16" i="10"/>
  <c r="CE16" i="10"/>
  <c r="CD16" i="10"/>
  <c r="CC16" i="10"/>
  <c r="CB16" i="10"/>
  <c r="CA16" i="10"/>
  <c r="BZ16" i="10"/>
  <c r="BX16" i="10"/>
  <c r="BW16" i="10"/>
  <c r="BR16" i="10"/>
  <c r="BQ16" i="10"/>
  <c r="BP16" i="10"/>
  <c r="BO16" i="10"/>
  <c r="BN16" i="10"/>
  <c r="BM16" i="10"/>
  <c r="BL16" i="10"/>
  <c r="BK16" i="10"/>
  <c r="BJ16" i="10"/>
  <c r="BI16" i="10"/>
  <c r="BH16" i="10"/>
  <c r="BG16" i="10"/>
  <c r="BF16" i="10"/>
  <c r="BE16" i="10"/>
  <c r="BD16" i="10"/>
  <c r="BC16" i="10"/>
  <c r="BB16" i="10"/>
  <c r="BA16" i="10"/>
  <c r="AZ16" i="10"/>
  <c r="AY16" i="10"/>
  <c r="AX16" i="10"/>
  <c r="AW16" i="10"/>
  <c r="AV16" i="10"/>
  <c r="AU16" i="10"/>
  <c r="AT16" i="10"/>
  <c r="AS16" i="10"/>
  <c r="AR16" i="10"/>
  <c r="AQ16" i="10"/>
  <c r="AO16" i="10"/>
  <c r="AN16" i="10"/>
  <c r="AM16" i="10"/>
  <c r="AL16" i="10"/>
  <c r="AK16" i="10"/>
  <c r="AJ16" i="10"/>
  <c r="AI16" i="10"/>
  <c r="AH16" i="10"/>
  <c r="AG16" i="10"/>
  <c r="U16" i="10"/>
  <c r="T16" i="10"/>
  <c r="S16" i="10"/>
  <c r="R16" i="10"/>
  <c r="Q16" i="10"/>
  <c r="P16" i="10"/>
  <c r="O16" i="10"/>
  <c r="N16" i="10"/>
  <c r="M16" i="10"/>
  <c r="BA18" i="10" l="1"/>
  <c r="BB5" i="11"/>
  <c r="BK22" i="11"/>
  <c r="U3" i="11"/>
  <c r="AO3" i="11"/>
  <c r="BG3" i="11"/>
  <c r="CH3" i="11"/>
  <c r="W4" i="11"/>
  <c r="AL4" i="11"/>
  <c r="BI4" i="11"/>
  <c r="M5" i="11"/>
  <c r="AA5" i="11"/>
  <c r="AQ5" i="11"/>
  <c r="BE5" i="11"/>
  <c r="BT5" i="11"/>
  <c r="AB6" i="11"/>
  <c r="BN6" i="11"/>
  <c r="CE6" i="11"/>
  <c r="Q7" i="11"/>
  <c r="CC7" i="11"/>
  <c r="BI9" i="11"/>
  <c r="AQ10" i="11"/>
  <c r="BN10" i="11"/>
  <c r="X11" i="11"/>
  <c r="AO11" i="11"/>
  <c r="Z12" i="11"/>
  <c r="AL12" i="11"/>
  <c r="BI12" i="11"/>
  <c r="AS13" i="11"/>
  <c r="BC13" i="11"/>
  <c r="BM13" i="11"/>
  <c r="BW13" i="11"/>
  <c r="Y15" i="11"/>
  <c r="AM15" i="11"/>
  <c r="BK15" i="11"/>
  <c r="Y16" i="11"/>
  <c r="AO16" i="11"/>
  <c r="AZ16" i="11"/>
  <c r="BD17" i="11"/>
  <c r="BT17" i="11"/>
  <c r="T19" i="11"/>
  <c r="U19" i="11"/>
  <c r="AD19" i="11"/>
  <c r="AR19" i="11"/>
  <c r="BJ19" i="11"/>
  <c r="AI21" i="11"/>
  <c r="AY21" i="11"/>
  <c r="BW21" i="11"/>
  <c r="BA22" i="11"/>
  <c r="BM22" i="11"/>
  <c r="CA22" i="11"/>
  <c r="AM23" i="11"/>
  <c r="AY23" i="11"/>
  <c r="BO23" i="11"/>
  <c r="AN24" i="11"/>
  <c r="Z24" i="11"/>
  <c r="AD24" i="11"/>
  <c r="AT24" i="11"/>
  <c r="AM25" i="11"/>
  <c r="BA25" i="11"/>
  <c r="BR25" i="11"/>
  <c r="CF27" i="11"/>
  <c r="AY28" i="11"/>
  <c r="BO28" i="11"/>
  <c r="CE28" i="11"/>
  <c r="BJ29" i="11"/>
  <c r="CB29" i="11"/>
  <c r="AU30" i="11"/>
  <c r="BH30" i="11"/>
  <c r="BU30" i="11"/>
  <c r="AJ31" i="11"/>
  <c r="U11" i="11"/>
  <c r="AG3" i="11"/>
  <c r="AN3" i="11"/>
  <c r="BI3" i="11"/>
  <c r="Y4" i="11"/>
  <c r="BM4" i="11"/>
  <c r="P5" i="11"/>
  <c r="AR5" i="11"/>
  <c r="BG5" i="11"/>
  <c r="BU5" i="11"/>
  <c r="AH6" i="11"/>
  <c r="R7" i="11"/>
  <c r="CD7" i="11"/>
  <c r="AR9" i="11"/>
  <c r="BL9" i="11"/>
  <c r="AT10" i="11"/>
  <c r="BO10" i="11"/>
  <c r="Y11" i="11"/>
  <c r="AB12" i="11"/>
  <c r="AM12" i="11"/>
  <c r="Y13" i="11"/>
  <c r="AT13" i="11"/>
  <c r="BD13" i="11"/>
  <c r="BP13" i="11"/>
  <c r="BZ13" i="11"/>
  <c r="Z15" i="11"/>
  <c r="AO15" i="11"/>
  <c r="BM15" i="11"/>
  <c r="AN16" i="11"/>
  <c r="BA16" i="11"/>
  <c r="BO16" i="11"/>
  <c r="CB16" i="11"/>
  <c r="AQ17" i="11"/>
  <c r="BG17" i="11"/>
  <c r="BW17" i="11"/>
  <c r="AE18" i="11"/>
  <c r="W19" i="11"/>
  <c r="AH19" i="11"/>
  <c r="AT19" i="11"/>
  <c r="BL19" i="11"/>
  <c r="AK21" i="11"/>
  <c r="BB21" i="11"/>
  <c r="BB22" i="11"/>
  <c r="BO22" i="11"/>
  <c r="AO23" i="11"/>
  <c r="BB23" i="11"/>
  <c r="BQ23" i="11"/>
  <c r="AG24" i="11"/>
  <c r="AU24" i="11"/>
  <c r="CH24" i="11"/>
  <c r="AO25" i="11"/>
  <c r="BB25" i="11"/>
  <c r="BU25" i="11"/>
  <c r="AK27" i="11"/>
  <c r="AH28" i="11"/>
  <c r="BA28" i="11"/>
  <c r="BQ28" i="11"/>
  <c r="CD28" i="11"/>
  <c r="AS29" i="11"/>
  <c r="BM29" i="11"/>
  <c r="AH30" i="11"/>
  <c r="AW30" i="11"/>
  <c r="BI30" i="11"/>
  <c r="H7" i="11"/>
  <c r="H6" i="11"/>
  <c r="K6" i="11" s="1"/>
  <c r="H5" i="11"/>
  <c r="H4" i="11"/>
  <c r="I4" i="11" s="1"/>
  <c r="H3" i="11"/>
  <c r="AQ3" i="11"/>
  <c r="BK3" i="11"/>
  <c r="M4" i="11"/>
  <c r="AC4" i="11"/>
  <c r="AO4" i="11"/>
  <c r="Q5" i="11"/>
  <c r="AD5" i="11"/>
  <c r="AS5" i="11"/>
  <c r="BI5" i="11"/>
  <c r="BW5" i="11"/>
  <c r="M6" i="11"/>
  <c r="CF7" i="11"/>
  <c r="AU10" i="11"/>
  <c r="BS10" i="11"/>
  <c r="AB11" i="11"/>
  <c r="BR12" i="11"/>
  <c r="CA13" i="11"/>
  <c r="AA15" i="11"/>
  <c r="BP15" i="11"/>
  <c r="T17" i="11"/>
  <c r="U17" i="11"/>
  <c r="AL21" i="11"/>
  <c r="BC21" i="11"/>
  <c r="AN22" i="11"/>
  <c r="AA22" i="11"/>
  <c r="AC22" i="11"/>
  <c r="AQ22" i="11"/>
  <c r="BC22" i="11"/>
  <c r="BQ22" i="11"/>
  <c r="BZ22" i="11"/>
  <c r="BC23" i="11"/>
  <c r="BR23" i="11"/>
  <c r="AI24" i="11"/>
  <c r="AY24" i="11"/>
  <c r="AN25" i="11"/>
  <c r="BE25" i="11"/>
  <c r="BC28" i="11"/>
  <c r="BS28" i="11"/>
  <c r="AT29" i="11"/>
  <c r="BQ29" i="11"/>
  <c r="AI30" i="11"/>
  <c r="AY30" i="11"/>
  <c r="BK30" i="11"/>
  <c r="BX30" i="11"/>
  <c r="BR5" i="11"/>
  <c r="BK10" i="11"/>
  <c r="Y3" i="11"/>
  <c r="AI3" i="11"/>
  <c r="AS3" i="11"/>
  <c r="BO3" i="11"/>
  <c r="N4" i="11"/>
  <c r="AE4" i="11"/>
  <c r="BU4" i="11"/>
  <c r="R5" i="11"/>
  <c r="AH5" i="11"/>
  <c r="AV5" i="11"/>
  <c r="BJ5" i="11"/>
  <c r="O6" i="11"/>
  <c r="U7" i="11"/>
  <c r="S9" i="11"/>
  <c r="S13" i="11"/>
  <c r="T13" i="11" s="1"/>
  <c r="S12" i="11"/>
  <c r="S11" i="11"/>
  <c r="T11" i="11" s="1"/>
  <c r="S10" i="11"/>
  <c r="T10" i="11" s="1"/>
  <c r="U9" i="11"/>
  <c r="T9" i="11"/>
  <c r="AV9" i="11"/>
  <c r="AH10" i="11"/>
  <c r="AX10" i="11"/>
  <c r="BV10" i="11"/>
  <c r="AC11" i="11"/>
  <c r="BI11" i="11"/>
  <c r="AS12" i="11"/>
  <c r="BS12" i="11"/>
  <c r="AV13" i="11"/>
  <c r="BH13" i="11"/>
  <c r="BR13" i="11"/>
  <c r="CB13" i="11"/>
  <c r="AB15" i="11"/>
  <c r="AU15" i="11"/>
  <c r="BS15" i="11"/>
  <c r="AH16" i="11"/>
  <c r="AR16" i="11"/>
  <c r="BE16" i="11"/>
  <c r="BQ16" i="11"/>
  <c r="AA17" i="11"/>
  <c r="AT17" i="11"/>
  <c r="BJ17" i="11"/>
  <c r="CE17" i="11"/>
  <c r="BF18" i="11"/>
  <c r="Y19" i="11"/>
  <c r="AJ19" i="11"/>
  <c r="AZ19" i="11"/>
  <c r="BR19" i="11"/>
  <c r="Y25" i="11"/>
  <c r="Z25" i="11" s="1"/>
  <c r="Y24" i="11"/>
  <c r="AE24" i="11" s="1"/>
  <c r="Y23" i="11"/>
  <c r="Z23" i="11" s="1"/>
  <c r="Y22" i="11"/>
  <c r="AB22" i="11" s="1"/>
  <c r="Y21" i="11"/>
  <c r="AM21" i="11"/>
  <c r="BG21" i="11"/>
  <c r="AG22" i="11"/>
  <c r="AS22" i="11"/>
  <c r="BE22" i="11"/>
  <c r="BR22" i="11"/>
  <c r="AN23" i="11"/>
  <c r="AE23" i="11"/>
  <c r="AA23" i="11"/>
  <c r="AQ23" i="11"/>
  <c r="BE23" i="11"/>
  <c r="BS23" i="11"/>
  <c r="AK24" i="11"/>
  <c r="BI24" i="11"/>
  <c r="AG25" i="11"/>
  <c r="AQ25" i="11"/>
  <c r="BG25" i="11"/>
  <c r="AS27" i="11"/>
  <c r="AQ28" i="11"/>
  <c r="BD28" i="11"/>
  <c r="BT28" i="11"/>
  <c r="AG29" i="11"/>
  <c r="AW29" i="11"/>
  <c r="BR29" i="11"/>
  <c r="AJ30" i="11"/>
  <c r="AZ30" i="11"/>
  <c r="BM30" i="11"/>
  <c r="BR30" i="11"/>
  <c r="T16" i="11"/>
  <c r="U16" i="11"/>
  <c r="N3" i="11"/>
  <c r="J3" i="11"/>
  <c r="I3" i="11"/>
  <c r="K3" i="11"/>
  <c r="AU3" i="11"/>
  <c r="BQ3" i="11"/>
  <c r="O4" i="11"/>
  <c r="AI5" i="11"/>
  <c r="AX5" i="11"/>
  <c r="BL5" i="11"/>
  <c r="T6" i="11"/>
  <c r="I7" i="11"/>
  <c r="J7" i="11"/>
  <c r="K7" i="11"/>
  <c r="BS9" i="11"/>
  <c r="AI10" i="11"/>
  <c r="AY10" i="11"/>
  <c r="AX12" i="11"/>
  <c r="BX12" i="11"/>
  <c r="AK13" i="11"/>
  <c r="AW13" i="11"/>
  <c r="BI13" i="11"/>
  <c r="BS13" i="11"/>
  <c r="CC13" i="11"/>
  <c r="AW15" i="11"/>
  <c r="BU15" i="11"/>
  <c r="AS16" i="11"/>
  <c r="BG16" i="11"/>
  <c r="BR16" i="11"/>
  <c r="AC17" i="11"/>
  <c r="AV17" i="11"/>
  <c r="BL17" i="11"/>
  <c r="CG17" i="11"/>
  <c r="Z19" i="11"/>
  <c r="AK19" i="11"/>
  <c r="AO21" i="11"/>
  <c r="BK21" i="11"/>
  <c r="AI22" i="11"/>
  <c r="AT22" i="11"/>
  <c r="BG22" i="11"/>
  <c r="BS22" i="11"/>
  <c r="AG23" i="11"/>
  <c r="AS23" i="11"/>
  <c r="BG23" i="11"/>
  <c r="BU23" i="11"/>
  <c r="AL24" i="11"/>
  <c r="BK24" i="11"/>
  <c r="AI25" i="11"/>
  <c r="AS25" i="11"/>
  <c r="BI25" i="11"/>
  <c r="CB25" i="11"/>
  <c r="BA27" i="11"/>
  <c r="AS28" i="11"/>
  <c r="BG28" i="11"/>
  <c r="BW28" i="11"/>
  <c r="AI29" i="11"/>
  <c r="BA29" i="11"/>
  <c r="BU29" i="11"/>
  <c r="BA30" i="11"/>
  <c r="BO30" i="11"/>
  <c r="I5" i="11"/>
  <c r="J5" i="11"/>
  <c r="K5" i="11"/>
  <c r="AY22" i="11"/>
  <c r="AY3" i="11"/>
  <c r="BS3" i="11"/>
  <c r="Q4" i="11"/>
  <c r="O5" i="11"/>
  <c r="AJ5" i="11"/>
  <c r="AZ5" i="11"/>
  <c r="BN5" i="11"/>
  <c r="AL10" i="11"/>
  <c r="BC10" i="11"/>
  <c r="BT10" i="11"/>
  <c r="CD12" i="11"/>
  <c r="CF13" i="11"/>
  <c r="T15" i="11"/>
  <c r="U15" i="11"/>
  <c r="AD15" i="11"/>
  <c r="BO21" i="11"/>
  <c r="AU22" i="11"/>
  <c r="BI22" i="11"/>
  <c r="BU22" i="11"/>
  <c r="AM24" i="11"/>
  <c r="BS24" i="11"/>
  <c r="BI27" i="11"/>
  <c r="O3" i="11"/>
  <c r="AC3" i="11"/>
  <c r="BA3" i="11"/>
  <c r="BW3" i="11"/>
  <c r="U4" i="11"/>
  <c r="AI4" i="11"/>
  <c r="CB4" i="11"/>
  <c r="Y5" i="11"/>
  <c r="AL5" i="11"/>
  <c r="BA5" i="11"/>
  <c r="BP5" i="11"/>
  <c r="X6" i="11"/>
  <c r="BQ7" i="11"/>
  <c r="BD9" i="11"/>
  <c r="BX9" i="11"/>
  <c r="BF10" i="11"/>
  <c r="CE10" i="11"/>
  <c r="AE12" i="11"/>
  <c r="T12" i="11"/>
  <c r="U12" i="11"/>
  <c r="AI12" i="11"/>
  <c r="CE12" i="11"/>
  <c r="BA13" i="11"/>
  <c r="BU13" i="11"/>
  <c r="W15" i="11"/>
  <c r="BC15" i="11"/>
  <c r="AK16" i="11"/>
  <c r="AW16" i="11"/>
  <c r="BI16" i="11"/>
  <c r="BA17" i="11"/>
  <c r="T18" i="11"/>
  <c r="U18" i="11"/>
  <c r="CB18" i="11"/>
  <c r="AB19" i="11"/>
  <c r="AM19" i="11"/>
  <c r="BG19" i="11"/>
  <c r="BX19" i="11"/>
  <c r="AN21" i="11"/>
  <c r="AB21" i="11"/>
  <c r="AA21" i="11"/>
  <c r="Z21" i="11"/>
  <c r="AE21" i="11"/>
  <c r="AD21" i="11"/>
  <c r="AC21" i="11"/>
  <c r="AQ21" i="11"/>
  <c r="AL22" i="11"/>
  <c r="AW22" i="11"/>
  <c r="BJ22" i="11"/>
  <c r="AK23" i="11"/>
  <c r="AU23" i="11"/>
  <c r="AW25" i="11"/>
  <c r="AV28" i="11"/>
  <c r="BK28" i="11"/>
  <c r="CA28" i="11"/>
  <c r="BE29" i="11"/>
  <c r="BZ29" i="11"/>
  <c r="AR30" i="11"/>
  <c r="BE30" i="11"/>
  <c r="AH31" i="11"/>
  <c r="CD16" i="11"/>
  <c r="BZ17" i="11"/>
  <c r="CB19" i="11"/>
  <c r="CE22" i="11"/>
  <c r="CE23" i="11"/>
  <c r="CC25" i="11"/>
  <c r="BZ16" i="11"/>
  <c r="CB17" i="11"/>
  <c r="CE19" i="11"/>
  <c r="CG22" i="11"/>
  <c r="CG25" i="11"/>
  <c r="CC16" i="11"/>
  <c r="CH22" i="11"/>
  <c r="CH25" i="11"/>
  <c r="CA21" i="11"/>
  <c r="CF16" i="11"/>
  <c r="CH17" i="11"/>
  <c r="CC21" i="11"/>
  <c r="CE16" i="11"/>
  <c r="CH16" i="11"/>
  <c r="AH27" i="11"/>
  <c r="AM29" i="11"/>
  <c r="AK30" i="11"/>
  <c r="AJ27" i="11"/>
  <c r="AI28" i="11"/>
  <c r="AO29" i="11"/>
  <c r="AM30" i="11"/>
  <c r="AO30" i="11"/>
  <c r="AL30" i="11"/>
  <c r="AG30" i="11"/>
  <c r="CC30" i="10"/>
  <c r="AW38" i="10"/>
  <c r="BK17" i="10"/>
  <c r="CF23" i="10"/>
  <c r="CC18" i="10"/>
  <c r="BH21" i="10"/>
  <c r="CG17" i="10"/>
  <c r="CC29" i="10"/>
  <c r="AW37" i="10"/>
  <c r="AW32" i="10"/>
  <c r="AH27" i="10"/>
  <c r="BB20" i="10"/>
  <c r="AM35" i="10"/>
  <c r="AC30" i="10"/>
  <c r="W30" i="10"/>
  <c r="X30" i="10"/>
  <c r="Y30" i="10"/>
  <c r="Z30" i="10"/>
  <c r="AD30" i="10"/>
  <c r="AA30" i="10"/>
  <c r="AE30" i="10"/>
  <c r="AB30" i="10"/>
  <c r="W32" i="10"/>
  <c r="X32" i="10"/>
  <c r="Y32" i="10"/>
  <c r="Z32" i="10"/>
  <c r="AA32" i="10"/>
  <c r="AB32" i="10"/>
  <c r="AC32" i="10"/>
  <c r="AD32" i="10"/>
  <c r="AE32" i="10"/>
  <c r="AB29" i="10"/>
  <c r="AC29" i="10"/>
  <c r="W29" i="10"/>
  <c r="AD29" i="10"/>
  <c r="X29" i="10"/>
  <c r="AE29" i="10"/>
  <c r="Y29" i="10"/>
  <c r="Z29" i="10"/>
  <c r="AA29" i="10"/>
  <c r="W31" i="10"/>
  <c r="X31" i="10"/>
  <c r="Y31" i="10"/>
  <c r="Z31" i="10"/>
  <c r="AA31" i="10"/>
  <c r="AB31" i="10"/>
  <c r="AC31" i="10"/>
  <c r="AD31" i="10"/>
  <c r="AE31" i="10"/>
  <c r="AN33" i="10"/>
  <c r="X33" i="10"/>
  <c r="AD33" i="10"/>
  <c r="Y33" i="10"/>
  <c r="AE33" i="10"/>
  <c r="Z33" i="10"/>
  <c r="AA33" i="10"/>
  <c r="AB33" i="10"/>
  <c r="AC33" i="10"/>
  <c r="W33" i="10"/>
  <c r="AI27" i="10"/>
  <c r="AO24" i="10"/>
  <c r="AN19" i="10"/>
  <c r="AA27" i="10"/>
  <c r="AB27" i="10"/>
  <c r="AC27" i="10"/>
  <c r="AD27" i="10"/>
  <c r="W27" i="10"/>
  <c r="AE27" i="10"/>
  <c r="X27" i="10"/>
  <c r="Y27" i="10"/>
  <c r="Z27" i="10"/>
  <c r="AD24" i="10"/>
  <c r="W24" i="10"/>
  <c r="AE24" i="10"/>
  <c r="X24" i="10"/>
  <c r="Y24" i="10"/>
  <c r="Z24" i="10"/>
  <c r="AA24" i="10"/>
  <c r="AB24" i="10"/>
  <c r="AC24" i="10"/>
  <c r="AB26" i="10"/>
  <c r="AC26" i="10"/>
  <c r="AD26" i="10"/>
  <c r="W26" i="10"/>
  <c r="AE26" i="10"/>
  <c r="X26" i="10"/>
  <c r="Y26" i="10"/>
  <c r="Z26" i="10"/>
  <c r="AA26" i="10"/>
  <c r="N27" i="10"/>
  <c r="N26" i="10"/>
  <c r="N25" i="10"/>
  <c r="N24" i="10"/>
  <c r="N23" i="10"/>
  <c r="W23" i="10"/>
  <c r="AE23" i="10"/>
  <c r="X23" i="10"/>
  <c r="Y23" i="10"/>
  <c r="Z23" i="10"/>
  <c r="AA23" i="10"/>
  <c r="AB23" i="10"/>
  <c r="AC23" i="10"/>
  <c r="AD23" i="10"/>
  <c r="AC25" i="10"/>
  <c r="AD25" i="10"/>
  <c r="W25" i="10"/>
  <c r="AE25" i="10"/>
  <c r="X25" i="10"/>
  <c r="Y25" i="10"/>
  <c r="Z25" i="10"/>
  <c r="AA25" i="10"/>
  <c r="AB25" i="10"/>
  <c r="AC20" i="10"/>
  <c r="AD20" i="10"/>
  <c r="W20" i="10"/>
  <c r="AE20" i="10"/>
  <c r="X20" i="10"/>
  <c r="Y20" i="10"/>
  <c r="Z20" i="10"/>
  <c r="AA20" i="10"/>
  <c r="AB20" i="10"/>
  <c r="AD19" i="10"/>
  <c r="W19" i="10"/>
  <c r="AE19" i="10"/>
  <c r="X19" i="10"/>
  <c r="Y19" i="10"/>
  <c r="Z19" i="10"/>
  <c r="AA19" i="10"/>
  <c r="AB19" i="10"/>
  <c r="AC19" i="10"/>
  <c r="W18" i="10"/>
  <c r="AE18" i="10"/>
  <c r="X18" i="10"/>
  <c r="Y18" i="10"/>
  <c r="Z18" i="10"/>
  <c r="AA18" i="10"/>
  <c r="AB18" i="10"/>
  <c r="AC18" i="10"/>
  <c r="AD18" i="10"/>
  <c r="X17" i="10"/>
  <c r="Y17" i="10"/>
  <c r="Z17" i="10"/>
  <c r="AA17" i="10"/>
  <c r="AB17" i="10"/>
  <c r="AC17" i="10"/>
  <c r="AD17" i="10"/>
  <c r="W17" i="10"/>
  <c r="AE17" i="10"/>
  <c r="AB21" i="10"/>
  <c r="AC21" i="10"/>
  <c r="AD21" i="10"/>
  <c r="W21" i="10"/>
  <c r="AE21" i="10"/>
  <c r="X21" i="10"/>
  <c r="Y21" i="10"/>
  <c r="Z21" i="10"/>
  <c r="AA21" i="10"/>
  <c r="S26" i="10"/>
  <c r="P25" i="10"/>
  <c r="AG33" i="10"/>
  <c r="CF37" i="10"/>
  <c r="R26" i="10"/>
  <c r="BW36" i="10"/>
  <c r="BR20" i="10"/>
  <c r="AK36" i="10"/>
  <c r="CG20" i="10"/>
  <c r="BP17" i="10"/>
  <c r="BZ18" i="10"/>
  <c r="BW32" i="10"/>
  <c r="AM25" i="10"/>
  <c r="CG35" i="10"/>
  <c r="AX21" i="10"/>
  <c r="CB21" i="10"/>
  <c r="AH21" i="10"/>
  <c r="O23" i="10"/>
  <c r="AG31" i="10"/>
  <c r="AS35" i="10"/>
  <c r="AV19" i="10"/>
  <c r="BF23" i="10"/>
  <c r="AG30" i="10"/>
  <c r="BW31" i="10"/>
  <c r="CB32" i="10"/>
  <c r="CH26" i="10"/>
  <c r="S25" i="10"/>
  <c r="CA30" i="10"/>
  <c r="AG38" i="10"/>
  <c r="CB30" i="10"/>
  <c r="AO38" i="10"/>
  <c r="BX19" i="10"/>
  <c r="AJ19" i="10"/>
  <c r="BG18" i="10"/>
  <c r="AL19" i="10"/>
  <c r="AI24" i="10"/>
  <c r="AJ27" i="10"/>
  <c r="BM37" i="10"/>
  <c r="BF20" i="10"/>
  <c r="AJ24" i="10"/>
  <c r="BD20" i="10"/>
  <c r="AM23" i="10"/>
  <c r="AK24" i="10"/>
  <c r="O25" i="10"/>
  <c r="AY25" i="10"/>
  <c r="CB26" i="10"/>
  <c r="BL29" i="10"/>
  <c r="AV31" i="10"/>
  <c r="AY32" i="10"/>
  <c r="AI33" i="10"/>
  <c r="BA35" i="10"/>
  <c r="AY37" i="10"/>
  <c r="BJ18" i="10"/>
  <c r="AL24" i="10"/>
  <c r="BJ25" i="10"/>
  <c r="Q26" i="10"/>
  <c r="CC26" i="10"/>
  <c r="BK27" i="10"/>
  <c r="CE30" i="10"/>
  <c r="AW31" i="10"/>
  <c r="BD32" i="10"/>
  <c r="CE32" i="10"/>
  <c r="AO33" i="10"/>
  <c r="BL37" i="10"/>
  <c r="AI19" i="10"/>
  <c r="BJ20" i="10"/>
  <c r="AG21" i="10"/>
  <c r="BK25" i="10"/>
  <c r="BA27" i="10"/>
  <c r="AY31" i="10"/>
  <c r="BG32" i="10"/>
  <c r="AM24" i="10"/>
  <c r="BL25" i="10"/>
  <c r="BC27" i="10"/>
  <c r="BE31" i="10"/>
  <c r="BO32" i="10"/>
  <c r="BW33" i="10"/>
  <c r="AG37" i="10"/>
  <c r="BO37" i="10"/>
  <c r="AI25" i="10"/>
  <c r="P26" i="10"/>
  <c r="BF27" i="10"/>
  <c r="BO31" i="10"/>
  <c r="AH38" i="10"/>
  <c r="BW25" i="10"/>
  <c r="BK32" i="10"/>
  <c r="AR37" i="10"/>
  <c r="BW37" i="10"/>
  <c r="AL38" i="10"/>
  <c r="AM19" i="10"/>
  <c r="AS20" i="10"/>
  <c r="CD20" i="10"/>
  <c r="BK21" i="10"/>
  <c r="AG24" i="10"/>
  <c r="AV25" i="10"/>
  <c r="CD27" i="10"/>
  <c r="AV32" i="10"/>
  <c r="AV37" i="10"/>
  <c r="CE37" i="10"/>
  <c r="AO18" i="10"/>
  <c r="BJ19" i="10"/>
  <c r="BE29" i="10"/>
  <c r="BE33" i="10"/>
  <c r="BO36" i="10"/>
  <c r="BW38" i="10"/>
  <c r="BR38" i="10"/>
  <c r="AU38" i="10"/>
  <c r="BM38" i="10"/>
  <c r="AT38" i="10"/>
  <c r="BK38" i="10"/>
  <c r="BJ38" i="10"/>
  <c r="BE38" i="10"/>
  <c r="BC17" i="10"/>
  <c r="AJ17" i="10"/>
  <c r="AZ17" i="10"/>
  <c r="AU17" i="10"/>
  <c r="BI17" i="10"/>
  <c r="AG18" i="10"/>
  <c r="BL19" i="10"/>
  <c r="BG29" i="10"/>
  <c r="CE31" i="10"/>
  <c r="CC31" i="10"/>
  <c r="CB31" i="10"/>
  <c r="CA38" i="10"/>
  <c r="BK30" i="10"/>
  <c r="BE30" i="10"/>
  <c r="AW30" i="10"/>
  <c r="AQ30" i="10"/>
  <c r="CA33" i="10"/>
  <c r="AY33" i="10"/>
  <c r="AW33" i="10"/>
  <c r="BM33" i="10"/>
  <c r="BO33" i="10"/>
  <c r="AV33" i="10"/>
  <c r="CE33" i="10"/>
  <c r="AQ33" i="10"/>
  <c r="BL33" i="10"/>
  <c r="BQ17" i="10"/>
  <c r="AU19" i="10"/>
  <c r="CA19" i="10"/>
  <c r="BX25" i="10"/>
  <c r="BG25" i="10"/>
  <c r="AU25" i="10"/>
  <c r="BE25" i="10"/>
  <c r="AT25" i="10"/>
  <c r="CB25" i="10"/>
  <c r="BC25" i="10"/>
  <c r="BR25" i="10"/>
  <c r="BD25" i="10"/>
  <c r="AQ25" i="10"/>
  <c r="BO25" i="10"/>
  <c r="CA25" i="10"/>
  <c r="BM25" i="10"/>
  <c r="BB25" i="10"/>
  <c r="CB29" i="10"/>
  <c r="BG30" i="10"/>
  <c r="CB33" i="10"/>
  <c r="CH37" i="10"/>
  <c r="CC37" i="10"/>
  <c r="CB37" i="10"/>
  <c r="BB38" i="10"/>
  <c r="BL30" i="10"/>
  <c r="AO32" i="10"/>
  <c r="AN32" i="10"/>
  <c r="CC33" i="10"/>
  <c r="BC38" i="10"/>
  <c r="CD36" i="10"/>
  <c r="BI36" i="10"/>
  <c r="BG36" i="10"/>
  <c r="BA36" i="10"/>
  <c r="AY36" i="10"/>
  <c r="AS36" i="10"/>
  <c r="CG19" i="10"/>
  <c r="BH19" i="10"/>
  <c r="AS19" i="10"/>
  <c r="BG19" i="10"/>
  <c r="AR19" i="10"/>
  <c r="BQ19" i="10"/>
  <c r="BR19" i="10"/>
  <c r="BC19" i="10"/>
  <c r="CE19" i="10"/>
  <c r="BB19" i="10"/>
  <c r="BO19" i="10"/>
  <c r="AZ19" i="10"/>
  <c r="CE36" i="10"/>
  <c r="CH19" i="10"/>
  <c r="AK17" i="10"/>
  <c r="AY19" i="10"/>
  <c r="CE29" i="10"/>
  <c r="BM30" i="10"/>
  <c r="AN31" i="10"/>
  <c r="AO31" i="10"/>
  <c r="AI31" i="10"/>
  <c r="AG32" i="10"/>
  <c r="AI35" i="10"/>
  <c r="AK35" i="10"/>
  <c r="AJ35" i="10"/>
  <c r="BQ35" i="10"/>
  <c r="BI35" i="10"/>
  <c r="AO36" i="10"/>
  <c r="AI36" i="10"/>
  <c r="AH36" i="10"/>
  <c r="AN37" i="10"/>
  <c r="AM39" i="10"/>
  <c r="CA29" i="10"/>
  <c r="BW29" i="10"/>
  <c r="BD29" i="10"/>
  <c r="AY29" i="10"/>
  <c r="AW29" i="10"/>
  <c r="BO29" i="10"/>
  <c r="AV29" i="10"/>
  <c r="BM29" i="10"/>
  <c r="AQ29" i="10"/>
  <c r="AM17" i="10"/>
  <c r="BI19" i="10"/>
  <c r="BD33" i="10"/>
  <c r="AQ36" i="10"/>
  <c r="AS17" i="10"/>
  <c r="CB19" i="10"/>
  <c r="BN20" i="10"/>
  <c r="T21" i="10"/>
  <c r="AM21" i="10"/>
  <c r="BX21" i="10"/>
  <c r="U26" i="10"/>
  <c r="AM27" i="10"/>
  <c r="BM27" i="10"/>
  <c r="AV30" i="10"/>
  <c r="BO30" i="10"/>
  <c r="BD31" i="10"/>
  <c r="BE32" i="10"/>
  <c r="CA32" i="10"/>
  <c r="BC33" i="10"/>
  <c r="AI37" i="10"/>
  <c r="AZ37" i="10"/>
  <c r="AM38" i="10"/>
  <c r="AJ39" i="10"/>
  <c r="CC36" i="10"/>
  <c r="AO37" i="10"/>
  <c r="BD37" i="10"/>
  <c r="AK39" i="10"/>
  <c r="BQ25" i="10"/>
  <c r="CA31" i="10"/>
  <c r="J19" i="10"/>
  <c r="K19" i="10" s="1"/>
  <c r="J20" i="10"/>
  <c r="K20" i="10" s="1"/>
  <c r="J18" i="10"/>
  <c r="K18" i="10" s="1"/>
  <c r="J17" i="10"/>
  <c r="K17" i="10" s="1"/>
  <c r="J21" i="10"/>
  <c r="K21" i="10" s="1"/>
  <c r="BX17" i="10"/>
  <c r="AI18" i="10"/>
  <c r="AO19" i="10"/>
  <c r="CF19" i="10"/>
  <c r="AT20" i="10"/>
  <c r="AU21" i="10"/>
  <c r="U25" i="10"/>
  <c r="CD26" i="10"/>
  <c r="AQ27" i="10"/>
  <c r="AY30" i="10"/>
  <c r="BG31" i="10"/>
  <c r="BL32" i="10"/>
  <c r="CC32" i="10"/>
  <c r="BE37" i="10"/>
  <c r="CA37" i="10"/>
  <c r="BQ38" i="10"/>
  <c r="BN27" i="10"/>
  <c r="CH29" i="10"/>
  <c r="BA17" i="10"/>
  <c r="CF17" i="10"/>
  <c r="AR18" i="10"/>
  <c r="AV20" i="10"/>
  <c r="AV21" i="10"/>
  <c r="CF21" i="10"/>
  <c r="BB24" i="10"/>
  <c r="O26" i="10"/>
  <c r="AR27" i="10"/>
  <c r="BD30" i="10"/>
  <c r="BW30" i="10"/>
  <c r="BK31" i="10"/>
  <c r="BL31" i="10"/>
  <c r="AQ32" i="10"/>
  <c r="BM32" i="10"/>
  <c r="AQ37" i="10"/>
  <c r="BG37" i="10"/>
  <c r="AI39" i="10"/>
  <c r="U19" i="10"/>
  <c r="T27" i="10"/>
  <c r="AV27" i="10"/>
  <c r="AQ31" i="10"/>
  <c r="BM31" i="10"/>
  <c r="M19" i="10"/>
  <c r="M20" i="10"/>
  <c r="S23" i="10"/>
  <c r="N19" i="10"/>
  <c r="O20" i="10"/>
  <c r="O21" i="10"/>
  <c r="P19" i="10"/>
  <c r="P20" i="10"/>
  <c r="P21" i="10"/>
  <c r="S19" i="10"/>
  <c r="R20" i="10"/>
  <c r="R21" i="10"/>
  <c r="O17" i="10"/>
  <c r="T19" i="10"/>
  <c r="U20" i="10"/>
  <c r="S27" i="10"/>
  <c r="Q17" i="10"/>
  <c r="U21" i="10"/>
  <c r="BA7" i="11"/>
  <c r="CH9" i="11"/>
  <c r="BZ9" i="11"/>
  <c r="CE9" i="11"/>
  <c r="CD9" i="11"/>
  <c r="CB15" i="11"/>
  <c r="CH15" i="11"/>
  <c r="BZ15" i="11"/>
  <c r="CG15" i="11"/>
  <c r="CE15" i="11"/>
  <c r="CF15" i="11"/>
  <c r="CD15" i="11"/>
  <c r="CC15" i="11"/>
  <c r="CA15" i="11"/>
  <c r="P3" i="11"/>
  <c r="X3" i="11"/>
  <c r="AV3" i="11"/>
  <c r="BD3" i="11"/>
  <c r="BL3" i="11"/>
  <c r="BT3" i="11"/>
  <c r="CB3" i="11"/>
  <c r="R4" i="11"/>
  <c r="Z4" i="11"/>
  <c r="AH4" i="11"/>
  <c r="AX4" i="11"/>
  <c r="BF4" i="11"/>
  <c r="BN4" i="11"/>
  <c r="BV4" i="11"/>
  <c r="CD4" i="11"/>
  <c r="U5" i="11"/>
  <c r="AW5" i="11"/>
  <c r="BF5" i="11"/>
  <c r="BO5" i="11"/>
  <c r="BX5" i="11"/>
  <c r="P6" i="11"/>
  <c r="Z6" i="11"/>
  <c r="AI6" i="11"/>
  <c r="AT6" i="11"/>
  <c r="BD6" i="11"/>
  <c r="BO6" i="11"/>
  <c r="BU6" i="11"/>
  <c r="CC6" i="11"/>
  <c r="CG6" i="11"/>
  <c r="S7" i="11"/>
  <c r="O7" i="11"/>
  <c r="AG7" i="11"/>
  <c r="AR7" i="11"/>
  <c r="BB7" i="11"/>
  <c r="BM7" i="11"/>
  <c r="CE7" i="11"/>
  <c r="Y9" i="11"/>
  <c r="AM9" i="11"/>
  <c r="AW9" i="11"/>
  <c r="BK9" i="11"/>
  <c r="AA10" i="11"/>
  <c r="BU10" i="11"/>
  <c r="BM10" i="11"/>
  <c r="BE10" i="11"/>
  <c r="AW10" i="11"/>
  <c r="AO10" i="11"/>
  <c r="AG10" i="11"/>
  <c r="AN10" i="11"/>
  <c r="BR10" i="11"/>
  <c r="BJ10" i="11"/>
  <c r="BB10" i="11"/>
  <c r="BQ10" i="11"/>
  <c r="BI10" i="11"/>
  <c r="BA10" i="11"/>
  <c r="AS10" i="11"/>
  <c r="AK10" i="11"/>
  <c r="AJ10" i="11"/>
  <c r="BG10" i="11"/>
  <c r="CA10" i="11"/>
  <c r="AR11" i="11"/>
  <c r="BM11" i="11"/>
  <c r="CA3" i="11"/>
  <c r="BL7" i="11"/>
  <c r="BV7" i="11"/>
  <c r="Q3" i="11"/>
  <c r="AW3" i="11"/>
  <c r="BE3" i="11"/>
  <c r="BM3" i="11"/>
  <c r="BU3" i="11"/>
  <c r="CC3" i="11"/>
  <c r="S4" i="11"/>
  <c r="AA4" i="11"/>
  <c r="AQ4" i="11"/>
  <c r="AY4" i="11"/>
  <c r="BG4" i="11"/>
  <c r="BO4" i="11"/>
  <c r="BW4" i="11"/>
  <c r="CE4" i="11"/>
  <c r="AE5" i="11"/>
  <c r="W5" i="11"/>
  <c r="AO5" i="11"/>
  <c r="CA5" i="11"/>
  <c r="BS5" i="11"/>
  <c r="BK5" i="11"/>
  <c r="BC5" i="11"/>
  <c r="AU5" i="11"/>
  <c r="CH5" i="11"/>
  <c r="R6" i="11"/>
  <c r="AA6" i="11"/>
  <c r="AJ6" i="11"/>
  <c r="AU6" i="11"/>
  <c r="BF6" i="11"/>
  <c r="BP6" i="11"/>
  <c r="X7" i="11"/>
  <c r="AH7" i="11"/>
  <c r="AS7" i="11"/>
  <c r="BD7" i="11"/>
  <c r="BN7" i="11"/>
  <c r="BW7" i="11"/>
  <c r="BO7" i="11"/>
  <c r="BG7" i="11"/>
  <c r="AY7" i="11"/>
  <c r="AQ7" i="11"/>
  <c r="CB7" i="11"/>
  <c r="CA7" i="11"/>
  <c r="BS7" i="11"/>
  <c r="BK7" i="11"/>
  <c r="BC7" i="11"/>
  <c r="AU7" i="11"/>
  <c r="AB9" i="11"/>
  <c r="AN9" i="11"/>
  <c r="BR9" i="11"/>
  <c r="BJ9" i="11"/>
  <c r="BB9" i="11"/>
  <c r="AT9" i="11"/>
  <c r="BW9" i="11"/>
  <c r="BO9" i="11"/>
  <c r="BG9" i="11"/>
  <c r="AY9" i="11"/>
  <c r="AQ9" i="11"/>
  <c r="BV9" i="11"/>
  <c r="BN9" i="11"/>
  <c r="BF9" i="11"/>
  <c r="AX9" i="11"/>
  <c r="AD10" i="11"/>
  <c r="CD10" i="11"/>
  <c r="AS11" i="11"/>
  <c r="BP11" i="11"/>
  <c r="R3" i="11"/>
  <c r="Z3" i="11"/>
  <c r="AX3" i="11"/>
  <c r="BF3" i="11"/>
  <c r="BN3" i="11"/>
  <c r="BV3" i="11"/>
  <c r="CD3" i="11"/>
  <c r="T4" i="11"/>
  <c r="AB4" i="11"/>
  <c r="AJ4" i="11"/>
  <c r="AR4" i="11"/>
  <c r="AZ4" i="11"/>
  <c r="BH4" i="11"/>
  <c r="BP4" i="11"/>
  <c r="BX4" i="11"/>
  <c r="CF4" i="11"/>
  <c r="N5" i="11"/>
  <c r="X5" i="11"/>
  <c r="AG5" i="11"/>
  <c r="AM5" i="11"/>
  <c r="AY5" i="11"/>
  <c r="BH5" i="11"/>
  <c r="BQ5" i="11"/>
  <c r="BZ5" i="11"/>
  <c r="S6" i="11"/>
  <c r="AL6" i="11"/>
  <c r="AV6" i="11"/>
  <c r="BG6" i="11"/>
  <c r="BR6" i="11"/>
  <c r="AJ7" i="11"/>
  <c r="AT7" i="11"/>
  <c r="BE7" i="11"/>
  <c r="BP7" i="11"/>
  <c r="BZ7" i="11"/>
  <c r="AC9" i="11"/>
  <c r="BA9" i="11"/>
  <c r="BM9" i="11"/>
  <c r="CA9" i="11"/>
  <c r="AE10" i="11"/>
  <c r="AW11" i="11"/>
  <c r="AL18" i="11"/>
  <c r="AJ18" i="11"/>
  <c r="AI18" i="11"/>
  <c r="AO18" i="11"/>
  <c r="AG18" i="11"/>
  <c r="BT18" i="11"/>
  <c r="BD18" i="11"/>
  <c r="AN18" i="11"/>
  <c r="BS18" i="11"/>
  <c r="BC18" i="11"/>
  <c r="AM18" i="11"/>
  <c r="AK18" i="11"/>
  <c r="BN18" i="11"/>
  <c r="AX18" i="11"/>
  <c r="AH18" i="11"/>
  <c r="BL18" i="11"/>
  <c r="AV18" i="11"/>
  <c r="BI18" i="11"/>
  <c r="AS18" i="11"/>
  <c r="AA7" i="11"/>
  <c r="AE7" i="11"/>
  <c r="W7" i="11"/>
  <c r="CE3" i="11"/>
  <c r="CG4" i="11"/>
  <c r="Z7" i="11"/>
  <c r="AK7" i="11"/>
  <c r="AV7" i="11"/>
  <c r="BF7" i="11"/>
  <c r="CB9" i="11"/>
  <c r="CC10" i="11"/>
  <c r="CB10" i="11"/>
  <c r="CH10" i="11"/>
  <c r="BZ10" i="11"/>
  <c r="CG10" i="11"/>
  <c r="CF10" i="11"/>
  <c r="CA11" i="11"/>
  <c r="BS11" i="11"/>
  <c r="CG11" i="11"/>
  <c r="BX11" i="11"/>
  <c r="BO11" i="11"/>
  <c r="BG11" i="11"/>
  <c r="AY11" i="11"/>
  <c r="AQ11" i="11"/>
  <c r="CF11" i="11"/>
  <c r="BW11" i="11"/>
  <c r="BN11" i="11"/>
  <c r="BF11" i="11"/>
  <c r="AX11" i="11"/>
  <c r="CE11" i="11"/>
  <c r="BV11" i="11"/>
  <c r="CD11" i="11"/>
  <c r="BU11" i="11"/>
  <c r="BL11" i="11"/>
  <c r="BD11" i="11"/>
  <c r="AV11" i="11"/>
  <c r="CC11" i="11"/>
  <c r="BT11" i="11"/>
  <c r="BK11" i="11"/>
  <c r="BC11" i="11"/>
  <c r="AU11" i="11"/>
  <c r="CB11" i="11"/>
  <c r="BR11" i="11"/>
  <c r="BJ11" i="11"/>
  <c r="BB11" i="11"/>
  <c r="AT11" i="11"/>
  <c r="AI7" i="11"/>
  <c r="AM7" i="11"/>
  <c r="T3" i="11"/>
  <c r="AR3" i="11"/>
  <c r="AZ3" i="11"/>
  <c r="BH3" i="11"/>
  <c r="BP3" i="11"/>
  <c r="BX3" i="11"/>
  <c r="CF3" i="11"/>
  <c r="AD4" i="11"/>
  <c r="AT4" i="11"/>
  <c r="BB4" i="11"/>
  <c r="BJ4" i="11"/>
  <c r="BR4" i="11"/>
  <c r="BZ4" i="11"/>
  <c r="CH4" i="11"/>
  <c r="U6" i="11"/>
  <c r="AD6" i="11"/>
  <c r="AN6" i="11"/>
  <c r="AY6" i="11"/>
  <c r="BJ6" i="11"/>
  <c r="AB7" i="11"/>
  <c r="AL7" i="11"/>
  <c r="AW7" i="11"/>
  <c r="BH7" i="11"/>
  <c r="BR7" i="11"/>
  <c r="AD9" i="11"/>
  <c r="AI9" i="11"/>
  <c r="AA9" i="11"/>
  <c r="AH9" i="11"/>
  <c r="Z9" i="11"/>
  <c r="CC9" i="11"/>
  <c r="BA11" i="11"/>
  <c r="BZ11" i="11"/>
  <c r="CG3" i="11"/>
  <c r="AU4" i="11"/>
  <c r="BC4" i="11"/>
  <c r="BK4" i="11"/>
  <c r="BS4" i="11"/>
  <c r="CA4" i="11"/>
  <c r="AE6" i="11"/>
  <c r="AO6" i="11"/>
  <c r="AG6" i="11"/>
  <c r="BQ6" i="11"/>
  <c r="BI6" i="11"/>
  <c r="BA6" i="11"/>
  <c r="AS6" i="11"/>
  <c r="AK6" i="11"/>
  <c r="AZ6" i="11"/>
  <c r="BK6" i="11"/>
  <c r="BV6" i="11"/>
  <c r="AC7" i="11"/>
  <c r="AN7" i="11"/>
  <c r="AX7" i="11"/>
  <c r="BI7" i="11"/>
  <c r="BT7" i="11"/>
  <c r="AG9" i="11"/>
  <c r="CF9" i="11"/>
  <c r="Y10" i="11"/>
  <c r="X10" i="11"/>
  <c r="AC10" i="11"/>
  <c r="AB10" i="11"/>
  <c r="BE11" i="11"/>
  <c r="CH11" i="11"/>
  <c r="AT3" i="11"/>
  <c r="BB3" i="11"/>
  <c r="BJ3" i="11"/>
  <c r="BZ3" i="11"/>
  <c r="P4" i="11"/>
  <c r="AV4" i="11"/>
  <c r="BD4" i="11"/>
  <c r="BL4" i="11"/>
  <c r="S5" i="11"/>
  <c r="AB5" i="11"/>
  <c r="AK5" i="11"/>
  <c r="AT5" i="11"/>
  <c r="BD5" i="11"/>
  <c r="BM5" i="11"/>
  <c r="BV5" i="11"/>
  <c r="CE5" i="11"/>
  <c r="N6" i="11"/>
  <c r="W6" i="11"/>
  <c r="Y6" i="11"/>
  <c r="AQ6" i="11"/>
  <c r="BB6" i="11"/>
  <c r="BL6" i="11"/>
  <c r="BW6" i="11"/>
  <c r="AD7" i="11"/>
  <c r="AO7" i="11"/>
  <c r="AZ7" i="11"/>
  <c r="BJ7" i="11"/>
  <c r="BU7" i="11"/>
  <c r="CG7" i="11"/>
  <c r="W9" i="11"/>
  <c r="AJ9" i="11"/>
  <c r="AU9" i="11"/>
  <c r="BH9" i="11"/>
  <c r="BT9" i="11"/>
  <c r="CG9" i="11"/>
  <c r="W10" i="11"/>
  <c r="BH11" i="11"/>
  <c r="AR10" i="11"/>
  <c r="AZ10" i="11"/>
  <c r="BH10" i="11"/>
  <c r="BP10" i="11"/>
  <c r="BX10" i="11"/>
  <c r="AD11" i="11"/>
  <c r="AL11" i="11"/>
  <c r="AO12" i="11"/>
  <c r="AG12" i="11"/>
  <c r="AN12" i="11"/>
  <c r="AZ12" i="11"/>
  <c r="BJ12" i="11"/>
  <c r="BV12" i="11"/>
  <c r="CF12" i="11"/>
  <c r="AC13" i="11"/>
  <c r="AM13" i="11"/>
  <c r="BT15" i="11"/>
  <c r="BL15" i="11"/>
  <c r="BD15" i="11"/>
  <c r="AV15" i="11"/>
  <c r="AN15" i="11"/>
  <c r="AL15" i="11"/>
  <c r="BQ15" i="11"/>
  <c r="BI15" i="11"/>
  <c r="BA15" i="11"/>
  <c r="AS15" i="11"/>
  <c r="AK15" i="11"/>
  <c r="BW15" i="11"/>
  <c r="BO15" i="11"/>
  <c r="BG15" i="11"/>
  <c r="AY15" i="11"/>
  <c r="AQ15" i="11"/>
  <c r="AI15" i="11"/>
  <c r="BF15" i="11"/>
  <c r="BV15" i="11"/>
  <c r="AA16" i="11"/>
  <c r="AL17" i="11"/>
  <c r="AC18" i="11"/>
  <c r="BR18" i="11"/>
  <c r="BJ18" i="11"/>
  <c r="BB18" i="11"/>
  <c r="AT18" i="11"/>
  <c r="BX18" i="11"/>
  <c r="BP18" i="11"/>
  <c r="BH18" i="11"/>
  <c r="AZ18" i="11"/>
  <c r="AR18" i="11"/>
  <c r="BW18" i="11"/>
  <c r="BO18" i="11"/>
  <c r="BG18" i="11"/>
  <c r="AY18" i="11"/>
  <c r="AQ18" i="11"/>
  <c r="BU18" i="11"/>
  <c r="BM18" i="11"/>
  <c r="BE18" i="11"/>
  <c r="AW18" i="11"/>
  <c r="BX31" i="11"/>
  <c r="BP31" i="11"/>
  <c r="BH31" i="11"/>
  <c r="AZ31" i="11"/>
  <c r="AR31" i="11"/>
  <c r="BW31" i="11"/>
  <c r="BO31" i="11"/>
  <c r="BG31" i="11"/>
  <c r="AY31" i="11"/>
  <c r="AQ31" i="11"/>
  <c r="CD31" i="11"/>
  <c r="BV31" i="11"/>
  <c r="BN31" i="11"/>
  <c r="BF31" i="11"/>
  <c r="AX31" i="11"/>
  <c r="CC31" i="11"/>
  <c r="BU31" i="11"/>
  <c r="BM31" i="11"/>
  <c r="BE31" i="11"/>
  <c r="AW31" i="11"/>
  <c r="BT31" i="11"/>
  <c r="BL31" i="11"/>
  <c r="BD31" i="11"/>
  <c r="AV31" i="11"/>
  <c r="CA31" i="11"/>
  <c r="BS31" i="11"/>
  <c r="BK31" i="11"/>
  <c r="BC31" i="11"/>
  <c r="AU31" i="11"/>
  <c r="BR31" i="11"/>
  <c r="BJ31" i="11"/>
  <c r="BB31" i="11"/>
  <c r="AT31" i="11"/>
  <c r="BQ31" i="11"/>
  <c r="BI31" i="11"/>
  <c r="BA31" i="11"/>
  <c r="AS31" i="11"/>
  <c r="CG31" i="11"/>
  <c r="W11" i="11"/>
  <c r="AE11" i="11"/>
  <c r="AM11" i="11"/>
  <c r="X12" i="11"/>
  <c r="Y12" i="11"/>
  <c r="AQ12" i="11"/>
  <c r="BA12" i="11"/>
  <c r="BK12" i="11"/>
  <c r="BW12" i="11"/>
  <c r="CG12" i="11"/>
  <c r="AD13" i="11"/>
  <c r="AN13" i="11"/>
  <c r="AR15" i="11"/>
  <c r="BH15" i="11"/>
  <c r="BX15" i="11"/>
  <c r="AB16" i="11"/>
  <c r="X17" i="11"/>
  <c r="AN17" i="11"/>
  <c r="AU18" i="11"/>
  <c r="BK18" i="11"/>
  <c r="CA18" i="11"/>
  <c r="BT24" i="11"/>
  <c r="BL24" i="11"/>
  <c r="BD24" i="11"/>
  <c r="AV24" i="11"/>
  <c r="BX24" i="11"/>
  <c r="BP24" i="11"/>
  <c r="BH24" i="11"/>
  <c r="AZ24" i="11"/>
  <c r="AR24" i="11"/>
  <c r="BV24" i="11"/>
  <c r="BN24" i="11"/>
  <c r="BF24" i="11"/>
  <c r="AX24" i="11"/>
  <c r="CE24" i="11"/>
  <c r="BR24" i="11"/>
  <c r="BE24" i="11"/>
  <c r="AS24" i="11"/>
  <c r="CC24" i="11"/>
  <c r="BQ24" i="11"/>
  <c r="BC24" i="11"/>
  <c r="AQ24" i="11"/>
  <c r="BO24" i="11"/>
  <c r="BB24" i="11"/>
  <c r="BM24" i="11"/>
  <c r="BA24" i="11"/>
  <c r="BW24" i="11"/>
  <c r="BJ24" i="11"/>
  <c r="AW24" i="11"/>
  <c r="AN11" i="11"/>
  <c r="AR12" i="11"/>
  <c r="BB12" i="11"/>
  <c r="BN12" i="11"/>
  <c r="AE13" i="11"/>
  <c r="AD16" i="11"/>
  <c r="AD18" i="11"/>
  <c r="AB18" i="11"/>
  <c r="AA18" i="11"/>
  <c r="Y18" i="11"/>
  <c r="BU12" i="11"/>
  <c r="BM12" i="11"/>
  <c r="BE12" i="11"/>
  <c r="AW12" i="11"/>
  <c r="BT12" i="11"/>
  <c r="BL12" i="11"/>
  <c r="BD12" i="11"/>
  <c r="AV12" i="11"/>
  <c r="CC12" i="11"/>
  <c r="CB12" i="11"/>
  <c r="AA13" i="11"/>
  <c r="AH13" i="11"/>
  <c r="Z13" i="11"/>
  <c r="AI13" i="11"/>
  <c r="CD18" i="11"/>
  <c r="AW6" i="11"/>
  <c r="BE6" i="11"/>
  <c r="BM6" i="11"/>
  <c r="AV10" i="11"/>
  <c r="BD10" i="11"/>
  <c r="BL10" i="11"/>
  <c r="Z11" i="11"/>
  <c r="AH11" i="11"/>
  <c r="AA12" i="11"/>
  <c r="AJ12" i="11"/>
  <c r="AT12" i="11"/>
  <c r="BF12" i="11"/>
  <c r="BP12" i="11"/>
  <c r="BZ12" i="11"/>
  <c r="W13" i="11"/>
  <c r="AG13" i="11"/>
  <c r="CG13" i="11"/>
  <c r="CE13" i="11"/>
  <c r="CD13" i="11"/>
  <c r="AH15" i="11"/>
  <c r="AX15" i="11"/>
  <c r="BN15" i="11"/>
  <c r="BX17" i="11"/>
  <c r="BP17" i="11"/>
  <c r="BH17" i="11"/>
  <c r="AZ17" i="11"/>
  <c r="AR17" i="11"/>
  <c r="BV17" i="11"/>
  <c r="BN17" i="11"/>
  <c r="BF17" i="11"/>
  <c r="AX17" i="11"/>
  <c r="BU17" i="11"/>
  <c r="BM17" i="11"/>
  <c r="BE17" i="11"/>
  <c r="AW17" i="11"/>
  <c r="CA17" i="11"/>
  <c r="BS17" i="11"/>
  <c r="BK17" i="11"/>
  <c r="BC17" i="11"/>
  <c r="AU17" i="11"/>
  <c r="BA18" i="11"/>
  <c r="BQ18" i="11"/>
  <c r="CB23" i="11"/>
  <c r="CF23" i="11"/>
  <c r="CD23" i="11"/>
  <c r="CC23" i="11"/>
  <c r="CA23" i="11"/>
  <c r="BZ23" i="11"/>
  <c r="CH23" i="11"/>
  <c r="BG24" i="11"/>
  <c r="AA11" i="11"/>
  <c r="AU12" i="11"/>
  <c r="BG12" i="11"/>
  <c r="BQ12" i="11"/>
  <c r="CA12" i="11"/>
  <c r="X13" i="11"/>
  <c r="AJ13" i="11"/>
  <c r="AJ17" i="11"/>
  <c r="AB17" i="11"/>
  <c r="AH17" i="11"/>
  <c r="Z17" i="11"/>
  <c r="AO17" i="11"/>
  <c r="AG17" i="11"/>
  <c r="Y17" i="11"/>
  <c r="AM17" i="11"/>
  <c r="AE17" i="11"/>
  <c r="W17" i="11"/>
  <c r="W18" i="11"/>
  <c r="CH18" i="11"/>
  <c r="BZ18" i="11"/>
  <c r="CF18" i="11"/>
  <c r="CE18" i="11"/>
  <c r="CC18" i="11"/>
  <c r="Z16" i="11"/>
  <c r="X16" i="11"/>
  <c r="AE16" i="11"/>
  <c r="W16" i="11"/>
  <c r="AC16" i="11"/>
  <c r="CG16" i="11"/>
  <c r="AS19" i="11"/>
  <c r="BB19" i="11"/>
  <c r="BK19" i="11"/>
  <c r="BT19" i="11"/>
  <c r="CD19" i="11"/>
  <c r="AS21" i="11"/>
  <c r="BE21" i="11"/>
  <c r="BR21" i="11"/>
  <c r="CE21" i="11"/>
  <c r="CB24" i="11"/>
  <c r="CF24" i="11"/>
  <c r="CD24" i="11"/>
  <c r="AX13" i="11"/>
  <c r="BF13" i="11"/>
  <c r="BN13" i="11"/>
  <c r="BV13" i="11"/>
  <c r="AC15" i="11"/>
  <c r="AM16" i="11"/>
  <c r="AU16" i="11"/>
  <c r="BC16" i="11"/>
  <c r="BK16" i="11"/>
  <c r="BS16" i="11"/>
  <c r="CA16" i="11"/>
  <c r="CC17" i="11"/>
  <c r="AC19" i="11"/>
  <c r="AL19" i="11"/>
  <c r="AU19" i="11"/>
  <c r="BD19" i="11"/>
  <c r="BN19" i="11"/>
  <c r="BW19" i="11"/>
  <c r="CF19" i="11"/>
  <c r="AU21" i="11"/>
  <c r="BI21" i="11"/>
  <c r="BU21" i="11"/>
  <c r="CH21" i="11"/>
  <c r="CB22" i="11"/>
  <c r="CF22" i="11"/>
  <c r="CD22" i="11"/>
  <c r="BT23" i="11"/>
  <c r="BL23" i="11"/>
  <c r="BD23" i="11"/>
  <c r="AV23" i="11"/>
  <c r="BX23" i="11"/>
  <c r="BP23" i="11"/>
  <c r="BH23" i="11"/>
  <c r="AZ23" i="11"/>
  <c r="AR23" i="11"/>
  <c r="BV23" i="11"/>
  <c r="BN23" i="11"/>
  <c r="BF23" i="11"/>
  <c r="AX23" i="11"/>
  <c r="BZ24" i="11"/>
  <c r="BX27" i="11"/>
  <c r="BP27" i="11"/>
  <c r="BH27" i="11"/>
  <c r="AZ27" i="11"/>
  <c r="AR27" i="11"/>
  <c r="BW27" i="11"/>
  <c r="BO27" i="11"/>
  <c r="BG27" i="11"/>
  <c r="AY27" i="11"/>
  <c r="AQ27" i="11"/>
  <c r="CD27" i="11"/>
  <c r="BV27" i="11"/>
  <c r="BN27" i="11"/>
  <c r="BF27" i="11"/>
  <c r="AX27" i="11"/>
  <c r="CC27" i="11"/>
  <c r="BU27" i="11"/>
  <c r="BM27" i="11"/>
  <c r="BE27" i="11"/>
  <c r="AW27" i="11"/>
  <c r="BT27" i="11"/>
  <c r="BL27" i="11"/>
  <c r="BD27" i="11"/>
  <c r="AV27" i="11"/>
  <c r="CA27" i="11"/>
  <c r="BS27" i="11"/>
  <c r="BK27" i="11"/>
  <c r="BC27" i="11"/>
  <c r="AU27" i="11"/>
  <c r="BR27" i="11"/>
  <c r="BJ27" i="11"/>
  <c r="BB27" i="11"/>
  <c r="AT27" i="11"/>
  <c r="AQ13" i="11"/>
  <c r="AY13" i="11"/>
  <c r="BG13" i="11"/>
  <c r="BO13" i="11"/>
  <c r="AT15" i="11"/>
  <c r="BB15" i="11"/>
  <c r="BJ15" i="11"/>
  <c r="AV16" i="11"/>
  <c r="BD16" i="11"/>
  <c r="BL16" i="11"/>
  <c r="BT16" i="11"/>
  <c r="CD17" i="11"/>
  <c r="AV19" i="11"/>
  <c r="BF19" i="11"/>
  <c r="BO19" i="11"/>
  <c r="AW21" i="11"/>
  <c r="BJ21" i="11"/>
  <c r="CB21" i="11"/>
  <c r="CF21" i="11"/>
  <c r="CD21" i="11"/>
  <c r="BT22" i="11"/>
  <c r="BL22" i="11"/>
  <c r="BD22" i="11"/>
  <c r="AV22" i="11"/>
  <c r="BX22" i="11"/>
  <c r="BP22" i="11"/>
  <c r="BH22" i="11"/>
  <c r="AZ22" i="11"/>
  <c r="AR22" i="11"/>
  <c r="BV22" i="11"/>
  <c r="BN22" i="11"/>
  <c r="BF22" i="11"/>
  <c r="AX22" i="11"/>
  <c r="BA23" i="11"/>
  <c r="BM23" i="11"/>
  <c r="CA24" i="11"/>
  <c r="BT25" i="11"/>
  <c r="BL25" i="11"/>
  <c r="BD25" i="11"/>
  <c r="AV25" i="11"/>
  <c r="CA25" i="11"/>
  <c r="BS25" i="11"/>
  <c r="BK25" i="11"/>
  <c r="BC25" i="11"/>
  <c r="AU25" i="11"/>
  <c r="BX25" i="11"/>
  <c r="BP25" i="11"/>
  <c r="BH25" i="11"/>
  <c r="AZ25" i="11"/>
  <c r="AR25" i="11"/>
  <c r="CE25" i="11"/>
  <c r="BW25" i="11"/>
  <c r="BO25" i="11"/>
  <c r="BV25" i="11"/>
  <c r="BN25" i="11"/>
  <c r="BF25" i="11"/>
  <c r="AX25" i="11"/>
  <c r="CG27" i="11"/>
  <c r="BU19" i="11"/>
  <c r="BM19" i="11"/>
  <c r="BE19" i="11"/>
  <c r="AW19" i="11"/>
  <c r="CH19" i="11"/>
  <c r="BT21" i="11"/>
  <c r="BL21" i="11"/>
  <c r="BD21" i="11"/>
  <c r="AV21" i="11"/>
  <c r="BX21" i="11"/>
  <c r="BP21" i="11"/>
  <c r="BH21" i="11"/>
  <c r="AZ21" i="11"/>
  <c r="AR21" i="11"/>
  <c r="BV21" i="11"/>
  <c r="BN21" i="11"/>
  <c r="BF21" i="11"/>
  <c r="AX21" i="11"/>
  <c r="AX16" i="11"/>
  <c r="BF16" i="11"/>
  <c r="BN16" i="11"/>
  <c r="BV16" i="11"/>
  <c r="AO19" i="11"/>
  <c r="AG19" i="11"/>
  <c r="AY19" i="11"/>
  <c r="BH19" i="11"/>
  <c r="BQ19" i="11"/>
  <c r="BZ19" i="11"/>
  <c r="CC19" i="11"/>
  <c r="BA21" i="11"/>
  <c r="BM21" i="11"/>
  <c r="BZ21" i="11"/>
  <c r="CH30" i="11"/>
  <c r="BZ30" i="11"/>
  <c r="CG30" i="11"/>
  <c r="CF30" i="11"/>
  <c r="CE30" i="11"/>
  <c r="CD30" i="11"/>
  <c r="CC30" i="11"/>
  <c r="CB30" i="11"/>
  <c r="AH21" i="11"/>
  <c r="AH22" i="11"/>
  <c r="AH23" i="11"/>
  <c r="AH24" i="11"/>
  <c r="AH25" i="11"/>
  <c r="CD25" i="11"/>
  <c r="AL27" i="11"/>
  <c r="BZ27" i="11"/>
  <c r="CH27" i="11"/>
  <c r="AR28" i="11"/>
  <c r="AZ28" i="11"/>
  <c r="BH28" i="11"/>
  <c r="BP28" i="11"/>
  <c r="BX28" i="11"/>
  <c r="CF28" i="11"/>
  <c r="AH29" i="11"/>
  <c r="AX29" i="11"/>
  <c r="BF29" i="11"/>
  <c r="BN29" i="11"/>
  <c r="BV29" i="11"/>
  <c r="CD29" i="11"/>
  <c r="AN30" i="11"/>
  <c r="AV30" i="11"/>
  <c r="BD30" i="11"/>
  <c r="BL30" i="11"/>
  <c r="BT30" i="11"/>
  <c r="AL31" i="11"/>
  <c r="BZ31" i="11"/>
  <c r="CH31" i="11"/>
  <c r="AM27" i="11"/>
  <c r="AK28" i="11"/>
  <c r="CG28" i="11"/>
  <c r="AQ29" i="11"/>
  <c r="AY29" i="11"/>
  <c r="BG29" i="11"/>
  <c r="BO29" i="11"/>
  <c r="BW29" i="11"/>
  <c r="CE29" i="11"/>
  <c r="AM31" i="11"/>
  <c r="AJ21" i="11"/>
  <c r="AJ22" i="11"/>
  <c r="AJ23" i="11"/>
  <c r="AJ24" i="11"/>
  <c r="CF25" i="11"/>
  <c r="AN27" i="11"/>
  <c r="CB27" i="11"/>
  <c r="AL28" i="11"/>
  <c r="AT28" i="11"/>
  <c r="BB28" i="11"/>
  <c r="BJ28" i="11"/>
  <c r="BR28" i="11"/>
  <c r="BZ28" i="11"/>
  <c r="CH28" i="11"/>
  <c r="AR29" i="11"/>
  <c r="AZ29" i="11"/>
  <c r="BH29" i="11"/>
  <c r="BP29" i="11"/>
  <c r="BX29" i="11"/>
  <c r="CF29" i="11"/>
  <c r="AX30" i="11"/>
  <c r="BF30" i="11"/>
  <c r="BN30" i="11"/>
  <c r="BV30" i="11"/>
  <c r="AN31" i="11"/>
  <c r="CB31" i="11"/>
  <c r="AG27" i="11"/>
  <c r="AO27" i="11"/>
  <c r="AM28" i="11"/>
  <c r="CG29" i="11"/>
  <c r="AG31" i="11"/>
  <c r="AO31" i="11"/>
  <c r="AN28" i="11"/>
  <c r="CH29" i="11"/>
  <c r="AI27" i="11"/>
  <c r="CE27" i="11"/>
  <c r="AG28" i="11"/>
  <c r="AO28" i="11"/>
  <c r="BE28" i="11"/>
  <c r="BM28" i="11"/>
  <c r="BU28" i="11"/>
  <c r="CC28" i="11"/>
  <c r="AU29" i="11"/>
  <c r="BC29" i="11"/>
  <c r="BK29" i="11"/>
  <c r="BS29" i="11"/>
  <c r="CA29" i="11"/>
  <c r="AI31" i="11"/>
  <c r="CE31" i="11"/>
  <c r="AX28" i="11"/>
  <c r="BF28" i="11"/>
  <c r="BN28" i="11"/>
  <c r="AV29" i="11"/>
  <c r="BD29" i="11"/>
  <c r="BL29" i="11"/>
  <c r="AT30" i="11"/>
  <c r="BB30" i="11"/>
  <c r="BJ30" i="11"/>
  <c r="AN26" i="10"/>
  <c r="AM26" i="10"/>
  <c r="AL26" i="10"/>
  <c r="BQ26" i="10"/>
  <c r="BI26" i="10"/>
  <c r="BA26" i="10"/>
  <c r="AS26" i="10"/>
  <c r="AK26" i="10"/>
  <c r="AJ26" i="10"/>
  <c r="AI26" i="10"/>
  <c r="AO26" i="10"/>
  <c r="BN26" i="10"/>
  <c r="AH26" i="10"/>
  <c r="BM26" i="10"/>
  <c r="AG26" i="10"/>
  <c r="BF26" i="10"/>
  <c r="BE26" i="10"/>
  <c r="AX26" i="10"/>
  <c r="AW26" i="10"/>
  <c r="R17" i="10"/>
  <c r="AI17" i="10"/>
  <c r="AO17" i="10"/>
  <c r="AG17" i="10"/>
  <c r="AN17" i="10"/>
  <c r="AL17" i="10"/>
  <c r="BF17" i="10"/>
  <c r="AX18" i="10"/>
  <c r="U18" i="10"/>
  <c r="M18" i="10"/>
  <c r="T18" i="10"/>
  <c r="S18" i="10"/>
  <c r="R18" i="10"/>
  <c r="P18" i="10"/>
  <c r="T17" i="10"/>
  <c r="AR17" i="10"/>
  <c r="BH17" i="10"/>
  <c r="BW17" i="10"/>
  <c r="BO17" i="10"/>
  <c r="BG17" i="10"/>
  <c r="AY17" i="10"/>
  <c r="AQ17" i="10"/>
  <c r="BM17" i="10"/>
  <c r="BE17" i="10"/>
  <c r="AW17" i="10"/>
  <c r="BL17" i="10"/>
  <c r="BD17" i="10"/>
  <c r="AV17" i="10"/>
  <c r="BR17" i="10"/>
  <c r="BJ17" i="10"/>
  <c r="BB17" i="10"/>
  <c r="AT17" i="10"/>
  <c r="AY18" i="10"/>
  <c r="CA18" i="10"/>
  <c r="BK18" i="10"/>
  <c r="BC18" i="10"/>
  <c r="AU18" i="10"/>
  <c r="CG18" i="10"/>
  <c r="BX18" i="10"/>
  <c r="BO18" i="10"/>
  <c r="BF18" i="10"/>
  <c r="AW18" i="10"/>
  <c r="CF18" i="10"/>
  <c r="BW18" i="10"/>
  <c r="BN18" i="10"/>
  <c r="BE18" i="10"/>
  <c r="AV18" i="10"/>
  <c r="CE18" i="10"/>
  <c r="BM18" i="10"/>
  <c r="BD18" i="10"/>
  <c r="AT18" i="10"/>
  <c r="CD18" i="10"/>
  <c r="BL18" i="10"/>
  <c r="BB18" i="10"/>
  <c r="AS18" i="10"/>
  <c r="CB18" i="10"/>
  <c r="BR18" i="10"/>
  <c r="BI18" i="10"/>
  <c r="AZ18" i="10"/>
  <c r="AQ18" i="10"/>
  <c r="U23" i="10"/>
  <c r="T23" i="10"/>
  <c r="R23" i="10"/>
  <c r="CF24" i="10"/>
  <c r="BX24" i="10"/>
  <c r="BP24" i="10"/>
  <c r="BH24" i="10"/>
  <c r="AZ24" i="10"/>
  <c r="AR24" i="10"/>
  <c r="BW24" i="10"/>
  <c r="BO24" i="10"/>
  <c r="BG24" i="10"/>
  <c r="AY24" i="10"/>
  <c r="AQ24" i="10"/>
  <c r="BN24" i="10"/>
  <c r="BF24" i="10"/>
  <c r="AX24" i="10"/>
  <c r="BL24" i="10"/>
  <c r="BD24" i="10"/>
  <c r="AV24" i="10"/>
  <c r="CA24" i="10"/>
  <c r="BK24" i="10"/>
  <c r="BC24" i="10"/>
  <c r="AU24" i="10"/>
  <c r="BA24" i="10"/>
  <c r="BR24" i="10"/>
  <c r="AW24" i="10"/>
  <c r="BQ24" i="10"/>
  <c r="AT24" i="10"/>
  <c r="CH24" i="10"/>
  <c r="BM24" i="10"/>
  <c r="AS24" i="10"/>
  <c r="CG24" i="10"/>
  <c r="BJ24" i="10"/>
  <c r="CC24" i="10"/>
  <c r="BI24" i="10"/>
  <c r="BZ24" i="10"/>
  <c r="BE24" i="10"/>
  <c r="U17" i="10"/>
  <c r="CA17" i="10"/>
  <c r="AN20" i="10"/>
  <c r="AH17" i="10"/>
  <c r="AX17" i="10"/>
  <c r="BN17" i="10"/>
  <c r="N18" i="10"/>
  <c r="BH18" i="10"/>
  <c r="CH18" i="10"/>
  <c r="AK20" i="10"/>
  <c r="CF20" i="10"/>
  <c r="CE20" i="10"/>
  <c r="CC20" i="10"/>
  <c r="CB20" i="10"/>
  <c r="CA20" i="10"/>
  <c r="BZ20" i="10"/>
  <c r="CH20" i="10"/>
  <c r="CC23" i="10"/>
  <c r="CB23" i="10"/>
  <c r="CH23" i="10"/>
  <c r="BZ23" i="10"/>
  <c r="CG23" i="10"/>
  <c r="CE23" i="10"/>
  <c r="CD23" i="10"/>
  <c r="CA23" i="10"/>
  <c r="O18" i="10"/>
  <c r="AM20" i="10"/>
  <c r="AO23" i="10"/>
  <c r="AG23" i="10"/>
  <c r="AN23" i="10"/>
  <c r="AL23" i="10"/>
  <c r="BQ23" i="10"/>
  <c r="BI23" i="10"/>
  <c r="BA23" i="10"/>
  <c r="AS23" i="10"/>
  <c r="AK23" i="10"/>
  <c r="BP23" i="10"/>
  <c r="AZ23" i="10"/>
  <c r="AJ23" i="10"/>
  <c r="BO23" i="10"/>
  <c r="AY23" i="10"/>
  <c r="AI23" i="10"/>
  <c r="BN23" i="10"/>
  <c r="AX23" i="10"/>
  <c r="AH23" i="10"/>
  <c r="BK23" i="10"/>
  <c r="AU23" i="10"/>
  <c r="BX23" i="10"/>
  <c r="BH23" i="10"/>
  <c r="AR23" i="10"/>
  <c r="BW23" i="10"/>
  <c r="BG23" i="10"/>
  <c r="AQ23" i="10"/>
  <c r="S17" i="10"/>
  <c r="P17" i="10"/>
  <c r="N17" i="10"/>
  <c r="CE17" i="10"/>
  <c r="CD17" i="10"/>
  <c r="CC17" i="10"/>
  <c r="CB17" i="10"/>
  <c r="CH17" i="10"/>
  <c r="BZ17" i="10"/>
  <c r="M17" i="10"/>
  <c r="Q18" i="10"/>
  <c r="AM18" i="10"/>
  <c r="AN18" i="10"/>
  <c r="AL18" i="10"/>
  <c r="AK18" i="10"/>
  <c r="AJ18" i="10"/>
  <c r="AH18" i="10"/>
  <c r="BP18" i="10"/>
  <c r="BC23" i="10"/>
  <c r="S24" i="10"/>
  <c r="R24" i="10"/>
  <c r="P24" i="10"/>
  <c r="O24" i="10"/>
  <c r="U24" i="10"/>
  <c r="T24" i="10"/>
  <c r="Q24" i="10"/>
  <c r="R19" i="10"/>
  <c r="Q19" i="10"/>
  <c r="AH19" i="10"/>
  <c r="AQ19" i="10"/>
  <c r="BA19" i="10"/>
  <c r="BK19" i="10"/>
  <c r="BW19" i="10"/>
  <c r="T20" i="10"/>
  <c r="S20" i="10"/>
  <c r="Q20" i="10"/>
  <c r="AH20" i="10"/>
  <c r="AU20" i="10"/>
  <c r="BI20" i="10"/>
  <c r="N21" i="10"/>
  <c r="S21" i="10"/>
  <c r="AJ21" i="10"/>
  <c r="AW21" i="10"/>
  <c r="BL21" i="10"/>
  <c r="CA21" i="10"/>
  <c r="AL25" i="10"/>
  <c r="AH25" i="10"/>
  <c r="AO25" i="10"/>
  <c r="AG25" i="10"/>
  <c r="CF39" i="10"/>
  <c r="BX39" i="10"/>
  <c r="BP39" i="10"/>
  <c r="BH39" i="10"/>
  <c r="AZ39" i="10"/>
  <c r="AR39" i="10"/>
  <c r="BW39" i="10"/>
  <c r="BO39" i="10"/>
  <c r="BG39" i="10"/>
  <c r="AY39" i="10"/>
  <c r="AQ39" i="10"/>
  <c r="BN39" i="10"/>
  <c r="BF39" i="10"/>
  <c r="AX39" i="10"/>
  <c r="BM39" i="10"/>
  <c r="BE39" i="10"/>
  <c r="AW39" i="10"/>
  <c r="BL39" i="10"/>
  <c r="BD39" i="10"/>
  <c r="AV39" i="10"/>
  <c r="CA39" i="10"/>
  <c r="BK39" i="10"/>
  <c r="BC39" i="10"/>
  <c r="AU39" i="10"/>
  <c r="BR39" i="10"/>
  <c r="BJ39" i="10"/>
  <c r="BB39" i="10"/>
  <c r="AT39" i="10"/>
  <c r="BQ39" i="10"/>
  <c r="BI39" i="10"/>
  <c r="BA39" i="10"/>
  <c r="AS39" i="10"/>
  <c r="CG39" i="10"/>
  <c r="BN19" i="10"/>
  <c r="BF19" i="10"/>
  <c r="AX19" i="10"/>
  <c r="BM19" i="10"/>
  <c r="BE19" i="10"/>
  <c r="AW19" i="10"/>
  <c r="CD19" i="10"/>
  <c r="AL20" i="10"/>
  <c r="AX20" i="10"/>
  <c r="BK20" i="10"/>
  <c r="BX20" i="10"/>
  <c r="BP20" i="10"/>
  <c r="BH20" i="10"/>
  <c r="AZ20" i="10"/>
  <c r="AR20" i="10"/>
  <c r="BW20" i="10"/>
  <c r="BO20" i="10"/>
  <c r="BG20" i="10"/>
  <c r="AY20" i="10"/>
  <c r="AQ20" i="10"/>
  <c r="BM20" i="10"/>
  <c r="BE20" i="10"/>
  <c r="AW20" i="10"/>
  <c r="AN21" i="10"/>
  <c r="AZ21" i="10"/>
  <c r="BP21" i="10"/>
  <c r="CC21" i="10"/>
  <c r="AH29" i="10"/>
  <c r="AO29" i="10"/>
  <c r="AN29" i="10"/>
  <c r="AI29" i="10"/>
  <c r="AG29" i="10"/>
  <c r="O19" i="10"/>
  <c r="AK19" i="10"/>
  <c r="AT19" i="10"/>
  <c r="BD19" i="10"/>
  <c r="BP19" i="10"/>
  <c r="BZ19" i="10"/>
  <c r="N20" i="10"/>
  <c r="BA20" i="10"/>
  <c r="BL20" i="10"/>
  <c r="Q21" i="10"/>
  <c r="AO21" i="10"/>
  <c r="BC21" i="10"/>
  <c r="AN25" i="10"/>
  <c r="BR21" i="10"/>
  <c r="BJ21" i="10"/>
  <c r="BB21" i="10"/>
  <c r="AT21" i="10"/>
  <c r="AL21" i="10"/>
  <c r="BQ21" i="10"/>
  <c r="BI21" i="10"/>
  <c r="BA21" i="10"/>
  <c r="AS21" i="10"/>
  <c r="AK21" i="10"/>
  <c r="BW21" i="10"/>
  <c r="BO21" i="10"/>
  <c r="BG21" i="10"/>
  <c r="AY21" i="10"/>
  <c r="AQ21" i="10"/>
  <c r="AI21" i="10"/>
  <c r="BN21" i="10"/>
  <c r="BF21" i="10"/>
  <c r="BD21" i="10"/>
  <c r="CH21" i="10"/>
  <c r="BZ21" i="10"/>
  <c r="CG21" i="10"/>
  <c r="CE21" i="10"/>
  <c r="CD21" i="10"/>
  <c r="CE24" i="10"/>
  <c r="AJ20" i="10"/>
  <c r="AI20" i="10"/>
  <c r="AO20" i="10"/>
  <c r="AG20" i="10"/>
  <c r="BC20" i="10"/>
  <c r="BQ20" i="10"/>
  <c r="AR21" i="10"/>
  <c r="BE21" i="10"/>
  <c r="CH25" i="10"/>
  <c r="BZ25" i="10"/>
  <c r="CG25" i="10"/>
  <c r="CF25" i="10"/>
  <c r="CE25" i="10"/>
  <c r="CD25" i="10"/>
  <c r="CC25" i="10"/>
  <c r="R27" i="10"/>
  <c r="O27" i="10"/>
  <c r="U27" i="10"/>
  <c r="CH27" i="10"/>
  <c r="BZ27" i="10"/>
  <c r="CG27" i="10"/>
  <c r="CF27" i="10"/>
  <c r="CE27" i="10"/>
  <c r="CC27" i="10"/>
  <c r="AI30" i="10"/>
  <c r="CH38" i="10"/>
  <c r="BZ38" i="10"/>
  <c r="CG38" i="10"/>
  <c r="CF38" i="10"/>
  <c r="CE38" i="10"/>
  <c r="CD38" i="10"/>
  <c r="CC38" i="10"/>
  <c r="CB38" i="10"/>
  <c r="Q25" i="10"/>
  <c r="AQ26" i="10"/>
  <c r="AY26" i="10"/>
  <c r="BG26" i="10"/>
  <c r="BO26" i="10"/>
  <c r="BW26" i="10"/>
  <c r="CE26" i="10"/>
  <c r="AK27" i="10"/>
  <c r="AS27" i="10"/>
  <c r="BD27" i="10"/>
  <c r="AN30" i="10"/>
  <c r="CE39" i="10"/>
  <c r="AT23" i="10"/>
  <c r="BB23" i="10"/>
  <c r="BJ23" i="10"/>
  <c r="BR23" i="10"/>
  <c r="AN24" i="10"/>
  <c r="CB24" i="10"/>
  <c r="R25" i="10"/>
  <c r="AX25" i="10"/>
  <c r="BF25" i="10"/>
  <c r="BN25" i="10"/>
  <c r="T26" i="10"/>
  <c r="AR26" i="10"/>
  <c r="AZ26" i="10"/>
  <c r="BH26" i="10"/>
  <c r="BP26" i="10"/>
  <c r="BX26" i="10"/>
  <c r="CF26" i="10"/>
  <c r="AL27" i="10"/>
  <c r="AU27" i="10"/>
  <c r="BE27" i="10"/>
  <c r="AO30" i="10"/>
  <c r="BX35" i="10"/>
  <c r="BP35" i="10"/>
  <c r="BH35" i="10"/>
  <c r="AZ35" i="10"/>
  <c r="AR35" i="10"/>
  <c r="BW35" i="10"/>
  <c r="BO35" i="10"/>
  <c r="BG35" i="10"/>
  <c r="AY35" i="10"/>
  <c r="AQ35" i="10"/>
  <c r="BN35" i="10"/>
  <c r="BF35" i="10"/>
  <c r="AX35" i="10"/>
  <c r="BM35" i="10"/>
  <c r="BE35" i="10"/>
  <c r="AW35" i="10"/>
  <c r="BL35" i="10"/>
  <c r="BD35" i="10"/>
  <c r="AV35" i="10"/>
  <c r="CA35" i="10"/>
  <c r="BK35" i="10"/>
  <c r="BC35" i="10"/>
  <c r="AU35" i="10"/>
  <c r="BR35" i="10"/>
  <c r="BJ35" i="10"/>
  <c r="BB35" i="10"/>
  <c r="AT35" i="10"/>
  <c r="CG26" i="10"/>
  <c r="AG19" i="10"/>
  <c r="CC19" i="10"/>
  <c r="M21" i="10"/>
  <c r="P23" i="10"/>
  <c r="AV23" i="10"/>
  <c r="BD23" i="10"/>
  <c r="BL23" i="10"/>
  <c r="AH24" i="10"/>
  <c r="CD24" i="10"/>
  <c r="T25" i="10"/>
  <c r="AJ25" i="10"/>
  <c r="AR25" i="10"/>
  <c r="AZ25" i="10"/>
  <c r="BH25" i="10"/>
  <c r="BP25" i="10"/>
  <c r="AT26" i="10"/>
  <c r="BB26" i="10"/>
  <c r="BJ26" i="10"/>
  <c r="BR26" i="10"/>
  <c r="BZ26" i="10"/>
  <c r="P27" i="10"/>
  <c r="AN27" i="10"/>
  <c r="AW27" i="10"/>
  <c r="BI27" i="10"/>
  <c r="BR27" i="10"/>
  <c r="AH32" i="10"/>
  <c r="CF35" i="10"/>
  <c r="Q23" i="10"/>
  <c r="AW23" i="10"/>
  <c r="BE23" i="10"/>
  <c r="BM23" i="10"/>
  <c r="AK25" i="10"/>
  <c r="AS25" i="10"/>
  <c r="BA25" i="10"/>
  <c r="BI25" i="10"/>
  <c r="AU26" i="10"/>
  <c r="BC26" i="10"/>
  <c r="BK26" i="10"/>
  <c r="CA26" i="10"/>
  <c r="Q27" i="10"/>
  <c r="AG27" i="10"/>
  <c r="AO27" i="10"/>
  <c r="AX27" i="10"/>
  <c r="CA27" i="10"/>
  <c r="AH31" i="10"/>
  <c r="AV26" i="10"/>
  <c r="BD26" i="10"/>
  <c r="BL26" i="10"/>
  <c r="BQ27" i="10"/>
  <c r="BH27" i="10"/>
  <c r="AY27" i="10"/>
  <c r="AZ27" i="10"/>
  <c r="BL27" i="10"/>
  <c r="CB27" i="10"/>
  <c r="AH30" i="10"/>
  <c r="AX29" i="10"/>
  <c r="BF29" i="10"/>
  <c r="BN29" i="10"/>
  <c r="CD29" i="10"/>
  <c r="AX30" i="10"/>
  <c r="BF30" i="10"/>
  <c r="BN30" i="10"/>
  <c r="CD30" i="10"/>
  <c r="AX31" i="10"/>
  <c r="BF31" i="10"/>
  <c r="BN31" i="10"/>
  <c r="CD31" i="10"/>
  <c r="AX32" i="10"/>
  <c r="BF32" i="10"/>
  <c r="BN32" i="10"/>
  <c r="CD32" i="10"/>
  <c r="AH33" i="10"/>
  <c r="AX33" i="10"/>
  <c r="BF33" i="10"/>
  <c r="BN33" i="10"/>
  <c r="CD33" i="10"/>
  <c r="AL35" i="10"/>
  <c r="BZ35" i="10"/>
  <c r="CH35" i="10"/>
  <c r="AJ36" i="10"/>
  <c r="AR36" i="10"/>
  <c r="AZ36" i="10"/>
  <c r="BH36" i="10"/>
  <c r="BP36" i="10"/>
  <c r="BX36" i="10"/>
  <c r="CF36" i="10"/>
  <c r="AH37" i="10"/>
  <c r="AX37" i="10"/>
  <c r="BF37" i="10"/>
  <c r="BN37" i="10"/>
  <c r="CD37" i="10"/>
  <c r="AN38" i="10"/>
  <c r="AV38" i="10"/>
  <c r="BD38" i="10"/>
  <c r="BL38" i="10"/>
  <c r="AL39" i="10"/>
  <c r="BZ39" i="10"/>
  <c r="CH39" i="10"/>
  <c r="BQ36" i="10"/>
  <c r="CG36" i="10"/>
  <c r="BG27" i="10"/>
  <c r="BO27" i="10"/>
  <c r="BW27" i="10"/>
  <c r="AJ29" i="10"/>
  <c r="AR29" i="10"/>
  <c r="AZ29" i="10"/>
  <c r="BH29" i="10"/>
  <c r="BP29" i="10"/>
  <c r="BX29" i="10"/>
  <c r="CF29" i="10"/>
  <c r="AJ30" i="10"/>
  <c r="AR30" i="10"/>
  <c r="AZ30" i="10"/>
  <c r="BH30" i="10"/>
  <c r="BP30" i="10"/>
  <c r="BX30" i="10"/>
  <c r="CF30" i="10"/>
  <c r="AJ31" i="10"/>
  <c r="AR31" i="10"/>
  <c r="AZ31" i="10"/>
  <c r="BH31" i="10"/>
  <c r="BP31" i="10"/>
  <c r="BX31" i="10"/>
  <c r="CF31" i="10"/>
  <c r="AJ32" i="10"/>
  <c r="AR32" i="10"/>
  <c r="AZ32" i="10"/>
  <c r="BH32" i="10"/>
  <c r="BP32" i="10"/>
  <c r="BX32" i="10"/>
  <c r="CF32" i="10"/>
  <c r="AJ33" i="10"/>
  <c r="AR33" i="10"/>
  <c r="AZ33" i="10"/>
  <c r="BH33" i="10"/>
  <c r="BP33" i="10"/>
  <c r="BX33" i="10"/>
  <c r="CF33" i="10"/>
  <c r="AN35" i="10"/>
  <c r="CB35" i="10"/>
  <c r="AL36" i="10"/>
  <c r="AT36" i="10"/>
  <c r="BB36" i="10"/>
  <c r="BJ36" i="10"/>
  <c r="BR36" i="10"/>
  <c r="BZ36" i="10"/>
  <c r="CH36" i="10"/>
  <c r="AJ37" i="10"/>
  <c r="BH37" i="10"/>
  <c r="BP37" i="10"/>
  <c r="BX37" i="10"/>
  <c r="AX38" i="10"/>
  <c r="BF38" i="10"/>
  <c r="BN38" i="10"/>
  <c r="AN39" i="10"/>
  <c r="CB39" i="10"/>
  <c r="BP27" i="10"/>
  <c r="BX27" i="10"/>
  <c r="AK29" i="10"/>
  <c r="AS29" i="10"/>
  <c r="BA29" i="10"/>
  <c r="BI29" i="10"/>
  <c r="BQ29" i="10"/>
  <c r="CG29" i="10"/>
  <c r="AK30" i="10"/>
  <c r="AS30" i="10"/>
  <c r="BA30" i="10"/>
  <c r="BI30" i="10"/>
  <c r="BQ30" i="10"/>
  <c r="CG30" i="10"/>
  <c r="AK31" i="10"/>
  <c r="AS31" i="10"/>
  <c r="BA31" i="10"/>
  <c r="BI31" i="10"/>
  <c r="BQ31" i="10"/>
  <c r="CG31" i="10"/>
  <c r="AK32" i="10"/>
  <c r="AS32" i="10"/>
  <c r="BA32" i="10"/>
  <c r="BI32" i="10"/>
  <c r="BQ32" i="10"/>
  <c r="CG32" i="10"/>
  <c r="AK33" i="10"/>
  <c r="AS33" i="10"/>
  <c r="BA33" i="10"/>
  <c r="BI33" i="10"/>
  <c r="BQ33" i="10"/>
  <c r="CG33" i="10"/>
  <c r="AG35" i="10"/>
  <c r="AO35" i="10"/>
  <c r="CC35" i="10"/>
  <c r="AM36" i="10"/>
  <c r="AU36" i="10"/>
  <c r="BC36" i="10"/>
  <c r="BK36" i="10"/>
  <c r="CA36" i="10"/>
  <c r="AK37" i="10"/>
  <c r="AS37" i="10"/>
  <c r="BA37" i="10"/>
  <c r="BI37" i="10"/>
  <c r="BQ37" i="10"/>
  <c r="CG37" i="10"/>
  <c r="AI38" i="10"/>
  <c r="AQ38" i="10"/>
  <c r="AY38" i="10"/>
  <c r="BG38" i="10"/>
  <c r="BO38" i="10"/>
  <c r="AG39" i="10"/>
  <c r="AO39" i="10"/>
  <c r="CC39" i="10"/>
  <c r="AL29" i="10"/>
  <c r="AT29" i="10"/>
  <c r="BB29" i="10"/>
  <c r="BJ29" i="10"/>
  <c r="BR29" i="10"/>
  <c r="BZ29" i="10"/>
  <c r="AL30" i="10"/>
  <c r="AT30" i="10"/>
  <c r="BB30" i="10"/>
  <c r="BJ30" i="10"/>
  <c r="BR30" i="10"/>
  <c r="BZ30" i="10"/>
  <c r="CH30" i="10"/>
  <c r="AL31" i="10"/>
  <c r="AT31" i="10"/>
  <c r="BB31" i="10"/>
  <c r="BJ31" i="10"/>
  <c r="BR31" i="10"/>
  <c r="BZ31" i="10"/>
  <c r="CH31" i="10"/>
  <c r="AL32" i="10"/>
  <c r="AT32" i="10"/>
  <c r="BB32" i="10"/>
  <c r="BJ32" i="10"/>
  <c r="BR32" i="10"/>
  <c r="BZ32" i="10"/>
  <c r="CH32" i="10"/>
  <c r="AL33" i="10"/>
  <c r="AT33" i="10"/>
  <c r="BB33" i="10"/>
  <c r="BJ33" i="10"/>
  <c r="BR33" i="10"/>
  <c r="BZ33" i="10"/>
  <c r="CH33" i="10"/>
  <c r="AH35" i="10"/>
  <c r="CD35" i="10"/>
  <c r="AN36" i="10"/>
  <c r="AV36" i="10"/>
  <c r="BD36" i="10"/>
  <c r="BL36" i="10"/>
  <c r="CB36" i="10"/>
  <c r="AL37" i="10"/>
  <c r="AT37" i="10"/>
  <c r="BB37" i="10"/>
  <c r="BJ37" i="10"/>
  <c r="BR37" i="10"/>
  <c r="BZ37" i="10"/>
  <c r="AJ38" i="10"/>
  <c r="AR38" i="10"/>
  <c r="AZ38" i="10"/>
  <c r="BH38" i="10"/>
  <c r="BP38" i="10"/>
  <c r="BX38" i="10"/>
  <c r="AH39" i="10"/>
  <c r="CD39" i="10"/>
  <c r="AT27" i="10"/>
  <c r="BB27" i="10"/>
  <c r="BJ27" i="10"/>
  <c r="AM29" i="10"/>
  <c r="AU29" i="10"/>
  <c r="BC29" i="10"/>
  <c r="BK29" i="10"/>
  <c r="AM30" i="10"/>
  <c r="AU30" i="10"/>
  <c r="BC30" i="10"/>
  <c r="AM31" i="10"/>
  <c r="AU31" i="10"/>
  <c r="BC31" i="10"/>
  <c r="AM32" i="10"/>
  <c r="AU32" i="10"/>
  <c r="BC32" i="10"/>
  <c r="AM33" i="10"/>
  <c r="AU33" i="10"/>
  <c r="BK33" i="10"/>
  <c r="CE35" i="10"/>
  <c r="AG36" i="10"/>
  <c r="AW36" i="10"/>
  <c r="BE36" i="10"/>
  <c r="BM36" i="10"/>
  <c r="AM37" i="10"/>
  <c r="AU37" i="10"/>
  <c r="BC37" i="10"/>
  <c r="BK37" i="10"/>
  <c r="AK38" i="10"/>
  <c r="AS38" i="10"/>
  <c r="BA38" i="10"/>
  <c r="BI38" i="10"/>
  <c r="AX36" i="10"/>
  <c r="BF36" i="10"/>
  <c r="BN36" i="10"/>
  <c r="AD23" i="11" l="1"/>
  <c r="Z22" i="11"/>
  <c r="J6" i="11"/>
  <c r="AC24" i="11"/>
  <c r="U13" i="11"/>
  <c r="AC23" i="11"/>
  <c r="AE25" i="11"/>
  <c r="AE22" i="11"/>
  <c r="I6" i="11"/>
  <c r="K4" i="11"/>
  <c r="AB24" i="11"/>
  <c r="U10" i="11"/>
  <c r="AD25" i="11"/>
  <c r="AD22" i="11"/>
  <c r="J4" i="11"/>
  <c r="AA24" i="11"/>
  <c r="AC25" i="11"/>
  <c r="AB23" i="11"/>
  <c r="AB25" i="11"/>
  <c r="AA25" i="11"/>
  <c r="W52" i="8"/>
  <c r="C3" i="8" l="1"/>
  <c r="C4" i="8" s="1"/>
  <c r="C5" i="8" s="1"/>
  <c r="F3" i="8"/>
  <c r="AV68" i="8"/>
  <c r="W68" i="8"/>
  <c r="U68" i="8"/>
  <c r="AV67" i="8"/>
  <c r="W67" i="8"/>
  <c r="U67" i="8"/>
  <c r="AV66" i="8"/>
  <c r="W66" i="8"/>
  <c r="U66" i="8"/>
  <c r="AV65" i="8"/>
  <c r="W65" i="8"/>
  <c r="U65" i="8"/>
  <c r="AV64" i="8"/>
  <c r="W64" i="8"/>
  <c r="U64" i="8"/>
  <c r="AV63" i="8"/>
  <c r="W63" i="8"/>
  <c r="U63" i="8"/>
  <c r="AV62" i="8"/>
  <c r="W62" i="8"/>
  <c r="U62" i="8"/>
  <c r="AV61" i="8"/>
  <c r="W61" i="8"/>
  <c r="U61" i="8"/>
  <c r="AV60" i="8"/>
  <c r="W60" i="8"/>
  <c r="U60" i="8"/>
  <c r="AV59" i="8"/>
  <c r="W59" i="8"/>
  <c r="U59" i="8"/>
  <c r="AV58" i="8"/>
  <c r="W58" i="8"/>
  <c r="U58" i="8"/>
  <c r="AV57" i="8"/>
  <c r="W57" i="8"/>
  <c r="U57" i="8"/>
  <c r="AV56" i="8"/>
  <c r="W56" i="8"/>
  <c r="U56" i="8"/>
  <c r="AV55" i="8"/>
  <c r="W55" i="8"/>
  <c r="U55" i="8"/>
  <c r="AV54" i="8"/>
  <c r="W54" i="8"/>
  <c r="U54" i="8"/>
  <c r="AV53" i="8"/>
  <c r="W53" i="8"/>
  <c r="U53" i="8"/>
  <c r="AV52" i="8"/>
  <c r="U52" i="8"/>
  <c r="AV51" i="8"/>
  <c r="W51" i="8"/>
  <c r="U51" i="8"/>
  <c r="AV50" i="8"/>
  <c r="W50" i="8"/>
  <c r="U50" i="8"/>
  <c r="AV49" i="8"/>
  <c r="W49" i="8"/>
  <c r="U49" i="8"/>
  <c r="AV48" i="8"/>
  <c r="W48" i="8"/>
  <c r="U48" i="8"/>
  <c r="AV47" i="8"/>
  <c r="W47" i="8"/>
  <c r="U47" i="8"/>
  <c r="AV46" i="8"/>
  <c r="W46" i="8"/>
  <c r="U46" i="8"/>
  <c r="AV45" i="8"/>
  <c r="W45" i="8"/>
  <c r="U45" i="8"/>
  <c r="AV44" i="8"/>
  <c r="W44" i="8"/>
  <c r="U44" i="8"/>
  <c r="AV43" i="8"/>
  <c r="W43" i="8"/>
  <c r="U43" i="8"/>
  <c r="AV42" i="8"/>
  <c r="W42" i="8"/>
  <c r="U42" i="8"/>
  <c r="AV41" i="8"/>
  <c r="W41" i="8"/>
  <c r="U41" i="8"/>
  <c r="AV40" i="8"/>
  <c r="W40" i="8"/>
  <c r="U40" i="8"/>
  <c r="AV39" i="8"/>
  <c r="W39" i="8"/>
  <c r="U39" i="8"/>
  <c r="AV38" i="8"/>
  <c r="W38" i="8"/>
  <c r="U38" i="8"/>
  <c r="AV37" i="8"/>
  <c r="W37" i="8"/>
  <c r="U37" i="8"/>
  <c r="AV36" i="8"/>
  <c r="W36" i="8"/>
  <c r="U36" i="8"/>
  <c r="AV35" i="8"/>
  <c r="W35" i="8"/>
  <c r="U35" i="8"/>
  <c r="AV34" i="8"/>
  <c r="W34" i="8"/>
  <c r="U34" i="8"/>
  <c r="AV33" i="8"/>
  <c r="W33" i="8"/>
  <c r="U33" i="8"/>
  <c r="AV32" i="8"/>
  <c r="W32" i="8"/>
  <c r="U32" i="8"/>
  <c r="AV31" i="8"/>
  <c r="W31" i="8"/>
  <c r="U31" i="8"/>
  <c r="AV30" i="8"/>
  <c r="W30" i="8"/>
  <c r="U30" i="8"/>
  <c r="AV29" i="8"/>
  <c r="W29" i="8"/>
  <c r="U29" i="8"/>
  <c r="AV28" i="8"/>
  <c r="W28" i="8"/>
  <c r="U28" i="8"/>
  <c r="AV27" i="8"/>
  <c r="W27" i="8"/>
  <c r="U27" i="8"/>
  <c r="AV26" i="8"/>
  <c r="W26" i="8"/>
  <c r="U26" i="8"/>
  <c r="AV25" i="8"/>
  <c r="W25" i="8"/>
  <c r="U25" i="8"/>
  <c r="AV24" i="8"/>
  <c r="W24" i="8"/>
  <c r="U24" i="8"/>
  <c r="AV23" i="8"/>
  <c r="W23" i="8"/>
  <c r="U23" i="8"/>
  <c r="AV22" i="8"/>
  <c r="W22" i="8"/>
  <c r="U22" i="8"/>
  <c r="AV21" i="8"/>
  <c r="W21" i="8"/>
  <c r="U21" i="8"/>
  <c r="AV20" i="8"/>
  <c r="W20" i="8"/>
  <c r="U20" i="8"/>
  <c r="S12" i="8"/>
  <c r="P12" i="8"/>
  <c r="S9" i="8"/>
  <c r="P9" i="8"/>
  <c r="M8" i="8"/>
  <c r="J8" i="8"/>
  <c r="C8" i="8"/>
  <c r="S5" i="8"/>
  <c r="P5" i="8"/>
  <c r="M3" i="8"/>
  <c r="M4" i="8" s="1"/>
  <c r="M6" i="8" s="1"/>
  <c r="J3" i="8"/>
  <c r="J4" i="8" s="1"/>
  <c r="J6" i="8" s="1"/>
  <c r="AB41" i="8" l="1"/>
  <c r="AB67" i="8"/>
  <c r="AB68" i="8"/>
  <c r="AB22" i="8"/>
  <c r="AT25" i="8"/>
  <c r="C6" i="8"/>
  <c r="AT30" i="8"/>
  <c r="Y21" i="8"/>
  <c r="Y29" i="8"/>
  <c r="P6" i="8"/>
  <c r="P8" i="8" s="1"/>
  <c r="P11" i="8" s="1"/>
  <c r="P13" i="8" s="1"/>
  <c r="AF68" i="8" s="1"/>
  <c r="AT21" i="8"/>
  <c r="AT33" i="8"/>
  <c r="Y43" i="8"/>
  <c r="AT26" i="8"/>
  <c r="F8" i="8"/>
  <c r="AB28" i="8"/>
  <c r="AB20" i="8"/>
  <c r="AT24" i="8"/>
  <c r="AT22" i="8"/>
  <c r="AT20" i="8"/>
  <c r="S6" i="8"/>
  <c r="AT41" i="8"/>
  <c r="AT23" i="8"/>
  <c r="AB24" i="8"/>
  <c r="AB32" i="8"/>
  <c r="F4" i="8"/>
  <c r="AB66" i="8"/>
  <c r="Y68" i="8"/>
  <c r="Y66" i="8"/>
  <c r="Y64" i="8"/>
  <c r="Y62" i="8"/>
  <c r="Y60" i="8"/>
  <c r="Y58" i="8"/>
  <c r="Y56" i="8"/>
  <c r="AB65" i="8"/>
  <c r="AB59" i="8"/>
  <c r="AB58" i="8"/>
  <c r="Y67" i="8"/>
  <c r="Y63" i="8"/>
  <c r="AB61" i="8"/>
  <c r="AB60" i="8"/>
  <c r="Y57" i="8"/>
  <c r="AB51" i="8"/>
  <c r="AB50" i="8"/>
  <c r="Y61" i="8"/>
  <c r="AB64" i="8"/>
  <c r="AB62" i="8"/>
  <c r="Y52" i="8"/>
  <c r="Y51" i="8"/>
  <c r="AB48" i="8"/>
  <c r="AB47" i="8"/>
  <c r="AB44" i="8"/>
  <c r="AB42" i="8"/>
  <c r="AB39" i="8"/>
  <c r="AB37" i="8"/>
  <c r="AB35" i="8"/>
  <c r="Y32" i="8"/>
  <c r="Y30" i="8"/>
  <c r="Y59" i="8"/>
  <c r="Y53" i="8"/>
  <c r="Y50" i="8"/>
  <c r="Y49" i="8"/>
  <c r="Y48" i="8"/>
  <c r="AB46" i="8"/>
  <c r="AB33" i="8"/>
  <c r="AB31" i="8"/>
  <c r="Y28" i="8"/>
  <c r="Y65" i="8"/>
  <c r="AB63" i="8"/>
  <c r="AB55" i="8"/>
  <c r="AB54" i="8"/>
  <c r="Y54" i="8"/>
  <c r="Y41" i="8"/>
  <c r="Y39" i="8"/>
  <c r="Y55" i="8"/>
  <c r="AB45" i="8"/>
  <c r="AB43" i="8"/>
  <c r="AB40" i="8"/>
  <c r="AB38" i="8"/>
  <c r="AB36" i="8"/>
  <c r="AB34" i="8"/>
  <c r="Y33" i="8"/>
  <c r="Y31" i="8"/>
  <c r="AB57" i="8"/>
  <c r="AB52" i="8"/>
  <c r="AB21" i="8"/>
  <c r="AB23" i="8"/>
  <c r="AB25" i="8"/>
  <c r="AT27" i="8"/>
  <c r="AT31" i="8"/>
  <c r="AT32" i="8"/>
  <c r="Y37" i="8"/>
  <c r="Y42" i="8"/>
  <c r="Y47" i="8"/>
  <c r="Y20" i="8"/>
  <c r="Y22" i="8"/>
  <c r="Y24" i="8"/>
  <c r="AB27" i="8"/>
  <c r="AT28" i="8"/>
  <c r="AB29" i="8"/>
  <c r="Y26" i="8"/>
  <c r="Y36" i="8"/>
  <c r="Y46" i="8"/>
  <c r="AT53" i="8"/>
  <c r="AB56" i="8"/>
  <c r="AT29" i="8"/>
  <c r="AB30" i="8"/>
  <c r="AB49" i="8"/>
  <c r="Y35" i="8"/>
  <c r="Y40" i="8"/>
  <c r="Y45" i="8"/>
  <c r="AT56" i="8"/>
  <c r="AT57" i="8"/>
  <c r="Y23" i="8"/>
  <c r="Y25" i="8"/>
  <c r="AB26" i="8"/>
  <c r="Y38" i="8"/>
  <c r="Y44" i="8"/>
  <c r="AT68" i="8"/>
  <c r="AT66" i="8"/>
  <c r="AT64" i="8"/>
  <c r="AT62" i="8"/>
  <c r="AT63" i="8"/>
  <c r="AT61" i="8"/>
  <c r="AT48" i="8"/>
  <c r="AT46" i="8"/>
  <c r="AT67" i="8"/>
  <c r="AT65" i="8"/>
  <c r="AT51" i="8"/>
  <c r="AT50" i="8"/>
  <c r="AT49" i="8"/>
  <c r="AT47" i="8"/>
  <c r="AT45" i="8"/>
  <c r="AT43" i="8"/>
  <c r="AT58" i="8"/>
  <c r="AT55" i="8"/>
  <c r="AT39" i="8"/>
  <c r="AT37" i="8"/>
  <c r="AT35" i="8"/>
  <c r="AT54" i="8"/>
  <c r="AT59" i="8"/>
  <c r="AT60" i="8"/>
  <c r="AT52" i="8"/>
  <c r="AT44" i="8"/>
  <c r="AT42" i="8"/>
  <c r="AT40" i="8"/>
  <c r="AT38" i="8"/>
  <c r="AT36" i="8"/>
  <c r="AT34" i="8"/>
  <c r="Y27" i="8"/>
  <c r="Y34" i="8"/>
  <c r="AB53" i="8"/>
  <c r="AF39" i="8" l="1"/>
  <c r="AF37" i="8"/>
  <c r="AF59" i="8"/>
  <c r="AF51" i="8"/>
  <c r="AF35" i="8"/>
  <c r="AF23" i="8"/>
  <c r="AF33" i="8"/>
  <c r="AF27" i="8"/>
  <c r="AF53" i="8"/>
  <c r="AF26" i="8"/>
  <c r="AF46" i="8"/>
  <c r="AF67" i="8"/>
  <c r="AF50" i="8"/>
  <c r="AF20" i="8"/>
  <c r="AF56" i="8"/>
  <c r="AF44" i="8"/>
  <c r="AF31" i="8"/>
  <c r="AF62" i="8"/>
  <c r="AF21" i="8"/>
  <c r="AF40" i="8"/>
  <c r="AF47" i="8"/>
  <c r="AF32" i="8"/>
  <c r="AF25" i="8"/>
  <c r="AF30" i="8"/>
  <c r="AF43" i="8"/>
  <c r="AF55" i="8"/>
  <c r="AF58" i="8"/>
  <c r="AF48" i="8"/>
  <c r="AF29" i="8"/>
  <c r="AF36" i="8"/>
  <c r="AF45" i="8"/>
  <c r="AF57" i="8"/>
  <c r="AF60" i="8"/>
  <c r="AF34" i="8"/>
  <c r="AF41" i="8"/>
  <c r="AF22" i="8"/>
  <c r="AF49" i="8"/>
  <c r="AF61" i="8"/>
  <c r="AF64" i="8"/>
  <c r="F6" i="8"/>
  <c r="F5" i="8"/>
  <c r="AF38" i="8"/>
  <c r="AF42" i="8"/>
  <c r="AF24" i="8"/>
  <c r="AF54" i="8"/>
  <c r="AF63" i="8"/>
  <c r="AF66" i="8"/>
  <c r="AF28" i="8"/>
  <c r="AF52" i="8"/>
  <c r="AF65" i="8"/>
  <c r="G60" i="8" l="1"/>
  <c r="T60" i="8" s="1"/>
  <c r="G55" i="8"/>
  <c r="G66" i="8"/>
  <c r="R66" i="8" s="1"/>
  <c r="G53" i="8"/>
  <c r="G63" i="8"/>
  <c r="T63" i="8" s="1"/>
  <c r="G61" i="8"/>
  <c r="G68" i="8"/>
  <c r="R68" i="8" s="1"/>
  <c r="G59" i="8"/>
  <c r="T59" i="8" s="1"/>
  <c r="G57" i="8"/>
  <c r="R57" i="8" s="1"/>
  <c r="G62" i="8"/>
  <c r="T62" i="8" s="1"/>
  <c r="G58" i="8"/>
  <c r="T58" i="8" s="1"/>
  <c r="G64" i="8"/>
  <c r="R64" i="8" s="1"/>
  <c r="G56" i="8"/>
  <c r="G65" i="8"/>
  <c r="T65" i="8" s="1"/>
  <c r="G54" i="8"/>
  <c r="R54" i="8" s="1"/>
  <c r="G67" i="8"/>
  <c r="T67" i="8" s="1"/>
  <c r="T68" i="8" l="1"/>
  <c r="R65" i="8"/>
  <c r="T54" i="8"/>
  <c r="R60" i="8"/>
  <c r="R62" i="8"/>
  <c r="T56" i="8"/>
  <c r="N56" i="8"/>
  <c r="J56" i="8"/>
  <c r="L56" i="8" s="1"/>
  <c r="O56" i="8" s="1"/>
  <c r="R55" i="8"/>
  <c r="N55" i="8"/>
  <c r="J55" i="8"/>
  <c r="L55" i="8" s="1"/>
  <c r="O55" i="8" s="1"/>
  <c r="T61" i="8"/>
  <c r="N61" i="8"/>
  <c r="J61" i="8"/>
  <c r="R67" i="8"/>
  <c r="N67" i="8"/>
  <c r="J67" i="8"/>
  <c r="T64" i="8"/>
  <c r="T57" i="8"/>
  <c r="J57" i="8"/>
  <c r="L57" i="8" s="1"/>
  <c r="O57" i="8" s="1"/>
  <c r="N57" i="8"/>
  <c r="N68" i="8"/>
  <c r="J68" i="8"/>
  <c r="T66" i="8"/>
  <c r="N66" i="8"/>
  <c r="J66" i="8"/>
  <c r="L66" i="8" s="1"/>
  <c r="O66" i="8" s="1"/>
  <c r="T53" i="8"/>
  <c r="N53" i="8"/>
  <c r="J53" i="8"/>
  <c r="N64" i="8"/>
  <c r="J64" i="8"/>
  <c r="R63" i="8"/>
  <c r="N63" i="8"/>
  <c r="J63" i="8"/>
  <c r="R56" i="8"/>
  <c r="N65" i="8"/>
  <c r="J65" i="8"/>
  <c r="N60" i="8"/>
  <c r="J60" i="8"/>
  <c r="R59" i="8"/>
  <c r="J59" i="8"/>
  <c r="N59" i="8"/>
  <c r="R58" i="8"/>
  <c r="N58" i="8"/>
  <c r="J58" i="8"/>
  <c r="J54" i="8"/>
  <c r="N54" i="8"/>
  <c r="N62" i="8"/>
  <c r="J62" i="8"/>
  <c r="L62" i="8" s="1"/>
  <c r="O62" i="8" s="1"/>
  <c r="R61" i="8"/>
  <c r="R53" i="8"/>
  <c r="T55" i="8"/>
  <c r="L68" i="8" l="1"/>
  <c r="O68" i="8" s="1"/>
  <c r="P68" i="8" s="1"/>
  <c r="Z68" i="8"/>
  <c r="L67" i="8"/>
  <c r="O67" i="8" s="1"/>
  <c r="P67" i="8" s="1"/>
  <c r="Z67" i="8"/>
  <c r="Z60" i="8"/>
  <c r="Z58" i="8"/>
  <c r="Z59" i="8"/>
  <c r="P55" i="8"/>
  <c r="AA55" i="8" s="1"/>
  <c r="Z65" i="8"/>
  <c r="Z54" i="8"/>
  <c r="P62" i="8"/>
  <c r="AA62" i="8" s="1"/>
  <c r="AL62" i="8" s="1"/>
  <c r="Z57" i="8"/>
  <c r="P57" i="8"/>
  <c r="AA57" i="8" s="1"/>
  <c r="AL57" i="8" s="1"/>
  <c r="AU61" i="8"/>
  <c r="AU59" i="8"/>
  <c r="Z55" i="8"/>
  <c r="Z64" i="8"/>
  <c r="Z61" i="8"/>
  <c r="Z62" i="8"/>
  <c r="AU64" i="8"/>
  <c r="L59" i="8"/>
  <c r="O59" i="8" s="1"/>
  <c r="P59" i="8" s="1"/>
  <c r="AA59" i="8" s="1"/>
  <c r="AL59" i="8" s="1"/>
  <c r="AU53" i="8"/>
  <c r="Z63" i="8"/>
  <c r="AU67" i="8"/>
  <c r="Z66" i="8"/>
  <c r="AU55" i="8"/>
  <c r="AU58" i="8"/>
  <c r="Z56" i="8"/>
  <c r="AU66" i="8"/>
  <c r="L58" i="8"/>
  <c r="O58" i="8" s="1"/>
  <c r="P58" i="8" s="1"/>
  <c r="AA58" i="8" s="1"/>
  <c r="AL58" i="8" s="1"/>
  <c r="G51" i="8"/>
  <c r="R51" i="8" s="1"/>
  <c r="AU56" i="8"/>
  <c r="G35" i="8"/>
  <c r="R35" i="8" s="1"/>
  <c r="L65" i="8"/>
  <c r="O65" i="8" s="1"/>
  <c r="P65" i="8" s="1"/>
  <c r="AA65" i="8" s="1"/>
  <c r="AL65" i="8" s="1"/>
  <c r="AU65" i="8"/>
  <c r="AU62" i="8"/>
  <c r="AU68" i="8"/>
  <c r="L54" i="8"/>
  <c r="O54" i="8" s="1"/>
  <c r="P54" i="8" s="1"/>
  <c r="AA54" i="8" s="1"/>
  <c r="AL54" i="8" s="1"/>
  <c r="AU54" i="8"/>
  <c r="G43" i="8"/>
  <c r="R43" i="8" s="1"/>
  <c r="P66" i="8"/>
  <c r="AA66" i="8" s="1"/>
  <c r="AL66" i="8" s="1"/>
  <c r="P56" i="8"/>
  <c r="AA56" i="8" s="1"/>
  <c r="AL56" i="8" s="1"/>
  <c r="G48" i="8"/>
  <c r="R48" i="8" s="1"/>
  <c r="L64" i="8"/>
  <c r="O64" i="8" s="1"/>
  <c r="P64" i="8" s="1"/>
  <c r="AA64" i="8" s="1"/>
  <c r="AL64" i="8" s="1"/>
  <c r="L63" i="8"/>
  <c r="O63" i="8" s="1"/>
  <c r="P63" i="8" s="1"/>
  <c r="AA63" i="8" s="1"/>
  <c r="AL63" i="8" s="1"/>
  <c r="AU63" i="8"/>
  <c r="L53" i="8"/>
  <c r="O53" i="8" s="1"/>
  <c r="P53" i="8" s="1"/>
  <c r="AA53" i="8" s="1"/>
  <c r="AL53" i="8" s="1"/>
  <c r="L60" i="8"/>
  <c r="O60" i="8" s="1"/>
  <c r="P60" i="8" s="1"/>
  <c r="AA60" i="8" s="1"/>
  <c r="AL60" i="8" s="1"/>
  <c r="AU60" i="8"/>
  <c r="Z53" i="8"/>
  <c r="AU57" i="8"/>
  <c r="L61" i="8"/>
  <c r="O61" i="8" s="1"/>
  <c r="P61" i="8" s="1"/>
  <c r="AA61" i="8" s="1"/>
  <c r="AL61" i="8" s="1"/>
  <c r="AZ65" i="8" a="1"/>
  <c r="AZ56" i="8" a="1"/>
  <c r="AZ59" i="8" a="1"/>
  <c r="AZ63" i="8" a="1"/>
  <c r="AZ62" i="8" a="1"/>
  <c r="AZ57" i="8" a="1"/>
  <c r="AZ64" i="8" a="1"/>
  <c r="AZ61" i="8" a="1"/>
  <c r="AZ66" i="8" a="1"/>
  <c r="AZ58" i="8" a="1"/>
  <c r="AZ54" i="8" a="1"/>
  <c r="AZ53" i="8" a="1"/>
  <c r="AZ60" i="8" a="1"/>
  <c r="AZ60" i="8" l="1"/>
  <c r="BA60" i="8" s="1"/>
  <c r="BB60" i="8" s="1"/>
  <c r="BC60" i="8" s="1"/>
  <c r="AZ53" i="8"/>
  <c r="BA53" i="8" s="1"/>
  <c r="AZ54" i="8"/>
  <c r="BA54" i="8" s="1"/>
  <c r="AZ58" i="8"/>
  <c r="BA58" i="8" s="1"/>
  <c r="AZ66" i="8"/>
  <c r="BA66" i="8" s="1"/>
  <c r="AZ61" i="8"/>
  <c r="BA61" i="8" s="1"/>
  <c r="BB61" i="8" s="1"/>
  <c r="BC61" i="8" s="1"/>
  <c r="AZ64" i="8"/>
  <c r="BA64" i="8" s="1"/>
  <c r="AZ57" i="8"/>
  <c r="BA57" i="8" s="1"/>
  <c r="BB57" i="8" s="1"/>
  <c r="BC57" i="8" s="1"/>
  <c r="AZ62" i="8"/>
  <c r="BA62" i="8" s="1"/>
  <c r="AZ63" i="8"/>
  <c r="BA63" i="8" s="1"/>
  <c r="AZ59" i="8"/>
  <c r="BA59" i="8" s="1"/>
  <c r="AZ56" i="8"/>
  <c r="BA56" i="8" s="1"/>
  <c r="AZ65" i="8"/>
  <c r="BA65" i="8" s="1"/>
  <c r="AA68" i="8"/>
  <c r="AL68" i="8" s="1"/>
  <c r="AA67" i="8"/>
  <c r="AH64" i="8"/>
  <c r="AH63" i="8"/>
  <c r="AH55" i="8"/>
  <c r="AH54" i="8"/>
  <c r="AH65" i="8"/>
  <c r="AH56" i="8"/>
  <c r="AH68" i="8"/>
  <c r="AH53" i="8"/>
  <c r="AH59" i="8"/>
  <c r="AH62" i="8"/>
  <c r="AH58" i="8"/>
  <c r="AH67" i="8"/>
  <c r="AH66" i="8"/>
  <c r="AH61" i="8"/>
  <c r="AH57" i="8"/>
  <c r="AH60" i="8"/>
  <c r="AE55" i="8"/>
  <c r="AL55" i="8"/>
  <c r="BB63" i="8"/>
  <c r="BC63" i="8" s="1"/>
  <c r="BB65" i="8"/>
  <c r="BC65" i="8" s="1"/>
  <c r="BB64" i="8"/>
  <c r="BC64" i="8" s="1"/>
  <c r="BB56" i="8"/>
  <c r="BC56" i="8" s="1"/>
  <c r="BB66" i="8"/>
  <c r="BC66" i="8" s="1"/>
  <c r="BB58" i="8"/>
  <c r="BC58" i="8" s="1"/>
  <c r="BB62" i="8"/>
  <c r="BC62" i="8" s="1"/>
  <c r="AE53" i="8"/>
  <c r="AE54" i="8"/>
  <c r="AE59" i="8"/>
  <c r="G27" i="8"/>
  <c r="T27" i="8" s="1"/>
  <c r="AE62" i="8"/>
  <c r="AE57" i="8"/>
  <c r="T35" i="8"/>
  <c r="G44" i="8"/>
  <c r="R44" i="8" s="1"/>
  <c r="G20" i="8"/>
  <c r="T20" i="8" s="1"/>
  <c r="G42" i="8"/>
  <c r="R42" i="8" s="1"/>
  <c r="G21" i="8"/>
  <c r="T21" i="8" s="1"/>
  <c r="G46" i="8"/>
  <c r="T46" i="8" s="1"/>
  <c r="G31" i="8"/>
  <c r="T31" i="8" s="1"/>
  <c r="AE56" i="8"/>
  <c r="G23" i="8"/>
  <c r="R23" i="8" s="1"/>
  <c r="G38" i="8"/>
  <c r="R38" i="8" s="1"/>
  <c r="G29" i="8"/>
  <c r="G36" i="8"/>
  <c r="R36" i="8" s="1"/>
  <c r="AE66" i="8"/>
  <c r="J35" i="8"/>
  <c r="L35" i="8" s="1"/>
  <c r="O35" i="8" s="1"/>
  <c r="N35" i="8"/>
  <c r="AE61" i="8"/>
  <c r="T51" i="8"/>
  <c r="J51" i="8"/>
  <c r="N51" i="8"/>
  <c r="AE60" i="8"/>
  <c r="G41" i="8"/>
  <c r="G34" i="8"/>
  <c r="T34" i="8" s="1"/>
  <c r="G52" i="8"/>
  <c r="T52" i="8" s="1"/>
  <c r="G32" i="8"/>
  <c r="T32" i="8" s="1"/>
  <c r="G25" i="8"/>
  <c r="R25" i="8" s="1"/>
  <c r="AE58" i="8"/>
  <c r="G37" i="8"/>
  <c r="R37" i="8" s="1"/>
  <c r="G39" i="8"/>
  <c r="T39" i="8" s="1"/>
  <c r="G45" i="8"/>
  <c r="G50" i="8"/>
  <c r="T50" i="8" s="1"/>
  <c r="G40" i="8"/>
  <c r="T40" i="8" s="1"/>
  <c r="AE63" i="8"/>
  <c r="G49" i="8"/>
  <c r="R49" i="8" s="1"/>
  <c r="T43" i="8"/>
  <c r="J43" i="8"/>
  <c r="L43" i="8" s="1"/>
  <c r="O43" i="8" s="1"/>
  <c r="N43" i="8"/>
  <c r="AE65" i="8"/>
  <c r="G24" i="8"/>
  <c r="R24" i="8" s="1"/>
  <c r="G47" i="8"/>
  <c r="T47" i="8" s="1"/>
  <c r="G33" i="8"/>
  <c r="T33" i="8" s="1"/>
  <c r="G26" i="8"/>
  <c r="G30" i="8"/>
  <c r="R30" i="8" s="1"/>
  <c r="G22" i="8"/>
  <c r="R22" i="8" s="1"/>
  <c r="G28" i="8"/>
  <c r="T28" i="8" s="1"/>
  <c r="AE64" i="8"/>
  <c r="T48" i="8"/>
  <c r="N48" i="8"/>
  <c r="J48" i="8"/>
  <c r="AZ55" i="8" a="1"/>
  <c r="AZ68" i="8" a="1"/>
  <c r="AZ68" i="8" l="1"/>
  <c r="BA68" i="8" s="1"/>
  <c r="BB68" i="8" s="1"/>
  <c r="BC68" i="8" s="1"/>
  <c r="AZ55" i="8"/>
  <c r="BA55" i="8" s="1"/>
  <c r="BB55" i="8" s="1"/>
  <c r="BC55" i="8" s="1"/>
  <c r="AE68" i="8"/>
  <c r="AL67" i="8"/>
  <c r="AE67" i="8"/>
  <c r="AS54" i="8"/>
  <c r="AI54" i="8"/>
  <c r="AJ54" i="8" s="1"/>
  <c r="AS67" i="8"/>
  <c r="AI67" i="8"/>
  <c r="AJ67" i="8" s="1"/>
  <c r="AI57" i="8"/>
  <c r="AJ57" i="8" s="1"/>
  <c r="AS57" i="8"/>
  <c r="AS58" i="8"/>
  <c r="AI58" i="8"/>
  <c r="AJ58" i="8" s="1"/>
  <c r="AS68" i="8"/>
  <c r="AI68" i="8"/>
  <c r="AJ68" i="8" s="1"/>
  <c r="AS55" i="8"/>
  <c r="AI55" i="8"/>
  <c r="AJ55" i="8" s="1"/>
  <c r="AI53" i="8"/>
  <c r="AJ53" i="8" s="1"/>
  <c r="AS53" i="8"/>
  <c r="AS60" i="8"/>
  <c r="AI60" i="8"/>
  <c r="AJ60" i="8" s="1"/>
  <c r="AI61" i="8"/>
  <c r="AJ61" i="8" s="1"/>
  <c r="AS61" i="8"/>
  <c r="AI62" i="8"/>
  <c r="AJ62" i="8" s="1"/>
  <c r="AS62" i="8"/>
  <c r="AI56" i="8"/>
  <c r="AJ56" i="8" s="1"/>
  <c r="AS56" i="8"/>
  <c r="AI63" i="8"/>
  <c r="AJ63" i="8" s="1"/>
  <c r="AS63" i="8"/>
  <c r="AS66" i="8"/>
  <c r="AI66" i="8"/>
  <c r="AJ66" i="8" s="1"/>
  <c r="AS59" i="8"/>
  <c r="AI59" i="8"/>
  <c r="AJ59" i="8" s="1"/>
  <c r="AS65" i="8"/>
  <c r="AI65" i="8"/>
  <c r="AJ65" i="8" s="1"/>
  <c r="AI64" i="8"/>
  <c r="AJ64" i="8" s="1"/>
  <c r="AS64" i="8"/>
  <c r="BB59" i="8"/>
  <c r="BC59" i="8" s="1"/>
  <c r="BB54" i="8"/>
  <c r="BC54" i="8" s="1"/>
  <c r="BB53" i="8"/>
  <c r="BC53" i="8" s="1"/>
  <c r="R27" i="8"/>
  <c r="N27" i="8"/>
  <c r="J27" i="8"/>
  <c r="L27" i="8" s="1"/>
  <c r="O27" i="8" s="1"/>
  <c r="P35" i="8"/>
  <c r="AA35" i="8" s="1"/>
  <c r="R33" i="8"/>
  <c r="AU48" i="8"/>
  <c r="Z48" i="8"/>
  <c r="R46" i="8"/>
  <c r="T23" i="8"/>
  <c r="R50" i="8"/>
  <c r="R21" i="8"/>
  <c r="AU35" i="8"/>
  <c r="Z43" i="8"/>
  <c r="AU51" i="8"/>
  <c r="T37" i="8"/>
  <c r="R34" i="8"/>
  <c r="T38" i="8"/>
  <c r="J41" i="8"/>
  <c r="L41" i="8" s="1"/>
  <c r="O41" i="8" s="1"/>
  <c r="N41" i="8"/>
  <c r="R29" i="8"/>
  <c r="J29" i="8"/>
  <c r="L29" i="8" s="1"/>
  <c r="O29" i="8" s="1"/>
  <c r="N29" i="8"/>
  <c r="L48" i="8"/>
  <c r="O48" i="8" s="1"/>
  <c r="P48" i="8" s="1"/>
  <c r="AA48" i="8" s="1"/>
  <c r="AL48" i="8" s="1"/>
  <c r="J28" i="8"/>
  <c r="L28" i="8" s="1"/>
  <c r="O28" i="8" s="1"/>
  <c r="N28" i="8"/>
  <c r="N33" i="8"/>
  <c r="J33" i="8"/>
  <c r="AU43" i="8"/>
  <c r="N23" i="8"/>
  <c r="J23" i="8"/>
  <c r="L23" i="8" s="1"/>
  <c r="O23" i="8" s="1"/>
  <c r="T44" i="8"/>
  <c r="R26" i="8"/>
  <c r="N26" i="8"/>
  <c r="J26" i="8"/>
  <c r="T45" i="8"/>
  <c r="N45" i="8"/>
  <c r="J45" i="8"/>
  <c r="T25" i="8"/>
  <c r="R32" i="8"/>
  <c r="N32" i="8"/>
  <c r="J32" i="8"/>
  <c r="L32" i="8" s="1"/>
  <c r="O32" i="8" s="1"/>
  <c r="N21" i="8"/>
  <c r="J21" i="8"/>
  <c r="Z51" i="8"/>
  <c r="T30" i="8"/>
  <c r="J30" i="8"/>
  <c r="L30" i="8" s="1"/>
  <c r="O30" i="8" s="1"/>
  <c r="N30" i="8"/>
  <c r="N50" i="8"/>
  <c r="J50" i="8"/>
  <c r="J37" i="8"/>
  <c r="L37" i="8" s="1"/>
  <c r="O37" i="8" s="1"/>
  <c r="N37" i="8"/>
  <c r="R52" i="8"/>
  <c r="J34" i="8"/>
  <c r="L34" i="8" s="1"/>
  <c r="O34" i="8" s="1"/>
  <c r="N34" i="8"/>
  <c r="Z35" i="8"/>
  <c r="T36" i="8"/>
  <c r="N38" i="8"/>
  <c r="J38" i="8"/>
  <c r="L38" i="8" s="1"/>
  <c r="O38" i="8" s="1"/>
  <c r="N44" i="8"/>
  <c r="J44" i="8"/>
  <c r="L44" i="8" s="1"/>
  <c r="O44" i="8" s="1"/>
  <c r="P43" i="8"/>
  <c r="AA43" i="8" s="1"/>
  <c r="T24" i="8"/>
  <c r="N24" i="8"/>
  <c r="J24" i="8"/>
  <c r="R28" i="8"/>
  <c r="T22" i="8"/>
  <c r="J22" i="8"/>
  <c r="N22" i="8"/>
  <c r="T26" i="8"/>
  <c r="R47" i="8"/>
  <c r="J47" i="8"/>
  <c r="N47" i="8"/>
  <c r="T49" i="8"/>
  <c r="J49" i="8"/>
  <c r="N49" i="8"/>
  <c r="R40" i="8"/>
  <c r="R39" i="8"/>
  <c r="N46" i="8"/>
  <c r="J46" i="8"/>
  <c r="R20" i="8"/>
  <c r="J20" i="8"/>
  <c r="N20" i="8"/>
  <c r="N52" i="8"/>
  <c r="J52" i="8"/>
  <c r="R41" i="8"/>
  <c r="T29" i="8"/>
  <c r="N40" i="8"/>
  <c r="J40" i="8"/>
  <c r="R45" i="8"/>
  <c r="J39" i="8"/>
  <c r="L39" i="8" s="1"/>
  <c r="O39" i="8" s="1"/>
  <c r="N39" i="8"/>
  <c r="N25" i="8"/>
  <c r="J25" i="8"/>
  <c r="T41" i="8"/>
  <c r="L51" i="8"/>
  <c r="O51" i="8" s="1"/>
  <c r="P51" i="8" s="1"/>
  <c r="AA51" i="8" s="1"/>
  <c r="AL51" i="8" s="1"/>
  <c r="J36" i="8"/>
  <c r="L36" i="8" s="1"/>
  <c r="O36" i="8" s="1"/>
  <c r="N36" i="8"/>
  <c r="R31" i="8"/>
  <c r="J31" i="8"/>
  <c r="N31" i="8"/>
  <c r="T42" i="8"/>
  <c r="N42" i="8"/>
  <c r="J42" i="8"/>
  <c r="AZ67" i="8" a="1"/>
  <c r="AZ51" i="8" a="1"/>
  <c r="AZ48" i="8" a="1"/>
  <c r="AO59" i="8" a="1"/>
  <c r="AO61" i="8" a="1"/>
  <c r="AO60" i="8" a="1"/>
  <c r="AO54" i="8" a="1"/>
  <c r="AM61" i="8" a="1"/>
  <c r="AO65" i="8" a="1"/>
  <c r="AM59" i="8" a="1"/>
  <c r="AM64" i="8" a="1"/>
  <c r="AM65" i="8" a="1"/>
  <c r="AM63" i="8" a="1"/>
  <c r="AO57" i="8" a="1"/>
  <c r="AO62" i="8" a="1"/>
  <c r="AO56" i="8" a="1"/>
  <c r="AM62" i="8" a="1"/>
  <c r="AM56" i="8" a="1"/>
  <c r="AM57" i="8" a="1"/>
  <c r="AO55" i="8" a="1"/>
  <c r="AO53" i="8" a="1"/>
  <c r="AO58" i="8" a="1"/>
  <c r="AO66" i="8" a="1"/>
  <c r="AM54" i="8" a="1"/>
  <c r="AO63" i="8" a="1"/>
  <c r="AM55" i="8" a="1"/>
  <c r="AM53" i="8" a="1"/>
  <c r="AM58" i="8" a="1"/>
  <c r="AM66" i="8" a="1"/>
  <c r="AM60" i="8" a="1"/>
  <c r="AO64" i="8" a="1"/>
  <c r="AZ48" i="8" l="1"/>
  <c r="BA48" i="8" s="1"/>
  <c r="AZ51" i="8"/>
  <c r="BA51" i="8" s="1"/>
  <c r="AZ67" i="8"/>
  <c r="BA67" i="8" s="1"/>
  <c r="BB67" i="8" s="1"/>
  <c r="BC67" i="8" s="1"/>
  <c r="AG65" i="8"/>
  <c r="AG57" i="8"/>
  <c r="AG55" i="8"/>
  <c r="AG58" i="8"/>
  <c r="AG56" i="8"/>
  <c r="AG62" i="8"/>
  <c r="AM54" i="8"/>
  <c r="AN54" i="8" s="1"/>
  <c r="AO54" i="8"/>
  <c r="AM66" i="8"/>
  <c r="AN66" i="8" s="1"/>
  <c r="AO66" i="8"/>
  <c r="AM56" i="8"/>
  <c r="AN56" i="8" s="1"/>
  <c r="AO56" i="8"/>
  <c r="AM63" i="8"/>
  <c r="AN63" i="8" s="1"/>
  <c r="AO63" i="8"/>
  <c r="AM60" i="8"/>
  <c r="AN60" i="8" s="1"/>
  <c r="AO60" i="8"/>
  <c r="AM58" i="8"/>
  <c r="AN58" i="8" s="1"/>
  <c r="AO58" i="8"/>
  <c r="AM62" i="8"/>
  <c r="AN62" i="8" s="1"/>
  <c r="AO62" i="8"/>
  <c r="AM65" i="8"/>
  <c r="AN65" i="8" s="1"/>
  <c r="AO65" i="8"/>
  <c r="AM61" i="8"/>
  <c r="AN61" i="8" s="1"/>
  <c r="AO61" i="8"/>
  <c r="AM53" i="8"/>
  <c r="AN53" i="8" s="1"/>
  <c r="AO53" i="8"/>
  <c r="AM57" i="8"/>
  <c r="AN57" i="8" s="1"/>
  <c r="AO57" i="8"/>
  <c r="AM64" i="8"/>
  <c r="AN64" i="8" s="1"/>
  <c r="AO64" i="8"/>
  <c r="AM59" i="8"/>
  <c r="AN59" i="8" s="1"/>
  <c r="AO59" i="8"/>
  <c r="AM55" i="8"/>
  <c r="AN55" i="8" s="1"/>
  <c r="AO55" i="8"/>
  <c r="AX54" i="8"/>
  <c r="BD54" i="8" s="1"/>
  <c r="AW54" i="8"/>
  <c r="AG67" i="8"/>
  <c r="AX66" i="8"/>
  <c r="BD66" i="8" s="1"/>
  <c r="AW66" i="8"/>
  <c r="AX60" i="8"/>
  <c r="BD60" i="8" s="1"/>
  <c r="AW60" i="8"/>
  <c r="AX68" i="8"/>
  <c r="BD68" i="8" s="1"/>
  <c r="AW68" i="8"/>
  <c r="AX56" i="8"/>
  <c r="BD56" i="8" s="1"/>
  <c r="AW56" i="8"/>
  <c r="AG60" i="8"/>
  <c r="AW64" i="8"/>
  <c r="AX64" i="8"/>
  <c r="BD64" i="8" s="1"/>
  <c r="AG59" i="8"/>
  <c r="AX62" i="8"/>
  <c r="BD62" i="8" s="1"/>
  <c r="AW62" i="8"/>
  <c r="AG68" i="8"/>
  <c r="AG63" i="8"/>
  <c r="AH51" i="8"/>
  <c r="AX59" i="8"/>
  <c r="BD59" i="8" s="1"/>
  <c r="AW59" i="8"/>
  <c r="AH35" i="8"/>
  <c r="AH48" i="8"/>
  <c r="AG61" i="8"/>
  <c r="AX61" i="8"/>
  <c r="BD61" i="8" s="1"/>
  <c r="AW61" i="8"/>
  <c r="AW53" i="8"/>
  <c r="AX53" i="8"/>
  <c r="BD53" i="8" s="1"/>
  <c r="AX57" i="8"/>
  <c r="BD57" i="8" s="1"/>
  <c r="AW57" i="8"/>
  <c r="AX67" i="8"/>
  <c r="AW67" i="8"/>
  <c r="AW55" i="8"/>
  <c r="AX55" i="8"/>
  <c r="BD55" i="8" s="1"/>
  <c r="AW65" i="8"/>
  <c r="AX65" i="8"/>
  <c r="BD65" i="8" s="1"/>
  <c r="AG64" i="8"/>
  <c r="AG54" i="8"/>
  <c r="AX58" i="8"/>
  <c r="BD58" i="8" s="1"/>
  <c r="AW58" i="8"/>
  <c r="AH43" i="8"/>
  <c r="AX63" i="8"/>
  <c r="BD63" i="8" s="1"/>
  <c r="AW63" i="8"/>
  <c r="AG53" i="8"/>
  <c r="AG66" i="8"/>
  <c r="AE43" i="8"/>
  <c r="AL43" i="8"/>
  <c r="AE35" i="8"/>
  <c r="AL35" i="8"/>
  <c r="AU20" i="8"/>
  <c r="P27" i="8"/>
  <c r="AA27" i="8" s="1"/>
  <c r="AE51" i="8"/>
  <c r="AE48" i="8"/>
  <c r="AU27" i="8"/>
  <c r="Z27" i="8"/>
  <c r="P38" i="8"/>
  <c r="AA38" i="8" s="1"/>
  <c r="AU33" i="8"/>
  <c r="AU50" i="8"/>
  <c r="P32" i="8"/>
  <c r="AA32" i="8" s="1"/>
  <c r="AU41" i="8"/>
  <c r="P34" i="8"/>
  <c r="AA34" i="8" s="1"/>
  <c r="Z25" i="8"/>
  <c r="Z21" i="8"/>
  <c r="P30" i="8"/>
  <c r="AA30" i="8" s="1"/>
  <c r="Z36" i="8"/>
  <c r="P23" i="8"/>
  <c r="AA23" i="8" s="1"/>
  <c r="Z49" i="8"/>
  <c r="AU22" i="8"/>
  <c r="Z52" i="8"/>
  <c r="P28" i="8"/>
  <c r="AA28" i="8" s="1"/>
  <c r="AU32" i="8"/>
  <c r="AU45" i="8"/>
  <c r="Z23" i="8"/>
  <c r="P37" i="8"/>
  <c r="AA37" i="8" s="1"/>
  <c r="AU34" i="8"/>
  <c r="AU31" i="8"/>
  <c r="Z41" i="8"/>
  <c r="AU23" i="8"/>
  <c r="AU42" i="8"/>
  <c r="Z30" i="8"/>
  <c r="P41" i="8"/>
  <c r="AA41" i="8" s="1"/>
  <c r="Z42" i="8"/>
  <c r="P36" i="8"/>
  <c r="AA36" i="8" s="1"/>
  <c r="AU40" i="8"/>
  <c r="AU52" i="8"/>
  <c r="Z44" i="8"/>
  <c r="Z37" i="8"/>
  <c r="L22" i="8"/>
  <c r="O22" i="8" s="1"/>
  <c r="P22" i="8" s="1"/>
  <c r="AA22" i="8" s="1"/>
  <c r="AU46" i="8"/>
  <c r="Z28" i="8"/>
  <c r="Z29" i="8"/>
  <c r="Z38" i="8"/>
  <c r="AU24" i="8"/>
  <c r="AU30" i="8"/>
  <c r="P39" i="8"/>
  <c r="AA39" i="8" s="1"/>
  <c r="Z22" i="8"/>
  <c r="Z32" i="8"/>
  <c r="P29" i="8"/>
  <c r="AA29" i="8" s="1"/>
  <c r="Z40" i="8"/>
  <c r="L21" i="8"/>
  <c r="O21" i="8" s="1"/>
  <c r="P21" i="8" s="1"/>
  <c r="AA21" i="8" s="1"/>
  <c r="AU21" i="8"/>
  <c r="L52" i="8"/>
  <c r="O52" i="8" s="1"/>
  <c r="P52" i="8" s="1"/>
  <c r="AA52" i="8" s="1"/>
  <c r="AL52" i="8" s="1"/>
  <c r="Z33" i="8"/>
  <c r="Z46" i="8"/>
  <c r="L42" i="8"/>
  <c r="O42" i="8" s="1"/>
  <c r="P42" i="8" s="1"/>
  <c r="AA42" i="8" s="1"/>
  <c r="Z26" i="8"/>
  <c r="Z50" i="8"/>
  <c r="L25" i="8"/>
  <c r="O25" i="8" s="1"/>
  <c r="P25" i="8" s="1"/>
  <c r="AA25" i="8" s="1"/>
  <c r="AU25" i="8"/>
  <c r="L49" i="8"/>
  <c r="O49" i="8" s="1"/>
  <c r="P49" i="8" s="1"/>
  <c r="AA49" i="8" s="1"/>
  <c r="AU49" i="8"/>
  <c r="L26" i="8"/>
  <c r="O26" i="8" s="1"/>
  <c r="P26" i="8" s="1"/>
  <c r="AA26" i="8" s="1"/>
  <c r="AU26" i="8"/>
  <c r="Z31" i="8"/>
  <c r="L33" i="8"/>
  <c r="O33" i="8" s="1"/>
  <c r="P33" i="8" s="1"/>
  <c r="AA33" i="8" s="1"/>
  <c r="AU44" i="8"/>
  <c r="AU28" i="8"/>
  <c r="Z39" i="8"/>
  <c r="Z24" i="8"/>
  <c r="L31" i="8"/>
  <c r="O31" i="8" s="1"/>
  <c r="P31" i="8" s="1"/>
  <c r="AA31" i="8" s="1"/>
  <c r="L40" i="8"/>
  <c r="O40" i="8" s="1"/>
  <c r="P40" i="8" s="1"/>
  <c r="AA40" i="8" s="1"/>
  <c r="AU39" i="8"/>
  <c r="P44" i="8"/>
  <c r="AA44" i="8" s="1"/>
  <c r="L47" i="8"/>
  <c r="O47" i="8" s="1"/>
  <c r="P47" i="8" s="1"/>
  <c r="AA47" i="8" s="1"/>
  <c r="AU47" i="8"/>
  <c r="L20" i="8"/>
  <c r="O20" i="8" s="1"/>
  <c r="P20" i="8" s="1"/>
  <c r="L45" i="8"/>
  <c r="O45" i="8" s="1"/>
  <c r="P45" i="8" s="1"/>
  <c r="AA45" i="8" s="1"/>
  <c r="AU36" i="8"/>
  <c r="Z45" i="8"/>
  <c r="L46" i="8"/>
  <c r="O46" i="8" s="1"/>
  <c r="P46" i="8" s="1"/>
  <c r="AA46" i="8" s="1"/>
  <c r="L50" i="8"/>
  <c r="O50" i="8" s="1"/>
  <c r="P50" i="8" s="1"/>
  <c r="AA50" i="8" s="1"/>
  <c r="AL50" i="8" s="1"/>
  <c r="Z20" i="8"/>
  <c r="Z47" i="8"/>
  <c r="Z34" i="8"/>
  <c r="AU38" i="8"/>
  <c r="AU37" i="8"/>
  <c r="L24" i="8"/>
  <c r="O24" i="8" s="1"/>
  <c r="P24" i="8" s="1"/>
  <c r="AA24" i="8" s="1"/>
  <c r="AU29" i="8"/>
  <c r="AZ35" i="8" a="1"/>
  <c r="AZ50" i="8" a="1"/>
  <c r="AZ52" i="8" a="1"/>
  <c r="AZ43" i="8" a="1"/>
  <c r="AM67" i="8" a="1"/>
  <c r="AO67" i="8" a="1"/>
  <c r="AM68" i="8" a="1"/>
  <c r="AO68" i="8" a="1"/>
  <c r="AZ43" i="8" l="1"/>
  <c r="BA43" i="8" s="1"/>
  <c r="BB43" i="8" s="1"/>
  <c r="BC43" i="8" s="1"/>
  <c r="AZ52" i="8"/>
  <c r="BA52" i="8" s="1"/>
  <c r="AZ50" i="8"/>
  <c r="BA50" i="8" s="1"/>
  <c r="AZ35" i="8"/>
  <c r="BA35" i="8" s="1"/>
  <c r="BD67" i="8"/>
  <c r="AM68" i="8"/>
  <c r="AN68" i="8" s="1"/>
  <c r="AO68" i="8"/>
  <c r="AM67" i="8"/>
  <c r="AN67" i="8" s="1"/>
  <c r="AO67" i="8"/>
  <c r="AH34" i="8"/>
  <c r="AH47" i="8"/>
  <c r="AH20" i="8"/>
  <c r="AH45" i="8"/>
  <c r="AH24" i="8"/>
  <c r="AH39" i="8"/>
  <c r="AH31" i="8"/>
  <c r="AH50" i="8"/>
  <c r="AH26" i="8"/>
  <c r="AH46" i="8"/>
  <c r="AH33" i="8"/>
  <c r="AH40" i="8"/>
  <c r="AH32" i="8"/>
  <c r="AH22" i="8"/>
  <c r="AH38" i="8"/>
  <c r="AH29" i="8"/>
  <c r="AH28" i="8"/>
  <c r="AH37" i="8"/>
  <c r="AH44" i="8"/>
  <c r="AH42" i="8"/>
  <c r="AH30" i="8"/>
  <c r="AH41" i="8"/>
  <c r="AH23" i="8"/>
  <c r="AH52" i="8"/>
  <c r="AH49" i="8"/>
  <c r="AH36" i="8"/>
  <c r="AH21" i="8"/>
  <c r="AH25" i="8"/>
  <c r="AH27" i="8"/>
  <c r="AS43" i="8"/>
  <c r="AI43" i="8"/>
  <c r="AJ43" i="8" s="1"/>
  <c r="AI48" i="8"/>
  <c r="AJ48" i="8" s="1"/>
  <c r="AS48" i="8"/>
  <c r="AS35" i="8"/>
  <c r="AI35" i="8"/>
  <c r="AJ35" i="8" s="1"/>
  <c r="AI51" i="8"/>
  <c r="AJ51" i="8" s="1"/>
  <c r="AS51" i="8"/>
  <c r="AE44" i="8"/>
  <c r="AL44" i="8"/>
  <c r="AE29" i="8"/>
  <c r="AL29" i="8"/>
  <c r="AE32" i="8"/>
  <c r="AL32" i="8"/>
  <c r="AE26" i="8"/>
  <c r="AL26" i="8"/>
  <c r="AE21" i="8"/>
  <c r="AL21" i="8"/>
  <c r="AE41" i="8"/>
  <c r="AL41" i="8"/>
  <c r="AE37" i="8"/>
  <c r="AL37" i="8"/>
  <c r="AE23" i="8"/>
  <c r="AL23" i="8"/>
  <c r="AE27" i="8"/>
  <c r="AL27" i="8"/>
  <c r="AE40" i="8"/>
  <c r="AL40" i="8"/>
  <c r="AE22" i="8"/>
  <c r="AL22" i="8"/>
  <c r="AE31" i="8"/>
  <c r="AL31" i="8"/>
  <c r="AE49" i="8"/>
  <c r="AL49" i="8"/>
  <c r="AE39" i="8"/>
  <c r="AL39" i="8"/>
  <c r="AE30" i="8"/>
  <c r="AL30" i="8"/>
  <c r="AE46" i="8"/>
  <c r="AL46" i="8"/>
  <c r="AE45" i="8"/>
  <c r="AL45" i="8"/>
  <c r="AE42" i="8"/>
  <c r="AL42" i="8"/>
  <c r="AE38" i="8"/>
  <c r="AL38" i="8"/>
  <c r="AE33" i="8"/>
  <c r="AL33" i="8"/>
  <c r="AE25" i="8"/>
  <c r="AL25" i="8"/>
  <c r="AE28" i="8"/>
  <c r="AL28" i="8"/>
  <c r="AE34" i="8"/>
  <c r="AL34" i="8"/>
  <c r="AE24" i="8"/>
  <c r="AL24" i="8"/>
  <c r="AE47" i="8"/>
  <c r="AL47" i="8"/>
  <c r="AE36" i="8"/>
  <c r="AL36" i="8"/>
  <c r="BB35" i="8"/>
  <c r="BC35" i="8" s="1"/>
  <c r="BB48" i="8"/>
  <c r="BC48" i="8" s="1"/>
  <c r="BB51" i="8"/>
  <c r="BC51" i="8" s="1"/>
  <c r="AA20" i="8"/>
  <c r="AL20" i="8" s="1"/>
  <c r="AE52" i="8"/>
  <c r="AE50" i="8"/>
  <c r="AZ29" i="8" a="1"/>
  <c r="AZ41" i="8" a="1"/>
  <c r="AZ40" i="8" a="1"/>
  <c r="AZ36" i="8" a="1"/>
  <c r="AZ32" i="8" a="1"/>
  <c r="AZ37" i="8" a="1"/>
  <c r="AZ22" i="8" a="1"/>
  <c r="AZ30" i="8" a="1"/>
  <c r="AZ38" i="8" a="1"/>
  <c r="AZ34" i="8" a="1"/>
  <c r="AZ31" i="8" a="1"/>
  <c r="AZ46" i="8" a="1"/>
  <c r="AZ24" i="8" a="1"/>
  <c r="AZ23" i="8" a="1"/>
  <c r="AZ33" i="8" a="1"/>
  <c r="AZ26" i="8" a="1"/>
  <c r="AZ28" i="8" a="1"/>
  <c r="AZ44" i="8" a="1"/>
  <c r="AZ21" i="8" a="1"/>
  <c r="AZ27" i="8" a="1"/>
  <c r="AZ49" i="8" a="1"/>
  <c r="AZ45" i="8" a="1"/>
  <c r="AZ25" i="8" a="1"/>
  <c r="AZ47" i="8" a="1"/>
  <c r="AZ39" i="8" a="1"/>
  <c r="AZ42" i="8" a="1"/>
  <c r="AM51" i="8" a="1"/>
  <c r="AO43" i="8" a="1"/>
  <c r="AM48" i="8" a="1"/>
  <c r="AM43" i="8" a="1"/>
  <c r="AO35" i="8" a="1"/>
  <c r="AO48" i="8" a="1"/>
  <c r="AM35" i="8" a="1"/>
  <c r="AO51" i="8" a="1"/>
  <c r="AZ42" i="8" l="1"/>
  <c r="BA42" i="8" s="1"/>
  <c r="AZ39" i="8"/>
  <c r="BA39" i="8" s="1"/>
  <c r="BB39" i="8" s="1"/>
  <c r="BC39" i="8" s="1"/>
  <c r="AZ47" i="8"/>
  <c r="BA47" i="8" s="1"/>
  <c r="BB47" i="8" s="1"/>
  <c r="BC47" i="8" s="1"/>
  <c r="AZ25" i="8"/>
  <c r="BA25" i="8" s="1"/>
  <c r="AZ45" i="8"/>
  <c r="BA45" i="8" s="1"/>
  <c r="BB45" i="8" s="1"/>
  <c r="BC45" i="8" s="1"/>
  <c r="AZ49" i="8"/>
  <c r="BA49" i="8" s="1"/>
  <c r="BB49" i="8" s="1"/>
  <c r="BC49" i="8" s="1"/>
  <c r="AZ27" i="8"/>
  <c r="BA27" i="8" s="1"/>
  <c r="BB27" i="8" s="1"/>
  <c r="BC27" i="8" s="1"/>
  <c r="AZ21" i="8"/>
  <c r="BA21" i="8" s="1"/>
  <c r="AZ44" i="8"/>
  <c r="BA44" i="8" s="1"/>
  <c r="BB44" i="8" s="1"/>
  <c r="BC44" i="8" s="1"/>
  <c r="AZ28" i="8"/>
  <c r="BA28" i="8" s="1"/>
  <c r="BB28" i="8" s="1"/>
  <c r="BC28" i="8" s="1"/>
  <c r="AZ26" i="8"/>
  <c r="BA26" i="8" s="1"/>
  <c r="BB26" i="8" s="1"/>
  <c r="BC26" i="8" s="1"/>
  <c r="AZ33" i="8"/>
  <c r="BA33" i="8" s="1"/>
  <c r="AZ23" i="8"/>
  <c r="BA23" i="8" s="1"/>
  <c r="AZ24" i="8"/>
  <c r="BA24" i="8" s="1"/>
  <c r="AZ46" i="8"/>
  <c r="BA46" i="8" s="1"/>
  <c r="AZ31" i="8"/>
  <c r="BA31" i="8" s="1"/>
  <c r="BB31" i="8" s="1"/>
  <c r="BC31" i="8" s="1"/>
  <c r="AZ34" i="8"/>
  <c r="BA34" i="8" s="1"/>
  <c r="BB34" i="8" s="1"/>
  <c r="BC34" i="8" s="1"/>
  <c r="AZ38" i="8"/>
  <c r="BA38" i="8" s="1"/>
  <c r="BB38" i="8" s="1"/>
  <c r="BC38" i="8" s="1"/>
  <c r="AZ30" i="8"/>
  <c r="BA30" i="8" s="1"/>
  <c r="BB30" i="8" s="1"/>
  <c r="BC30" i="8" s="1"/>
  <c r="AZ22" i="8"/>
  <c r="BA22" i="8" s="1"/>
  <c r="AZ37" i="8"/>
  <c r="BA37" i="8" s="1"/>
  <c r="AZ32" i="8"/>
  <c r="BA32" i="8" s="1"/>
  <c r="BB32" i="8" s="1"/>
  <c r="BC32" i="8" s="1"/>
  <c r="AZ36" i="8"/>
  <c r="BA36" i="8" s="1"/>
  <c r="AZ40" i="8"/>
  <c r="BA40" i="8" s="1"/>
  <c r="BB40" i="8" s="1"/>
  <c r="BC40" i="8" s="1"/>
  <c r="AZ41" i="8"/>
  <c r="BA41" i="8" s="1"/>
  <c r="BB41" i="8" s="1"/>
  <c r="BC41" i="8" s="1"/>
  <c r="AZ29" i="8"/>
  <c r="BA29" i="8" s="1"/>
  <c r="BB29" i="8" s="1"/>
  <c r="BC29" i="8" s="1"/>
  <c r="AG35" i="8"/>
  <c r="AM51" i="8"/>
  <c r="AN51" i="8" s="1"/>
  <c r="AO51" i="8"/>
  <c r="AM35" i="8"/>
  <c r="AN35" i="8" s="1"/>
  <c r="AO35" i="8"/>
  <c r="AM48" i="8"/>
  <c r="AN48" i="8" s="1"/>
  <c r="AO48" i="8"/>
  <c r="AM43" i="8"/>
  <c r="AN43" i="8" s="1"/>
  <c r="AO43" i="8"/>
  <c r="AX43" i="8"/>
  <c r="BD43" i="8" s="1"/>
  <c r="AW43" i="8"/>
  <c r="AX51" i="8"/>
  <c r="BD51" i="8" s="1"/>
  <c r="AW51" i="8"/>
  <c r="AX35" i="8"/>
  <c r="BD35" i="8" s="1"/>
  <c r="AW35" i="8"/>
  <c r="AG51" i="8"/>
  <c r="AX48" i="8"/>
  <c r="BD48" i="8" s="1"/>
  <c r="AW48" i="8"/>
  <c r="AG48" i="8"/>
  <c r="AG43" i="8"/>
  <c r="AS27" i="8"/>
  <c r="AI27" i="8"/>
  <c r="AJ27" i="8" s="1"/>
  <c r="AS25" i="8"/>
  <c r="AI25" i="8"/>
  <c r="AJ25" i="8" s="1"/>
  <c r="AS21" i="8"/>
  <c r="AI21" i="8"/>
  <c r="AJ21" i="8" s="1"/>
  <c r="AI36" i="8"/>
  <c r="AJ36" i="8" s="1"/>
  <c r="AS36" i="8"/>
  <c r="AI49" i="8"/>
  <c r="AJ49" i="8" s="1"/>
  <c r="AS49" i="8"/>
  <c r="AS52" i="8"/>
  <c r="AI52" i="8"/>
  <c r="AJ52" i="8" s="1"/>
  <c r="AS23" i="8"/>
  <c r="AI23" i="8"/>
  <c r="AJ23" i="8" s="1"/>
  <c r="AI41" i="8"/>
  <c r="AJ41" i="8" s="1"/>
  <c r="AS41" i="8"/>
  <c r="AS30" i="8"/>
  <c r="AI30" i="8"/>
  <c r="AJ30" i="8" s="1"/>
  <c r="AS42" i="8"/>
  <c r="AI42" i="8"/>
  <c r="AJ42" i="8" s="1"/>
  <c r="AS44" i="8"/>
  <c r="AI44" i="8"/>
  <c r="AJ44" i="8" s="1"/>
  <c r="AI37" i="8"/>
  <c r="AJ37" i="8" s="1"/>
  <c r="AS37" i="8"/>
  <c r="AI28" i="8"/>
  <c r="AJ28" i="8" s="1"/>
  <c r="AS28" i="8"/>
  <c r="AS29" i="8"/>
  <c r="AI29" i="8"/>
  <c r="AJ29" i="8" s="1"/>
  <c r="AS38" i="8"/>
  <c r="AI38" i="8"/>
  <c r="AJ38" i="8" s="1"/>
  <c r="AS22" i="8"/>
  <c r="AI22" i="8"/>
  <c r="AJ22" i="8" s="1"/>
  <c r="AS32" i="8"/>
  <c r="AI32" i="8"/>
  <c r="AJ32" i="8" s="1"/>
  <c r="AS40" i="8"/>
  <c r="AI40" i="8"/>
  <c r="AJ40" i="8" s="1"/>
  <c r="AS33" i="8"/>
  <c r="AI33" i="8"/>
  <c r="AJ33" i="8" s="1"/>
  <c r="AI46" i="8"/>
  <c r="AJ46" i="8" s="1"/>
  <c r="AS46" i="8"/>
  <c r="AS26" i="8"/>
  <c r="AI26" i="8"/>
  <c r="AJ26" i="8" s="1"/>
  <c r="AS50" i="8"/>
  <c r="AI50" i="8"/>
  <c r="AJ50" i="8" s="1"/>
  <c r="AI31" i="8"/>
  <c r="AJ31" i="8" s="1"/>
  <c r="AS31" i="8"/>
  <c r="AI39" i="8"/>
  <c r="AJ39" i="8" s="1"/>
  <c r="AS39" i="8"/>
  <c r="AS24" i="8"/>
  <c r="AI24" i="8"/>
  <c r="AJ24" i="8" s="1"/>
  <c r="AI45" i="8"/>
  <c r="AJ45" i="8" s="1"/>
  <c r="AS45" i="8"/>
  <c r="AI20" i="8"/>
  <c r="AJ20" i="8" s="1"/>
  <c r="AS20" i="8"/>
  <c r="AW20" i="8" s="1"/>
  <c r="AS47" i="8"/>
  <c r="AI47" i="8"/>
  <c r="AJ47" i="8" s="1"/>
  <c r="AI34" i="8"/>
  <c r="AJ34" i="8" s="1"/>
  <c r="AS34" i="8"/>
  <c r="AE20" i="8"/>
  <c r="BB24" i="8"/>
  <c r="BC24" i="8" s="1"/>
  <c r="BB50" i="8"/>
  <c r="BC50" i="8" s="1"/>
  <c r="BB25" i="8"/>
  <c r="BC25" i="8" s="1"/>
  <c r="BB42" i="8"/>
  <c r="BC42" i="8" s="1"/>
  <c r="BB22" i="8"/>
  <c r="BC22" i="8" s="1"/>
  <c r="BB33" i="8"/>
  <c r="BC33" i="8" s="1"/>
  <c r="BB52" i="8"/>
  <c r="BC52" i="8" s="1"/>
  <c r="BB37" i="8"/>
  <c r="BC37" i="8" s="1"/>
  <c r="BB46" i="8"/>
  <c r="BC46" i="8" s="1"/>
  <c r="BB23" i="8"/>
  <c r="BC23" i="8" s="1"/>
  <c r="BB36" i="8"/>
  <c r="BC36" i="8" s="1"/>
  <c r="BB21" i="8"/>
  <c r="BC21" i="8" s="1"/>
  <c r="AM49" i="8" a="1"/>
  <c r="AO46" i="8" a="1"/>
  <c r="AM44" i="8" a="1"/>
  <c r="AO27" i="8" a="1"/>
  <c r="AO41" i="8" a="1"/>
  <c r="AO37" i="8" a="1"/>
  <c r="AO32" i="8" a="1"/>
  <c r="AO26" i="8" a="1"/>
  <c r="AO45" i="8" a="1"/>
  <c r="AM45" i="8" a="1"/>
  <c r="AM28" i="8" a="1"/>
  <c r="AO33" i="8" a="1"/>
  <c r="AM29" i="8" a="1"/>
  <c r="AO52" i="8" a="1"/>
  <c r="AM27" i="8" a="1"/>
  <c r="AM41" i="8" a="1"/>
  <c r="AM37" i="8" a="1"/>
  <c r="AM32" i="8" a="1"/>
  <c r="AM26" i="8" a="1"/>
  <c r="AM40" i="8" a="1"/>
  <c r="AM31" i="8" a="1"/>
  <c r="AO44" i="8" a="1"/>
  <c r="AO39" i="8" a="1"/>
  <c r="AO36" i="8" a="1"/>
  <c r="AO30" i="8" a="1"/>
  <c r="AO28" i="8" a="1"/>
  <c r="AO40" i="8" a="1"/>
  <c r="AO50" i="8" a="1"/>
  <c r="AO47" i="8" a="1"/>
  <c r="AM30" i="8" a="1"/>
  <c r="AM50" i="8" a="1"/>
  <c r="AO31" i="8" a="1"/>
  <c r="AM33" i="8" a="1"/>
  <c r="AM52" i="8" a="1"/>
  <c r="AM38" i="8" a="1"/>
  <c r="AM39" i="8" a="1"/>
  <c r="AM36" i="8" a="1"/>
  <c r="AM47" i="8" a="1"/>
  <c r="AO49" i="8" a="1"/>
  <c r="AO42" i="8" a="1"/>
  <c r="AO29" i="8" a="1"/>
  <c r="AO34" i="8" a="1"/>
  <c r="AM42" i="8" a="1"/>
  <c r="AM34" i="8" a="1"/>
  <c r="AO38" i="8" a="1"/>
  <c r="AZ20" i="8" a="1"/>
  <c r="AM46" i="8" a="1"/>
  <c r="AG21" i="8" l="1"/>
  <c r="AG41" i="8"/>
  <c r="AG36" i="8"/>
  <c r="AG42" i="8"/>
  <c r="AG29" i="8"/>
  <c r="AG40" i="8"/>
  <c r="AG44" i="8"/>
  <c r="AG37" i="8"/>
  <c r="AG25" i="8"/>
  <c r="AG20" i="8"/>
  <c r="AG52" i="8"/>
  <c r="AM34" i="8"/>
  <c r="AN34" i="8" s="1"/>
  <c r="AO34" i="8"/>
  <c r="AM47" i="8"/>
  <c r="AO47" i="8"/>
  <c r="AM45" i="8"/>
  <c r="AN45" i="8" s="1"/>
  <c r="AO45" i="8"/>
  <c r="AM39" i="8"/>
  <c r="AN39" i="8" s="1"/>
  <c r="AO39" i="8"/>
  <c r="AM31" i="8"/>
  <c r="AO31" i="8"/>
  <c r="AM50" i="8"/>
  <c r="AN50" i="8" s="1"/>
  <c r="AO50" i="8"/>
  <c r="AM26" i="8"/>
  <c r="AN26" i="8" s="1"/>
  <c r="AO26" i="8"/>
  <c r="AM46" i="8"/>
  <c r="AN46" i="8" s="1"/>
  <c r="AO46" i="8"/>
  <c r="AM33" i="8"/>
  <c r="AN33" i="8" s="1"/>
  <c r="AO33" i="8"/>
  <c r="AM40" i="8"/>
  <c r="AN40" i="8" s="1"/>
  <c r="AO40" i="8"/>
  <c r="AM32" i="8"/>
  <c r="AN32" i="8" s="1"/>
  <c r="AO32" i="8"/>
  <c r="AM38" i="8"/>
  <c r="AN38" i="8" s="1"/>
  <c r="AO38" i="8"/>
  <c r="AM29" i="8"/>
  <c r="AO29" i="8"/>
  <c r="AM28" i="8"/>
  <c r="AN28" i="8" s="1"/>
  <c r="AO28" i="8"/>
  <c r="AM37" i="8"/>
  <c r="AN37" i="8" s="1"/>
  <c r="AO37" i="8"/>
  <c r="AM44" i="8"/>
  <c r="AN44" i="8" s="1"/>
  <c r="AO44" i="8"/>
  <c r="AM42" i="8"/>
  <c r="AO42" i="8"/>
  <c r="AM30" i="8"/>
  <c r="AN30" i="8" s="1"/>
  <c r="AO30" i="8"/>
  <c r="AM41" i="8"/>
  <c r="AN41" i="8" s="1"/>
  <c r="AO41" i="8"/>
  <c r="AM52" i="8"/>
  <c r="AN52" i="8" s="1"/>
  <c r="AO52" i="8"/>
  <c r="AM49" i="8"/>
  <c r="AO49" i="8"/>
  <c r="AM36" i="8"/>
  <c r="AN36" i="8" s="1"/>
  <c r="AO36" i="8"/>
  <c r="AM27" i="8"/>
  <c r="AN27" i="8" s="1"/>
  <c r="AO27" i="8"/>
  <c r="AG23" i="8"/>
  <c r="AG47" i="8"/>
  <c r="AG32" i="8"/>
  <c r="AG39" i="8"/>
  <c r="AG26" i="8"/>
  <c r="AG50" i="8"/>
  <c r="AG34" i="8"/>
  <c r="AG49" i="8"/>
  <c r="AG46" i="8"/>
  <c r="AG31" i="8"/>
  <c r="AG38" i="8"/>
  <c r="AG30" i="8"/>
  <c r="AG45" i="8"/>
  <c r="AG28" i="8"/>
  <c r="AG33" i="8"/>
  <c r="AG27" i="8"/>
  <c r="AG24" i="8"/>
  <c r="AG22" i="8"/>
  <c r="AX34" i="8"/>
  <c r="BD34" i="8" s="1"/>
  <c r="AW34" i="8"/>
  <c r="AN47" i="8"/>
  <c r="AX47" i="8"/>
  <c r="BD47" i="8" s="1"/>
  <c r="AW47" i="8"/>
  <c r="AX20" i="8"/>
  <c r="AO20" i="8" a="1"/>
  <c r="AO20" i="8" s="1"/>
  <c r="AM20" i="8" a="1"/>
  <c r="AM20" i="8" s="1"/>
  <c r="AN20" i="8" s="1"/>
  <c r="AX45" i="8"/>
  <c r="BD45" i="8" s="1"/>
  <c r="AW45" i="8"/>
  <c r="AX24" i="8"/>
  <c r="BD24" i="8" s="1"/>
  <c r="AW24" i="8"/>
  <c r="AW39" i="8"/>
  <c r="AX39" i="8"/>
  <c r="BD39" i="8" s="1"/>
  <c r="AX31" i="8"/>
  <c r="BD31" i="8" s="1"/>
  <c r="AW31" i="8"/>
  <c r="AN31" i="8"/>
  <c r="AX50" i="8"/>
  <c r="BD50" i="8" s="1"/>
  <c r="AW50" i="8"/>
  <c r="AW26" i="8"/>
  <c r="AX26" i="8"/>
  <c r="BD26" i="8" s="1"/>
  <c r="AX46" i="8"/>
  <c r="BD46" i="8" s="1"/>
  <c r="AW46" i="8"/>
  <c r="AW33" i="8"/>
  <c r="AX33" i="8"/>
  <c r="BD33" i="8" s="1"/>
  <c r="AX40" i="8"/>
  <c r="BD40" i="8" s="1"/>
  <c r="AW40" i="8"/>
  <c r="AW32" i="8"/>
  <c r="AX32" i="8"/>
  <c r="BD32" i="8" s="1"/>
  <c r="AW22" i="8"/>
  <c r="AX22" i="8"/>
  <c r="BD22" i="8" s="1"/>
  <c r="AX38" i="8"/>
  <c r="BD38" i="8" s="1"/>
  <c r="AW38" i="8"/>
  <c r="AN29" i="8"/>
  <c r="AW29" i="8"/>
  <c r="AX29" i="8"/>
  <c r="BD29" i="8" s="1"/>
  <c r="AX28" i="8"/>
  <c r="BD28" i="8" s="1"/>
  <c r="AW28" i="8"/>
  <c r="AX37" i="8"/>
  <c r="BD37" i="8" s="1"/>
  <c r="AW37" i="8"/>
  <c r="AW44" i="8"/>
  <c r="AX44" i="8"/>
  <c r="BD44" i="8" s="1"/>
  <c r="AN42" i="8"/>
  <c r="AX42" i="8"/>
  <c r="BD42" i="8" s="1"/>
  <c r="AW42" i="8"/>
  <c r="AX30" i="8"/>
  <c r="BD30" i="8" s="1"/>
  <c r="AW30" i="8"/>
  <c r="AX41" i="8"/>
  <c r="BD41" i="8" s="1"/>
  <c r="AW41" i="8"/>
  <c r="AX23" i="8"/>
  <c r="BD23" i="8" s="1"/>
  <c r="AW23" i="8"/>
  <c r="AW52" i="8"/>
  <c r="AX52" i="8"/>
  <c r="BD52" i="8" s="1"/>
  <c r="AX49" i="8"/>
  <c r="BD49" i="8" s="1"/>
  <c r="AW49" i="8"/>
  <c r="AN49" i="8"/>
  <c r="AX36" i="8"/>
  <c r="BD36" i="8" s="1"/>
  <c r="AW36" i="8"/>
  <c r="AX21" i="8"/>
  <c r="BD21" i="8" s="1"/>
  <c r="AW21" i="8"/>
  <c r="AX25" i="8"/>
  <c r="BD25" i="8" s="1"/>
  <c r="AW25" i="8"/>
  <c r="AW27" i="8"/>
  <c r="AX27" i="8"/>
  <c r="BD27" i="8" s="1"/>
  <c r="AZ20" i="8"/>
  <c r="BA20" i="8" s="1"/>
  <c r="BB20" i="8" s="1"/>
  <c r="AM25" i="8" a="1"/>
  <c r="AO25" i="8" a="1"/>
  <c r="AO24" i="8" a="1"/>
  <c r="AM24" i="8" a="1"/>
  <c r="AO23" i="8" a="1"/>
  <c r="AM23" i="8" a="1"/>
  <c r="AO22" i="8" a="1"/>
  <c r="AM22" i="8" a="1"/>
  <c r="AM21" i="8" a="1"/>
  <c r="AO21" i="8" a="1"/>
  <c r="AO25" i="8" l="1"/>
  <c r="AM25" i="8"/>
  <c r="AN25" i="8" s="1"/>
  <c r="AM24" i="8"/>
  <c r="AN24" i="8" s="1"/>
  <c r="AO24" i="8"/>
  <c r="AM23" i="8"/>
  <c r="AN23" i="8" s="1"/>
  <c r="AO23" i="8"/>
  <c r="AM22" i="8"/>
  <c r="AN22" i="8" s="1"/>
  <c r="AO22" i="8"/>
  <c r="AO21" i="8"/>
  <c r="AM21" i="8"/>
  <c r="AN21" i="8" s="1"/>
  <c r="BC20" i="8"/>
  <c r="V12" i="10"/>
  <c r="AP15" i="10"/>
  <c r="L14" i="10"/>
  <c r="L15" i="10"/>
  <c r="BY13" i="10"/>
  <c r="CI15" i="10"/>
  <c r="CC15" i="10"/>
  <c r="BY14" i="10"/>
  <c r="CI13" i="10"/>
  <c r="AP14" i="10"/>
  <c r="V15" i="10"/>
  <c r="V13" i="10"/>
  <c r="L12" i="10"/>
  <c r="V14" i="10"/>
  <c r="P14" i="10" s="1"/>
  <c r="AF12" i="10"/>
  <c r="AP12" i="10"/>
  <c r="BY15" i="10"/>
  <c r="BH15" i="10" s="1"/>
  <c r="AF15" i="10"/>
  <c r="AK15" i="10" s="1"/>
  <c r="CI12" i="10"/>
  <c r="AF14" i="10"/>
  <c r="AF13" i="10"/>
  <c r="BY12" i="10"/>
  <c r="BA12" i="10" s="1"/>
  <c r="B14" i="10"/>
  <c r="B15" i="10"/>
  <c r="B12" i="10"/>
  <c r="B13" i="10"/>
  <c r="AP13" i="10"/>
  <c r="L13" i="10"/>
  <c r="CI14" i="10"/>
  <c r="CE14" i="10" s="1"/>
  <c r="B11" i="10"/>
  <c r="L11" i="10"/>
  <c r="V11" i="10"/>
  <c r="AF11" i="10"/>
  <c r="BT36" i="10"/>
  <c r="BV37" i="10"/>
  <c r="BT27" i="10"/>
  <c r="BU17" i="10"/>
  <c r="BS29" i="10"/>
  <c r="BT19" i="10"/>
  <c r="BT38" i="10"/>
  <c r="BU27" i="10"/>
  <c r="BT21" i="10"/>
  <c r="BS39" i="10"/>
  <c r="BV17" i="10"/>
  <c r="BT18" i="10"/>
  <c r="BU26" i="10"/>
  <c r="BU29" i="10"/>
  <c r="BS25" i="10"/>
  <c r="BU32" i="10"/>
  <c r="BT32" i="10"/>
  <c r="BV31" i="10"/>
  <c r="BS18" i="10"/>
  <c r="BU37" i="10"/>
  <c r="BS38" i="10"/>
  <c r="BT20" i="10"/>
  <c r="BV33" i="10"/>
  <c r="BV32" i="10"/>
  <c r="BV29" i="10"/>
  <c r="BT35" i="10"/>
  <c r="BV35" i="10"/>
  <c r="BV24" i="10"/>
  <c r="BV18" i="10"/>
  <c r="BT31" i="10"/>
  <c r="BS31" i="10"/>
  <c r="BU19" i="10"/>
  <c r="BS30" i="10"/>
  <c r="BV38" i="10"/>
  <c r="BT23" i="10"/>
  <c r="BS27" i="10"/>
  <c r="BV19" i="10"/>
  <c r="BT17" i="10"/>
  <c r="BT25" i="10"/>
  <c r="BT33" i="10"/>
  <c r="BU36" i="10"/>
  <c r="BV36" i="10"/>
  <c r="BS32" i="10"/>
  <c r="BS36" i="10"/>
  <c r="BV30" i="10"/>
  <c r="BT26" i="10"/>
  <c r="BV25" i="10"/>
  <c r="BV21" i="10"/>
  <c r="BU23" i="10"/>
  <c r="BU38" i="10"/>
  <c r="BS19" i="10"/>
  <c r="BS21" i="10"/>
  <c r="BU20" i="10"/>
  <c r="BT39" i="10"/>
  <c r="BV39" i="10"/>
  <c r="BU24" i="10"/>
  <c r="BU18" i="10"/>
  <c r="BU30" i="10"/>
  <c r="BS20" i="10"/>
  <c r="BU33" i="10"/>
  <c r="BU31" i="10"/>
  <c r="BU25" i="10"/>
  <c r="BV27" i="10"/>
  <c r="BS23" i="10"/>
  <c r="BU39" i="10"/>
  <c r="BS24" i="10"/>
  <c r="BS33" i="10"/>
  <c r="BS26" i="10"/>
  <c r="BS35" i="10"/>
  <c r="BU35" i="10"/>
  <c r="BU21" i="10"/>
  <c r="BT24" i="10"/>
  <c r="BV23" i="10"/>
  <c r="BV26" i="10"/>
  <c r="BV20" i="10"/>
  <c r="BT29" i="10"/>
  <c r="BT30" i="10"/>
  <c r="BS17" i="10"/>
  <c r="BT37" i="10"/>
  <c r="BS37" i="10"/>
  <c r="BS16" i="10"/>
  <c r="BT40" i="10"/>
  <c r="BT16" i="10"/>
  <c r="BU40" i="10"/>
  <c r="BU16" i="10"/>
  <c r="BV16" i="10"/>
  <c r="BS22" i="10"/>
  <c r="BS34" i="10"/>
  <c r="BV40" i="10"/>
  <c r="BT22" i="10"/>
  <c r="BS28" i="10"/>
  <c r="BT34" i="10"/>
  <c r="BU22" i="10"/>
  <c r="BT28" i="10"/>
  <c r="BU34" i="10"/>
  <c r="BV22" i="10"/>
  <c r="BU28" i="10"/>
  <c r="BV34" i="10"/>
  <c r="BV28" i="10"/>
  <c r="BS40" i="10"/>
  <c r="AP11" i="10"/>
  <c r="BY11" i="10"/>
  <c r="BW11" i="10" s="1"/>
  <c r="CI11" i="10"/>
  <c r="BD20" i="8" l="1"/>
  <c r="BC70" i="8"/>
  <c r="BI15" i="10"/>
  <c r="BE15" i="10"/>
  <c r="BD15" i="10"/>
  <c r="BG14" i="10"/>
  <c r="AL11" i="10"/>
  <c r="AJ12" i="10"/>
  <c r="AL14" i="10"/>
  <c r="Y14" i="10"/>
  <c r="Z14" i="10"/>
  <c r="AA14" i="10"/>
  <c r="AB14" i="10"/>
  <c r="AC14" i="10"/>
  <c r="AD14" i="10"/>
  <c r="W14" i="10"/>
  <c r="AE14" i="10"/>
  <c r="X14" i="10"/>
  <c r="Z13" i="10"/>
  <c r="AA13" i="10"/>
  <c r="AB13" i="10"/>
  <c r="AC13" i="10"/>
  <c r="AD13" i="10"/>
  <c r="W13" i="10"/>
  <c r="AE13" i="10"/>
  <c r="X13" i="10"/>
  <c r="Y13" i="10"/>
  <c r="X15" i="10"/>
  <c r="Y15" i="10"/>
  <c r="Z15" i="10"/>
  <c r="AA15" i="10"/>
  <c r="AB15" i="10"/>
  <c r="AC15" i="10"/>
  <c r="AD15" i="10"/>
  <c r="W15" i="10"/>
  <c r="AE15" i="10"/>
  <c r="U14" i="10"/>
  <c r="AB11" i="10"/>
  <c r="AC11" i="10"/>
  <c r="AD11" i="10"/>
  <c r="W11" i="10"/>
  <c r="AE11" i="10"/>
  <c r="X11" i="10"/>
  <c r="Y11" i="10"/>
  <c r="Z11" i="10"/>
  <c r="AA11" i="10"/>
  <c r="AA12" i="10"/>
  <c r="AB12" i="10"/>
  <c r="AC12" i="10"/>
  <c r="AD12" i="10"/>
  <c r="W12" i="10"/>
  <c r="AE12" i="10"/>
  <c r="X12" i="10"/>
  <c r="Y12" i="10"/>
  <c r="Z12" i="10"/>
  <c r="Q11" i="10"/>
  <c r="Q14" i="10"/>
  <c r="I12" i="10"/>
  <c r="J12" i="10"/>
  <c r="C12" i="10"/>
  <c r="K12" i="10"/>
  <c r="D12" i="10"/>
  <c r="E12" i="10"/>
  <c r="F12" i="10"/>
  <c r="G12" i="10"/>
  <c r="H12" i="10"/>
  <c r="F15" i="10"/>
  <c r="G15" i="10"/>
  <c r="H15" i="10"/>
  <c r="I15" i="10"/>
  <c r="J15" i="10"/>
  <c r="C15" i="10"/>
  <c r="K15" i="10"/>
  <c r="D15" i="10"/>
  <c r="E15" i="10"/>
  <c r="G14" i="10"/>
  <c r="H14" i="10"/>
  <c r="I14" i="10"/>
  <c r="J14" i="10"/>
  <c r="C14" i="10"/>
  <c r="K14" i="10"/>
  <c r="D14" i="10"/>
  <c r="E14" i="10"/>
  <c r="F14" i="10"/>
  <c r="J11" i="10"/>
  <c r="C11" i="10"/>
  <c r="K11" i="10"/>
  <c r="D11" i="10"/>
  <c r="E11" i="10"/>
  <c r="F11" i="10"/>
  <c r="G11" i="10"/>
  <c r="H11" i="10"/>
  <c r="I11" i="10"/>
  <c r="H13" i="10"/>
  <c r="I13" i="10"/>
  <c r="J13" i="10"/>
  <c r="C13" i="10"/>
  <c r="K13" i="10"/>
  <c r="D13" i="10"/>
  <c r="E13" i="10"/>
  <c r="F13" i="10"/>
  <c r="G13" i="10"/>
  <c r="BF15" i="10"/>
  <c r="AI13" i="10"/>
  <c r="R14" i="10"/>
  <c r="CF11" i="10"/>
  <c r="CG13" i="10"/>
  <c r="BU12" i="10"/>
  <c r="CC11" i="10"/>
  <c r="CD11" i="10"/>
  <c r="AT12" i="10"/>
  <c r="CG15" i="10"/>
  <c r="N11" i="10"/>
  <c r="BQ12" i="10"/>
  <c r="CB13" i="10"/>
  <c r="CD15" i="10"/>
  <c r="BI12" i="10"/>
  <c r="AT13" i="10"/>
  <c r="AH15" i="10"/>
  <c r="CH11" i="10"/>
  <c r="AU12" i="10"/>
  <c r="CB12" i="10"/>
  <c r="Q13" i="10"/>
  <c r="BE14" i="10"/>
  <c r="AZ13" i="10"/>
  <c r="CB11" i="10"/>
  <c r="O11" i="10"/>
  <c r="BJ12" i="10"/>
  <c r="T13" i="10"/>
  <c r="BA14" i="10"/>
  <c r="BN13" i="10"/>
  <c r="S12" i="10"/>
  <c r="CE11" i="10"/>
  <c r="AW12" i="10"/>
  <c r="Q15" i="10"/>
  <c r="AX14" i="10"/>
  <c r="BX13" i="10"/>
  <c r="M12" i="10"/>
  <c r="CA11" i="10"/>
  <c r="AH13" i="10"/>
  <c r="BX12" i="10"/>
  <c r="AH14" i="10"/>
  <c r="AU14" i="10"/>
  <c r="BK13" i="10"/>
  <c r="BR11" i="10"/>
  <c r="CD12" i="10"/>
  <c r="BE11" i="10"/>
  <c r="BK11" i="10"/>
  <c r="BM11" i="10"/>
  <c r="BF11" i="10"/>
  <c r="BT11" i="10"/>
  <c r="T11" i="10"/>
  <c r="AH11" i="10"/>
  <c r="CB14" i="10"/>
  <c r="AG13" i="10"/>
  <c r="BM12" i="10"/>
  <c r="BP12" i="10"/>
  <c r="BC12" i="10"/>
  <c r="BE12" i="10"/>
  <c r="BF12" i="10"/>
  <c r="CF12" i="10"/>
  <c r="AQ15" i="10"/>
  <c r="AS15" i="10"/>
  <c r="BO15" i="10"/>
  <c r="BM15" i="10"/>
  <c r="S14" i="10"/>
  <c r="R13" i="10"/>
  <c r="U15" i="10"/>
  <c r="AJ14" i="10"/>
  <c r="AK14" i="10"/>
  <c r="CE13" i="10"/>
  <c r="BQ14" i="10"/>
  <c r="AT14" i="10"/>
  <c r="BT14" i="10"/>
  <c r="BR14" i="10"/>
  <c r="CE15" i="10"/>
  <c r="AM12" i="10"/>
  <c r="BO13" i="10"/>
  <c r="BW13" i="10"/>
  <c r="AW13" i="10"/>
  <c r="BE13" i="10"/>
  <c r="AJ15" i="10"/>
  <c r="R12" i="10"/>
  <c r="AW11" i="10"/>
  <c r="BH11" i="10"/>
  <c r="BX11" i="10"/>
  <c r="BQ11" i="10"/>
  <c r="M11" i="10"/>
  <c r="U11" i="10"/>
  <c r="AM11" i="10"/>
  <c r="CH14" i="10"/>
  <c r="AM13" i="10"/>
  <c r="BL12" i="10"/>
  <c r="AV12" i="10"/>
  <c r="AR12" i="10"/>
  <c r="AS12" i="10"/>
  <c r="CC12" i="10"/>
  <c r="AT15" i="10"/>
  <c r="AR15" i="10"/>
  <c r="AU15" i="10"/>
  <c r="BP15" i="10"/>
  <c r="O14" i="10"/>
  <c r="O13" i="10"/>
  <c r="M15" i="10"/>
  <c r="AM14" i="10"/>
  <c r="CD13" i="10"/>
  <c r="BL14" i="10"/>
  <c r="BF14" i="10"/>
  <c r="BI14" i="10"/>
  <c r="AR14" i="10"/>
  <c r="CB15" i="10"/>
  <c r="BH12" i="10"/>
  <c r="AG12" i="10"/>
  <c r="BQ13" i="10"/>
  <c r="BM13" i="10"/>
  <c r="AY13" i="10"/>
  <c r="BS13" i="10"/>
  <c r="AV15" i="10"/>
  <c r="AN15" i="10"/>
  <c r="O12" i="10"/>
  <c r="BA11" i="10"/>
  <c r="BC11" i="10"/>
  <c r="AT11" i="10"/>
  <c r="AU11" i="10"/>
  <c r="BL11" i="10"/>
  <c r="S11" i="10"/>
  <c r="AI11" i="10"/>
  <c r="AO11" i="10"/>
  <c r="CF14" i="10"/>
  <c r="AJ13" i="10"/>
  <c r="AL13" i="10"/>
  <c r="AX12" i="10"/>
  <c r="AZ12" i="10"/>
  <c r="BV12" i="10"/>
  <c r="BN12" i="10"/>
  <c r="BZ12" i="10"/>
  <c r="BN15" i="10"/>
  <c r="BS15" i="10"/>
  <c r="BG15" i="10"/>
  <c r="AX15" i="10"/>
  <c r="BR15" i="10"/>
  <c r="N14" i="10"/>
  <c r="P13" i="10"/>
  <c r="O15" i="10"/>
  <c r="AN14" i="10"/>
  <c r="BZ13" i="10"/>
  <c r="CH13" i="10"/>
  <c r="BX14" i="10"/>
  <c r="BJ14" i="10"/>
  <c r="AZ14" i="10"/>
  <c r="AQ14" i="10"/>
  <c r="CH15" i="10"/>
  <c r="AK12" i="10"/>
  <c r="BG13" i="10"/>
  <c r="BV13" i="10"/>
  <c r="BI13" i="10"/>
  <c r="BU13" i="10"/>
  <c r="BH13" i="10"/>
  <c r="AO15" i="10"/>
  <c r="AI15" i="10"/>
  <c r="P12" i="10"/>
  <c r="AZ11" i="10"/>
  <c r="BS11" i="10"/>
  <c r="BJ11" i="10"/>
  <c r="BU11" i="10"/>
  <c r="AG11" i="10"/>
  <c r="CD14" i="10"/>
  <c r="AO13" i="10"/>
  <c r="CE12" i="10"/>
  <c r="BA15" i="10"/>
  <c r="BJ15" i="10"/>
  <c r="BL15" i="10"/>
  <c r="BU15" i="10"/>
  <c r="S13" i="10"/>
  <c r="P15" i="10"/>
  <c r="AO14" i="10"/>
  <c r="CA13" i="10"/>
  <c r="AW14" i="10"/>
  <c r="BV14" i="10"/>
  <c r="BO14" i="10"/>
  <c r="BM14" i="10"/>
  <c r="CF15" i="10"/>
  <c r="AL12" i="10"/>
  <c r="AU13" i="10"/>
  <c r="BR13" i="10"/>
  <c r="AX13" i="10"/>
  <c r="BJ13" i="10"/>
  <c r="AL15" i="10"/>
  <c r="Q12" i="10"/>
  <c r="BI11" i="10"/>
  <c r="S15" i="10"/>
  <c r="CG11" i="10"/>
  <c r="BZ11" i="10"/>
  <c r="BV11" i="10"/>
  <c r="BP11" i="10"/>
  <c r="AV11" i="10"/>
  <c r="BN11" i="10"/>
  <c r="P11" i="10"/>
  <c r="AK11" i="10"/>
  <c r="CC14" i="10"/>
  <c r="AN13" i="10"/>
  <c r="BW12" i="10"/>
  <c r="BR12" i="10"/>
  <c r="BO12" i="10"/>
  <c r="BS12" i="10"/>
  <c r="CG12" i="10"/>
  <c r="BQ15" i="10"/>
  <c r="AY15" i="10"/>
  <c r="BW15" i="10"/>
  <c r="BV15" i="10"/>
  <c r="AI12" i="10"/>
  <c r="T14" i="10"/>
  <c r="N13" i="10"/>
  <c r="M13" i="10"/>
  <c r="R15" i="10"/>
  <c r="AI14" i="10"/>
  <c r="CC13" i="10"/>
  <c r="BB14" i="10"/>
  <c r="AY14" i="10"/>
  <c r="BK14" i="10"/>
  <c r="BS14" i="10"/>
  <c r="AS14" i="10"/>
  <c r="BZ15" i="10"/>
  <c r="AN12" i="10"/>
  <c r="BC13" i="10"/>
  <c r="BA13" i="10"/>
  <c r="AS13" i="10"/>
  <c r="BL13" i="10"/>
  <c r="BD13" i="10"/>
  <c r="AG15" i="10"/>
  <c r="T12" i="10"/>
  <c r="U12" i="10"/>
  <c r="AS11" i="10"/>
  <c r="AN11" i="10"/>
  <c r="BG11" i="10"/>
  <c r="BD11" i="10"/>
  <c r="AX11" i="10"/>
  <c r="AQ11" i="10"/>
  <c r="R11" i="10"/>
  <c r="AJ11" i="10"/>
  <c r="CG14" i="10"/>
  <c r="AK13" i="10"/>
  <c r="AQ12" i="10"/>
  <c r="BD12" i="10"/>
  <c r="BG12" i="10"/>
  <c r="AY12" i="10"/>
  <c r="CA12" i="10"/>
  <c r="AZ15" i="10"/>
  <c r="BB15" i="10"/>
  <c r="BC15" i="10"/>
  <c r="AW15" i="10"/>
  <c r="M14" i="10"/>
  <c r="U13" i="10"/>
  <c r="N15" i="10"/>
  <c r="AG14" i="10"/>
  <c r="CF13" i="10"/>
  <c r="BW14" i="10"/>
  <c r="BH14" i="10"/>
  <c r="AV14" i="10"/>
  <c r="BU14" i="10"/>
  <c r="CA15" i="10"/>
  <c r="AO12" i="10"/>
  <c r="BT13" i="10"/>
  <c r="BB13" i="10"/>
  <c r="BF13" i="10"/>
  <c r="BP13" i="10"/>
  <c r="AM15" i="10"/>
  <c r="N12" i="10"/>
  <c r="BB11" i="10"/>
  <c r="CA14" i="10"/>
  <c r="AH12" i="10"/>
  <c r="AR11" i="10"/>
  <c r="BO11" i="10"/>
  <c r="AY11" i="10"/>
  <c r="BZ14" i="10"/>
  <c r="BT12" i="10"/>
  <c r="BK12" i="10"/>
  <c r="BB12" i="10"/>
  <c r="CH12" i="10"/>
  <c r="BK15" i="10"/>
  <c r="BX15" i="10"/>
  <c r="BT15" i="10"/>
  <c r="T15" i="10"/>
  <c r="BN14" i="10"/>
  <c r="BP14" i="10"/>
  <c r="BD14" i="10"/>
  <c r="BC14" i="10"/>
  <c r="AR13" i="10"/>
  <c r="AV13" i="10"/>
  <c r="AQ13" i="10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<sst xmlns="http://schemas.openxmlformats.org/spreadsheetml/2006/main" count="229" uniqueCount="104">
  <si>
    <t>Text</t>
  </si>
  <si>
    <t>°C</t>
  </si>
  <si>
    <t>kW</t>
  </si>
  <si>
    <t>U</t>
  </si>
  <si>
    <t>Moyenne horaire</t>
  </si>
  <si>
    <t>H</t>
  </si>
  <si>
    <t>EER</t>
  </si>
  <si>
    <t>COP</t>
  </si>
  <si>
    <t>mW.h</t>
  </si>
  <si>
    <r>
      <t>T</t>
    </r>
    <r>
      <rPr>
        <vertAlign val="subscript"/>
        <sz val="11"/>
        <color indexed="8"/>
        <rFont val="Calibri"/>
        <family val="2"/>
      </rPr>
      <t xml:space="preserve">entrée cond </t>
    </r>
    <r>
      <rPr>
        <sz val="11"/>
        <color indexed="8"/>
        <rFont val="Calibri"/>
        <family val="2"/>
      </rPr>
      <t>(°C)</t>
    </r>
  </si>
  <si>
    <t>Puissance</t>
  </si>
  <si>
    <t>T.entrée</t>
  </si>
  <si>
    <t>Charge des groupes</t>
  </si>
  <si>
    <t>T.sortie</t>
  </si>
  <si>
    <t>m3/h</t>
  </si>
  <si>
    <t>kg/sec</t>
  </si>
  <si>
    <t>P.froid</t>
  </si>
  <si>
    <t>P.chaud</t>
  </si>
  <si>
    <t>P.absorbé</t>
  </si>
  <si>
    <t>l/sec</t>
  </si>
  <si>
    <t>Débit volumique</t>
  </si>
  <si>
    <t>Débit massique</t>
  </si>
  <si>
    <t>Cp</t>
  </si>
  <si>
    <t>kJ/(kg.K)</t>
  </si>
  <si>
    <t>DOC dry</t>
  </si>
  <si>
    <t>Te chaud</t>
  </si>
  <si>
    <t>Ts chaud</t>
  </si>
  <si>
    <t>Te froid</t>
  </si>
  <si>
    <t>Ts froid</t>
  </si>
  <si>
    <t>Rho</t>
  </si>
  <si>
    <t>kg/m3</t>
  </si>
  <si>
    <t>kj/(kg.K)</t>
  </si>
  <si>
    <t>DTLM</t>
  </si>
  <si>
    <t>KS</t>
  </si>
  <si>
    <t>Débit d'air</t>
  </si>
  <si>
    <t>KS.base</t>
  </si>
  <si>
    <t>KS.calculé</t>
  </si>
  <si>
    <t>Puissance absorbé</t>
  </si>
  <si>
    <t>Conso élec dry</t>
  </si>
  <si>
    <t>Conso élec total</t>
  </si>
  <si>
    <t>kW/kW</t>
  </si>
  <si>
    <t>Groupe 10 (34°C to 38°C)et (15°C to 20°C)</t>
  </si>
  <si>
    <t>Haute perf</t>
  </si>
  <si>
    <t>Prestant 6/12°C</t>
  </si>
  <si>
    <t>Prestant 15/20°C</t>
  </si>
  <si>
    <t>Charge du groupe</t>
  </si>
  <si>
    <t>15 to 20°C</t>
  </si>
  <si>
    <t>Groupe 1 (30°C to 38°C) et (12°C to 6°C) secours</t>
  </si>
  <si>
    <t>Nombre de pair de groupe</t>
  </si>
  <si>
    <t>P.process groupe</t>
  </si>
  <si>
    <t>haute perf</t>
  </si>
  <si>
    <t>Utilisation pour de choisir l'EER</t>
  </si>
  <si>
    <t>Pour le Débit-&gt;T.sortie</t>
  </si>
  <si>
    <t>Rapide</t>
  </si>
  <si>
    <t>P.cond</t>
  </si>
  <si>
    <t>EER 12 to 6</t>
  </si>
  <si>
    <t>P.cond.total</t>
  </si>
  <si>
    <t>T.entrée TAR</t>
  </si>
  <si>
    <t>T.sortie TAR</t>
  </si>
  <si>
    <t>DOC TAR</t>
  </si>
  <si>
    <t>Efficacité</t>
  </si>
  <si>
    <t>P.dissipé</t>
  </si>
  <si>
    <t>P.dissipé.restant</t>
  </si>
  <si>
    <t>T Hum ent TAR</t>
  </si>
  <si>
    <t>T Hum sort TAR</t>
  </si>
  <si>
    <t>h entrée</t>
  </si>
  <si>
    <t>h sortie</t>
  </si>
  <si>
    <t>kJ/kg</t>
  </si>
  <si>
    <t>HR</t>
  </si>
  <si>
    <t>h sortie Vérif</t>
  </si>
  <si>
    <t>kg/s</t>
  </si>
  <si>
    <t>Débit mass air</t>
  </si>
  <si>
    <t>Conso élec GF +6°C</t>
  </si>
  <si>
    <t>Conso élec GF (+15°C)</t>
  </si>
  <si>
    <t>Conso élec TAR</t>
  </si>
  <si>
    <t>Groupe 2  (34°C et 38 °C) et (12°C to 6°C)</t>
  </si>
  <si>
    <t>Groupe 3  (30°C to 34°C) et (12°C to 6°C)</t>
  </si>
  <si>
    <t>34/38</t>
  </si>
  <si>
    <t>EAU</t>
  </si>
  <si>
    <t>DW</t>
  </si>
  <si>
    <t>W1 entrée</t>
  </si>
  <si>
    <t>W2 sortie</t>
  </si>
  <si>
    <t>conso eau</t>
  </si>
  <si>
    <t>T.entrée TRANE</t>
  </si>
  <si>
    <t>Feuil 2</t>
  </si>
  <si>
    <t>Feuil 3</t>
  </si>
  <si>
    <t>DRY Adiabatique</t>
  </si>
  <si>
    <t>TAR Adiabatique</t>
  </si>
  <si>
    <t>Conso elec TOTAL</t>
  </si>
  <si>
    <t>CONSOMATION ELECTRIQUE</t>
  </si>
  <si>
    <t>kg/kg</t>
  </si>
  <si>
    <t>m3</t>
  </si>
  <si>
    <t>COUT</t>
  </si>
  <si>
    <t>GF 3,5MW +15°C / 30/38 CDS</t>
  </si>
  <si>
    <t>York</t>
  </si>
  <si>
    <t>Charge (% de puissance nominale)</t>
  </si>
  <si>
    <t>inutile</t>
  </si>
  <si>
    <t>Feuil4</t>
  </si>
  <si>
    <t>T.entrée 30/34</t>
  </si>
  <si>
    <t>EER 34/38</t>
  </si>
  <si>
    <t>EER 30/34</t>
  </si>
  <si>
    <t>EER 15 to 20</t>
  </si>
  <si>
    <t>NOMBRE 8</t>
  </si>
  <si>
    <t>Débit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</si>
</sst>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"/>
    <numFmt numFmtId="165" formatCode="_-* #,##0_-;\-* #,##0_-;_-* &quot;-&quot;??_-;_-@_-"/>
    <numFmt numFmtId="166" formatCode="0.000"/>
    <numFmt numFmtId="167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vertAlign val="subscript"/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rgb="FF000000"/>
      <name val="Calibri"/>
      <family val="2"/>
    </font>
    <font>
      <sz val="26"/>
      <color rgb="FFFF0000"/>
      <name val="Calibri"/>
      <family val="2"/>
      <scheme val="minor"/>
    </font>
    <font>
      <sz val="11"/>
      <color theme="5" tint="0.3999755851924192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8">
    <xf numFmtId="0" fontId="0" fillId="0" borderId="0" xfId="0"/>
    <xf numFmtId="0" fontId="0" fillId="0" borderId="2" xfId="0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2" fontId="0" fillId="0" borderId="0" xfId="0" applyNumberFormat="1"/>
    <xf numFmtId="1" fontId="0" fillId="0" borderId="2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11" xfId="0" applyBorder="1"/>
    <xf numFmtId="0" fontId="0" fillId="0" borderId="0" xfId="0" applyBorder="1"/>
    <xf numFmtId="0" fontId="0" fillId="0" borderId="12" xfId="0" applyBorder="1" applyAlignment="1">
      <alignment horizontal="center"/>
    </xf>
    <xf numFmtId="1" fontId="0" fillId="0" borderId="0" xfId="1" applyNumberFormat="1" applyFon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2" xfId="0" applyBorder="1"/>
    <xf numFmtId="0" fontId="0" fillId="0" borderId="18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5" xfId="0" applyBorder="1"/>
    <xf numFmtId="1" fontId="0" fillId="2" borderId="0" xfId="0" applyNumberForma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28" xfId="0" applyBorder="1"/>
    <xf numFmtId="0" fontId="0" fillId="0" borderId="29" xfId="0" applyFill="1" applyBorder="1" applyAlignment="1">
      <alignment horizontal="center"/>
    </xf>
    <xf numFmtId="0" fontId="3" fillId="0" borderId="19" xfId="0" applyFont="1" applyBorder="1" applyAlignment="1">
      <alignment horizontal="center" vertical="center"/>
    </xf>
    <xf numFmtId="9" fontId="6" fillId="0" borderId="31" xfId="0" applyNumberFormat="1" applyFont="1" applyBorder="1" applyAlignment="1">
      <alignment horizontal="center" vertical="center"/>
    </xf>
    <xf numFmtId="9" fontId="6" fillId="0" borderId="17" xfId="0" applyNumberFormat="1" applyFont="1" applyBorder="1" applyAlignment="1">
      <alignment horizontal="center" vertical="center"/>
    </xf>
    <xf numFmtId="2" fontId="3" fillId="0" borderId="19" xfId="0" applyNumberFormat="1" applyFont="1" applyBorder="1" applyAlignment="1">
      <alignment horizontal="center" vertical="center"/>
    </xf>
    <xf numFmtId="9" fontId="0" fillId="0" borderId="0" xfId="1" applyFont="1"/>
    <xf numFmtId="9" fontId="0" fillId="0" borderId="0" xfId="0" applyNumberFormat="1"/>
    <xf numFmtId="0" fontId="0" fillId="0" borderId="6" xfId="0" applyBorder="1"/>
    <xf numFmtId="0" fontId="0" fillId="0" borderId="33" xfId="0" applyBorder="1"/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4" xfId="0" applyBorder="1"/>
    <xf numFmtId="0" fontId="0" fillId="0" borderId="34" xfId="0" applyFill="1" applyBorder="1" applyAlignment="1">
      <alignment horizontal="center"/>
    </xf>
    <xf numFmtId="1" fontId="0" fillId="0" borderId="0" xfId="0" applyNumberFormat="1"/>
    <xf numFmtId="0" fontId="0" fillId="0" borderId="32" xfId="0" applyBorder="1" applyAlignment="1">
      <alignment horizontal="center"/>
    </xf>
    <xf numFmtId="0" fontId="0" fillId="0" borderId="3" xfId="0" applyBorder="1"/>
    <xf numFmtId="0" fontId="0" fillId="0" borderId="34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165" fontId="0" fillId="0" borderId="0" xfId="2" applyNumberFormat="1" applyFont="1" applyBorder="1" applyAlignment="1">
      <alignment horizontal="center" vertical="center"/>
    </xf>
    <xf numFmtId="1" fontId="0" fillId="2" borderId="5" xfId="0" applyNumberFormat="1" applyFill="1" applyBorder="1" applyAlignment="1">
      <alignment horizontal="center"/>
    </xf>
    <xf numFmtId="1" fontId="0" fillId="0" borderId="6" xfId="0" applyNumberFormat="1" applyFill="1" applyBorder="1" applyAlignment="1">
      <alignment horizontal="center"/>
    </xf>
    <xf numFmtId="1" fontId="0" fillId="0" borderId="8" xfId="0" applyNumberFormat="1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164" fontId="0" fillId="3" borderId="8" xfId="0" applyNumberFormat="1" applyFill="1" applyBorder="1" applyAlignment="1">
      <alignment horizontal="center"/>
    </xf>
    <xf numFmtId="164" fontId="0" fillId="3" borderId="7" xfId="0" applyNumberFormat="1" applyFill="1" applyBorder="1" applyAlignment="1">
      <alignment horizontal="center"/>
    </xf>
    <xf numFmtId="2" fontId="0" fillId="0" borderId="0" xfId="0" applyNumberFormat="1" applyFill="1"/>
    <xf numFmtId="0" fontId="0" fillId="0" borderId="0" xfId="0" applyFill="1"/>
    <xf numFmtId="164" fontId="0" fillId="0" borderId="6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" fontId="0" fillId="0" borderId="7" xfId="0" applyNumberFormat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38" xfId="0" applyBorder="1" applyAlignment="1">
      <alignment horizontal="center"/>
    </xf>
    <xf numFmtId="1" fontId="0" fillId="0" borderId="5" xfId="0" applyNumberFormat="1" applyBorder="1"/>
    <xf numFmtId="0" fontId="0" fillId="0" borderId="39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33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44" xfId="0" applyBorder="1"/>
    <xf numFmtId="0" fontId="0" fillId="0" borderId="45" xfId="0" applyBorder="1" applyAlignment="1">
      <alignment horizontal="center"/>
    </xf>
    <xf numFmtId="0" fontId="0" fillId="0" borderId="14" xfId="0" applyBorder="1" applyAlignment="1">
      <alignment horizontal="center"/>
    </xf>
    <xf numFmtId="164" fontId="0" fillId="0" borderId="6" xfId="0" applyNumberFormat="1" applyFill="1" applyBorder="1" applyAlignment="1">
      <alignment horizontal="center"/>
    </xf>
    <xf numFmtId="164" fontId="0" fillId="0" borderId="8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38" xfId="0" applyBorder="1"/>
    <xf numFmtId="0" fontId="0" fillId="0" borderId="39" xfId="0" applyBorder="1" applyAlignment="1">
      <alignment horizontal="center"/>
    </xf>
    <xf numFmtId="2" fontId="0" fillId="3" borderId="40" xfId="0" applyNumberFormat="1" applyFill="1" applyBorder="1" applyAlignment="1">
      <alignment horizontal="center"/>
    </xf>
    <xf numFmtId="164" fontId="0" fillId="0" borderId="23" xfId="0" applyNumberFormat="1" applyFill="1" applyBorder="1" applyAlignment="1">
      <alignment horizontal="center"/>
    </xf>
    <xf numFmtId="2" fontId="0" fillId="3" borderId="24" xfId="0" applyNumberFormat="1" applyFill="1" applyBorder="1" applyAlignment="1">
      <alignment horizontal="center"/>
    </xf>
    <xf numFmtId="164" fontId="0" fillId="0" borderId="25" xfId="0" applyNumberFormat="1" applyFill="1" applyBorder="1" applyAlignment="1">
      <alignment horizontal="center"/>
    </xf>
    <xf numFmtId="164" fontId="0" fillId="0" borderId="26" xfId="0" applyNumberFormat="1" applyFill="1" applyBorder="1" applyAlignment="1">
      <alignment horizontal="center"/>
    </xf>
    <xf numFmtId="164" fontId="0" fillId="0" borderId="27" xfId="0" applyNumberFormat="1" applyFill="1" applyBorder="1" applyAlignment="1">
      <alignment horizontal="center"/>
    </xf>
    <xf numFmtId="0" fontId="0" fillId="0" borderId="41" xfId="0" applyBorder="1" applyAlignment="1"/>
    <xf numFmtId="0" fontId="0" fillId="0" borderId="42" xfId="0" applyBorder="1" applyAlignment="1"/>
    <xf numFmtId="0" fontId="0" fillId="0" borderId="43" xfId="0" applyBorder="1" applyAlignment="1"/>
    <xf numFmtId="1" fontId="0" fillId="0" borderId="32" xfId="0" applyNumberFormat="1" applyFill="1" applyBorder="1" applyAlignment="1">
      <alignment horizontal="center"/>
    </xf>
    <xf numFmtId="1" fontId="0" fillId="0" borderId="34" xfId="0" applyNumberFormat="1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2" fontId="0" fillId="0" borderId="45" xfId="0" applyNumberFormat="1" applyFill="1" applyBorder="1" applyAlignment="1">
      <alignment horizontal="center"/>
    </xf>
    <xf numFmtId="2" fontId="0" fillId="0" borderId="12" xfId="0" applyNumberFormat="1" applyFill="1" applyBorder="1" applyAlignment="1">
      <alignment horizontal="center"/>
    </xf>
    <xf numFmtId="2" fontId="0" fillId="0" borderId="15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0" fillId="0" borderId="48" xfId="0" applyBorder="1" applyAlignment="1">
      <alignment horizontal="center"/>
    </xf>
    <xf numFmtId="9" fontId="0" fillId="0" borderId="28" xfId="1" applyFont="1" applyBorder="1" applyAlignment="1">
      <alignment horizontal="center"/>
    </xf>
    <xf numFmtId="9" fontId="0" fillId="0" borderId="28" xfId="1" applyNumberFormat="1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0" fontId="0" fillId="0" borderId="49" xfId="0" applyBorder="1" applyAlignment="1">
      <alignment horizontal="center"/>
    </xf>
    <xf numFmtId="9" fontId="0" fillId="0" borderId="44" xfId="1" applyFont="1" applyBorder="1" applyAlignment="1">
      <alignment horizontal="center"/>
    </xf>
    <xf numFmtId="9" fontId="0" fillId="0" borderId="11" xfId="1" applyFont="1" applyBorder="1" applyAlignment="1">
      <alignment horizontal="center"/>
    </xf>
    <xf numFmtId="9" fontId="0" fillId="0" borderId="11" xfId="1" applyNumberFormat="1" applyFont="1" applyBorder="1" applyAlignment="1">
      <alignment horizontal="center"/>
    </xf>
    <xf numFmtId="9" fontId="0" fillId="0" borderId="13" xfId="1" applyFont="1" applyBorder="1" applyAlignment="1">
      <alignment horizontal="center"/>
    </xf>
    <xf numFmtId="0" fontId="0" fillId="0" borderId="0" xfId="1" applyNumberFormat="1" applyFont="1" applyFill="1" applyBorder="1" applyAlignment="1">
      <alignment horizontal="center"/>
    </xf>
    <xf numFmtId="0" fontId="0" fillId="0" borderId="45" xfId="0" applyBorder="1"/>
    <xf numFmtId="0" fontId="0" fillId="0" borderId="10" xfId="0" applyFill="1" applyBorder="1" applyAlignment="1">
      <alignment horizontal="center"/>
    </xf>
    <xf numFmtId="0" fontId="0" fillId="0" borderId="23" xfId="1" applyNumberFormat="1" applyFont="1" applyBorder="1" applyAlignment="1">
      <alignment horizontal="center"/>
    </xf>
    <xf numFmtId="0" fontId="0" fillId="0" borderId="25" xfId="1" applyNumberFormat="1" applyFont="1" applyBorder="1" applyAlignment="1">
      <alignment horizontal="center"/>
    </xf>
    <xf numFmtId="0" fontId="0" fillId="0" borderId="27" xfId="1" applyNumberFormat="1" applyFont="1" applyBorder="1" applyAlignment="1">
      <alignment horizontal="center"/>
    </xf>
    <xf numFmtId="1" fontId="0" fillId="0" borderId="2" xfId="1" applyNumberFormat="1" applyFont="1" applyBorder="1" applyAlignment="1">
      <alignment horizontal="center"/>
    </xf>
    <xf numFmtId="1" fontId="0" fillId="0" borderId="14" xfId="1" applyNumberFormat="1" applyFont="1" applyBorder="1" applyAlignment="1">
      <alignment horizontal="center"/>
    </xf>
    <xf numFmtId="1" fontId="0" fillId="0" borderId="47" xfId="0" applyNumberFormat="1" applyFill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9" fontId="0" fillId="0" borderId="2" xfId="0" applyNumberForma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9" fontId="0" fillId="0" borderId="5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49" xfId="0" applyBorder="1"/>
    <xf numFmtId="2" fontId="0" fillId="0" borderId="0" xfId="0" applyNumberFormat="1" applyFill="1" applyAlignment="1">
      <alignment horizontal="center"/>
    </xf>
    <xf numFmtId="9" fontId="0" fillId="0" borderId="0" xfId="1" applyFont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43" fontId="0" fillId="0" borderId="0" xfId="2" applyFont="1"/>
    <xf numFmtId="167" fontId="0" fillId="0" borderId="0" xfId="0" applyNumberFormat="1"/>
    <xf numFmtId="0" fontId="0" fillId="0" borderId="4" xfId="0" applyBorder="1" applyAlignment="1">
      <alignment horizontal="center"/>
    </xf>
    <xf numFmtId="2" fontId="3" fillId="4" borderId="19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0" xfId="2" applyNumberFormat="1" applyFon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1" fontId="0" fillId="0" borderId="6" xfId="2" applyNumberFormat="1" applyFont="1" applyBorder="1" applyAlignment="1">
      <alignment horizontal="center"/>
    </xf>
    <xf numFmtId="1" fontId="0" fillId="0" borderId="8" xfId="2" applyNumberFormat="1" applyFont="1" applyBorder="1" applyAlignment="1">
      <alignment horizontal="center"/>
    </xf>
    <xf numFmtId="1" fontId="0" fillId="0" borderId="7" xfId="2" applyNumberFormat="1" applyFont="1" applyBorder="1" applyAlignment="1">
      <alignment horizontal="center"/>
    </xf>
    <xf numFmtId="44" fontId="0" fillId="0" borderId="0" xfId="3" applyFont="1"/>
    <xf numFmtId="0" fontId="0" fillId="0" borderId="50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7" fillId="2" borderId="0" xfId="0" applyFont="1" applyFill="1"/>
    <xf numFmtId="9" fontId="6" fillId="0" borderId="15" xfId="0" applyNumberFormat="1" applyFont="1" applyBorder="1" applyAlignment="1">
      <alignment horizontal="center" vertical="center"/>
    </xf>
    <xf numFmtId="2" fontId="8" fillId="0" borderId="19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9" fontId="0" fillId="0" borderId="30" xfId="1" applyNumberFormat="1" applyFont="1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5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9" fontId="0" fillId="0" borderId="51" xfId="1" applyFont="1" applyBorder="1" applyAlignment="1">
      <alignment horizontal="center"/>
    </xf>
    <xf numFmtId="9" fontId="0" fillId="0" borderId="16" xfId="1" applyFont="1" applyBorder="1" applyAlignment="1">
      <alignment horizontal="center"/>
    </xf>
    <xf numFmtId="9" fontId="0" fillId="0" borderId="17" xfId="1" applyFont="1" applyBorder="1" applyAlignment="1">
      <alignment horizontal="center"/>
    </xf>
    <xf numFmtId="0" fontId="2" fillId="0" borderId="51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3" fillId="0" borderId="5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164" fontId="0" fillId="0" borderId="0" xfId="0" applyNumberFormat="1"/>
    <xf numFmtId="164" fontId="3" fillId="0" borderId="0" xfId="0" applyNumberFormat="1" applyFont="1" applyBorder="1" applyAlignment="1">
      <alignment horizontal="center" vertical="center"/>
    </xf>
    <xf numFmtId="2" fontId="3" fillId="4" borderId="0" xfId="0" applyNumberFormat="1" applyFont="1" applyFill="1" applyBorder="1" applyAlignment="1">
      <alignment horizontal="center" vertical="center"/>
    </xf>
    <xf numFmtId="0" fontId="0" fillId="4" borderId="0" xfId="0" applyFill="1"/>
    <xf numFmtId="164" fontId="3" fillId="0" borderId="0" xfId="0" applyNumberFormat="1" applyFont="1" applyFill="1" applyBorder="1" applyAlignment="1">
      <alignment horizontal="center" vertical="center"/>
    </xf>
    <xf numFmtId="2" fontId="0" fillId="0" borderId="6" xfId="0" applyNumberFormat="1" applyFill="1" applyBorder="1" applyAlignment="1">
      <alignment horizontal="center"/>
    </xf>
    <xf numFmtId="2" fontId="0" fillId="0" borderId="8" xfId="0" applyNumberFormat="1" applyFill="1" applyBorder="1" applyAlignment="1">
      <alignment horizontal="center"/>
    </xf>
    <xf numFmtId="2" fontId="0" fillId="2" borderId="8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3" xfId="0" applyFill="1" applyBorder="1"/>
    <xf numFmtId="165" fontId="0" fillId="0" borderId="0" xfId="0" applyNumberFormat="1" applyBorder="1"/>
  </cellXfs>
  <cellStyles count="4">
    <cellStyle name="Milliers" xfId="2" builtinId="3"/>
    <cellStyle name="Monétaire" xfId="3" builtinId="4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422562</xdr:colOff>
      <xdr:row>2</xdr:row>
      <xdr:rowOff>159329</xdr:rowOff>
    </xdr:from>
    <xdr:to>
      <xdr:col>28</xdr:col>
      <xdr:colOff>1074716</xdr:colOff>
      <xdr:row>7</xdr:row>
      <xdr:rowOff>140525</xdr:rowOff>
    </xdr:to>
    <xdr:sp macro="[0]!b" textlink="">
      <xdr:nvSpPr>
        <xdr:cNvPr id="2" name="Rectangle 1">
          <a:extLst>
            <a:ext uri="{FF2B5EF4-FFF2-40B4-BE49-F238E27FC236}">
              <a16:creationId xmlns:a16="http://schemas.microsoft.com/office/drawing/2014/main" id="{19AE6FC1-752C-4AC2-B1C3-4CCE8AE9E8CE}"/>
            </a:ext>
          </a:extLst>
        </xdr:cNvPr>
        <xdr:cNvSpPr/>
      </xdr:nvSpPr>
      <xdr:spPr>
        <a:xfrm>
          <a:off x="33022307" y="519547"/>
          <a:ext cx="1524991" cy="88174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574073</xdr:colOff>
      <xdr:row>2</xdr:row>
      <xdr:rowOff>41563</xdr:rowOff>
    </xdr:from>
    <xdr:to>
      <xdr:col>25</xdr:col>
      <xdr:colOff>389016</xdr:colOff>
      <xdr:row>7</xdr:row>
      <xdr:rowOff>21770</xdr:rowOff>
    </xdr:to>
    <xdr:sp macro="[0]!a" textlink="">
      <xdr:nvSpPr>
        <xdr:cNvPr id="3" name="Rectangle 2">
          <a:extLst>
            <a:ext uri="{FF2B5EF4-FFF2-40B4-BE49-F238E27FC236}">
              <a16:creationId xmlns:a16="http://schemas.microsoft.com/office/drawing/2014/main" id="{1BE8C507-115F-4608-B24D-71F90F3C6B1F}"/>
            </a:ext>
          </a:extLst>
        </xdr:cNvPr>
        <xdr:cNvSpPr/>
      </xdr:nvSpPr>
      <xdr:spPr>
        <a:xfrm>
          <a:off x="29724037" y="401781"/>
          <a:ext cx="895597" cy="88075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E6F78-1F7B-41D8-B050-912F70CC98BD}">
  <sheetPr codeName="Feuil5"/>
  <dimension ref="A1:BF81"/>
  <sheetViews>
    <sheetView tabSelected="1" zoomScale="55" zoomScaleNormal="55" workbookViewId="0">
      <selection activeCell="E11" sqref="E11"/>
    </sheetView>
  </sheetViews>
  <sheetFormatPr baseColWidth="10" defaultRowHeight="14.4" x14ac:dyDescent="0.3"/>
  <cols>
    <col min="1" max="2" width="17.109375" customWidth="1"/>
    <col min="3" max="3" width="16.33203125" customWidth="1"/>
    <col min="4" max="4" width="21.33203125" customWidth="1"/>
    <col min="5" max="5" width="29.6640625" customWidth="1"/>
    <col min="6" max="6" width="29.5546875" bestFit="1" customWidth="1"/>
    <col min="7" max="7" width="19.88671875" customWidth="1"/>
    <col min="8" max="8" width="26.88671875" customWidth="1"/>
    <col min="9" max="9" width="18.21875" customWidth="1"/>
    <col min="10" max="10" width="18.21875" style="61" customWidth="1"/>
    <col min="11" max="11" width="22.33203125" bestFit="1" customWidth="1"/>
    <col min="12" max="14" width="15.6640625" customWidth="1"/>
    <col min="15" max="15" width="19.33203125" bestFit="1" customWidth="1"/>
    <col min="16" max="20" width="15.6640625" customWidth="1"/>
    <col min="21" max="21" width="18.109375" bestFit="1" customWidth="1"/>
    <col min="22" max="22" width="15.6640625" customWidth="1"/>
    <col min="23" max="23" width="15.6640625" style="61" customWidth="1"/>
    <col min="24" max="25" width="15.6640625" customWidth="1"/>
    <col min="26" max="26" width="20.88671875" customWidth="1"/>
    <col min="27" max="27" width="13.6640625" bestFit="1" customWidth="1"/>
    <col min="28" max="28" width="12.6640625" customWidth="1"/>
    <col min="29" max="29" width="24.77734375" customWidth="1"/>
    <col min="34" max="39" width="14.5546875" customWidth="1"/>
    <col min="40" max="40" width="14.44140625" customWidth="1"/>
    <col min="41" max="44" width="14.5546875" customWidth="1"/>
    <col min="45" max="45" width="19.21875" customWidth="1"/>
    <col min="46" max="46" width="16.21875" bestFit="1" customWidth="1"/>
    <col min="47" max="47" width="27.77734375" customWidth="1"/>
    <col min="48" max="48" width="23.109375" customWidth="1"/>
    <col min="49" max="49" width="19.88671875" customWidth="1"/>
    <col min="50" max="50" width="21.109375" customWidth="1"/>
    <col min="51" max="51" width="15" customWidth="1"/>
    <col min="52" max="52" width="15.21875" bestFit="1" customWidth="1"/>
    <col min="54" max="54" width="16.21875" bestFit="1" customWidth="1"/>
    <col min="55" max="55" width="17.33203125" bestFit="1" customWidth="1"/>
    <col min="56" max="56" width="19.33203125" customWidth="1"/>
    <col min="57" max="57" width="23" customWidth="1"/>
    <col min="58" max="58" width="13.77734375" bestFit="1" customWidth="1"/>
  </cols>
  <sheetData>
    <row r="1" spans="1:58" x14ac:dyDescent="0.3">
      <c r="A1" s="171" t="s">
        <v>75</v>
      </c>
      <c r="B1" s="172"/>
      <c r="C1" s="172"/>
      <c r="D1" s="173"/>
      <c r="E1" s="90" t="s">
        <v>76</v>
      </c>
      <c r="F1" s="91"/>
      <c r="G1" s="91"/>
      <c r="H1" s="92"/>
      <c r="I1" s="90" t="s">
        <v>47</v>
      </c>
      <c r="J1" s="91"/>
      <c r="K1" s="92"/>
      <c r="L1" s="171" t="s">
        <v>41</v>
      </c>
      <c r="M1" s="172"/>
      <c r="N1" s="173"/>
      <c r="O1" s="174" t="s">
        <v>24</v>
      </c>
      <c r="P1" s="175"/>
      <c r="Q1" s="176"/>
      <c r="R1" s="174" t="s">
        <v>59</v>
      </c>
      <c r="S1" s="175"/>
      <c r="T1" s="176"/>
      <c r="W1"/>
    </row>
    <row r="2" spans="1:58" x14ac:dyDescent="0.3">
      <c r="A2" s="74" t="s">
        <v>16</v>
      </c>
      <c r="B2" s="43"/>
      <c r="C2" s="1">
        <v>9000</v>
      </c>
      <c r="D2" s="75" t="s">
        <v>2</v>
      </c>
      <c r="E2" s="74" t="s">
        <v>16</v>
      </c>
      <c r="F2" s="1">
        <v>9500</v>
      </c>
      <c r="G2" s="1"/>
      <c r="H2" s="75" t="s">
        <v>2</v>
      </c>
      <c r="I2" s="74" t="s">
        <v>16</v>
      </c>
      <c r="J2" s="1">
        <v>4500</v>
      </c>
      <c r="K2" s="75" t="s">
        <v>2</v>
      </c>
      <c r="L2" s="74" t="s">
        <v>16</v>
      </c>
      <c r="M2" s="1">
        <v>3500</v>
      </c>
      <c r="N2" s="75" t="s">
        <v>2</v>
      </c>
      <c r="O2" s="42" t="s">
        <v>10</v>
      </c>
      <c r="P2" s="1">
        <v>3339</v>
      </c>
      <c r="Q2" s="47" t="s">
        <v>2</v>
      </c>
      <c r="R2" s="42" t="s">
        <v>10</v>
      </c>
      <c r="S2" s="124">
        <v>3474</v>
      </c>
      <c r="T2" s="47" t="s">
        <v>2</v>
      </c>
      <c r="W2"/>
    </row>
    <row r="3" spans="1:58" x14ac:dyDescent="0.3">
      <c r="A3" s="15" t="s">
        <v>17</v>
      </c>
      <c r="B3" s="16"/>
      <c r="C3" s="14">
        <f>9000+1456</f>
        <v>10456</v>
      </c>
      <c r="D3" s="17" t="s">
        <v>2</v>
      </c>
      <c r="E3" s="15" t="s">
        <v>17</v>
      </c>
      <c r="F3" s="14">
        <f>9500+1408</f>
        <v>10908</v>
      </c>
      <c r="G3" s="14"/>
      <c r="H3" s="17" t="s">
        <v>2</v>
      </c>
      <c r="I3" s="15" t="s">
        <v>17</v>
      </c>
      <c r="J3" s="14">
        <f>J2/J5+J2</f>
        <v>5352.7572484366119</v>
      </c>
      <c r="K3" s="17" t="s">
        <v>2</v>
      </c>
      <c r="L3" s="15" t="s">
        <v>17</v>
      </c>
      <c r="M3" s="14">
        <f>M2/M5+M2</f>
        <v>3913.0768322908061</v>
      </c>
      <c r="N3" s="17" t="s">
        <v>2</v>
      </c>
      <c r="O3" s="48" t="s">
        <v>25</v>
      </c>
      <c r="P3" s="3">
        <v>38</v>
      </c>
      <c r="Q3" s="49" t="s">
        <v>1</v>
      </c>
      <c r="R3" s="48" t="s">
        <v>25</v>
      </c>
      <c r="S3" s="125">
        <v>38</v>
      </c>
      <c r="T3" s="49" t="s">
        <v>1</v>
      </c>
    </row>
    <row r="4" spans="1:58" x14ac:dyDescent="0.3">
      <c r="A4" s="15" t="s">
        <v>18</v>
      </c>
      <c r="B4" s="16"/>
      <c r="C4" s="14">
        <f>C3-C2</f>
        <v>1456</v>
      </c>
      <c r="D4" s="17" t="s">
        <v>2</v>
      </c>
      <c r="E4" s="15" t="s">
        <v>18</v>
      </c>
      <c r="F4" s="14">
        <f>F3-F2</f>
        <v>1408</v>
      </c>
      <c r="G4" s="14"/>
      <c r="H4" s="17" t="s">
        <v>2</v>
      </c>
      <c r="I4" s="15" t="s">
        <v>18</v>
      </c>
      <c r="J4" s="14">
        <f>J3-J2</f>
        <v>852.75724843661192</v>
      </c>
      <c r="K4" s="17" t="s">
        <v>2</v>
      </c>
      <c r="L4" s="15" t="s">
        <v>18</v>
      </c>
      <c r="M4" s="14">
        <f>M3-M2</f>
        <v>413.07683229080612</v>
      </c>
      <c r="N4" s="17" t="s">
        <v>2</v>
      </c>
      <c r="O4" s="48" t="s">
        <v>26</v>
      </c>
      <c r="P4" s="3">
        <v>30</v>
      </c>
      <c r="Q4" s="49" t="s">
        <v>1</v>
      </c>
      <c r="R4" s="48" t="s">
        <v>26</v>
      </c>
      <c r="S4" s="125">
        <v>30</v>
      </c>
      <c r="T4" s="49" t="s">
        <v>1</v>
      </c>
    </row>
    <row r="5" spans="1:58" x14ac:dyDescent="0.3">
      <c r="A5" s="15" t="s">
        <v>6</v>
      </c>
      <c r="B5" s="16"/>
      <c r="C5" s="73">
        <f>C2/C4</f>
        <v>6.1813186813186816</v>
      </c>
      <c r="D5" s="17" t="s">
        <v>40</v>
      </c>
      <c r="E5" s="15" t="s">
        <v>6</v>
      </c>
      <c r="F5" s="73">
        <f>F2/F4</f>
        <v>6.7471590909090908</v>
      </c>
      <c r="G5" s="73"/>
      <c r="H5" s="17" t="s">
        <v>40</v>
      </c>
      <c r="I5" s="15" t="s">
        <v>6</v>
      </c>
      <c r="J5" s="73">
        <v>5.2770000000000001</v>
      </c>
      <c r="K5" s="17" t="s">
        <v>40</v>
      </c>
      <c r="L5" s="15" t="s">
        <v>6</v>
      </c>
      <c r="M5" s="73">
        <v>8.4730000000000008</v>
      </c>
      <c r="N5" s="17" t="s">
        <v>40</v>
      </c>
      <c r="O5" s="48" t="s">
        <v>20</v>
      </c>
      <c r="P5" s="53">
        <f>356777*3</f>
        <v>1070331</v>
      </c>
      <c r="Q5" s="49" t="s">
        <v>14</v>
      </c>
      <c r="R5" s="48" t="s">
        <v>20</v>
      </c>
      <c r="S5" s="53">
        <f>61.8*3600</f>
        <v>222480</v>
      </c>
      <c r="T5" s="49" t="s">
        <v>14</v>
      </c>
    </row>
    <row r="6" spans="1:58" x14ac:dyDescent="0.3">
      <c r="A6" s="15" t="s">
        <v>7</v>
      </c>
      <c r="B6" s="16"/>
      <c r="C6" s="73">
        <f>C3/C4</f>
        <v>7.1813186813186816</v>
      </c>
      <c r="D6" s="17" t="s">
        <v>40</v>
      </c>
      <c r="E6" s="15" t="s">
        <v>7</v>
      </c>
      <c r="F6" s="73">
        <f>F3/F4</f>
        <v>7.7471590909090908</v>
      </c>
      <c r="G6" s="73"/>
      <c r="H6" s="17" t="s">
        <v>40</v>
      </c>
      <c r="I6" s="15" t="s">
        <v>7</v>
      </c>
      <c r="J6" s="73">
        <f>J3/J4</f>
        <v>6.2769999999999984</v>
      </c>
      <c r="K6" s="17" t="s">
        <v>40</v>
      </c>
      <c r="L6" s="15" t="s">
        <v>7</v>
      </c>
      <c r="M6" s="73">
        <f>M3/M4</f>
        <v>9.472999999999999</v>
      </c>
      <c r="N6" s="17" t="s">
        <v>40</v>
      </c>
      <c r="O6" s="48" t="s">
        <v>21</v>
      </c>
      <c r="P6" s="14">
        <f>P5/3600*P10</f>
        <v>356.77699999999999</v>
      </c>
      <c r="Q6" s="49" t="s">
        <v>15</v>
      </c>
      <c r="R6" s="48" t="s">
        <v>21</v>
      </c>
      <c r="S6" s="126">
        <f>S5/3600*S10</f>
        <v>74.16</v>
      </c>
      <c r="T6" s="49" t="s">
        <v>15</v>
      </c>
    </row>
    <row r="7" spans="1:58" x14ac:dyDescent="0.3">
      <c r="A7" s="15" t="s">
        <v>20</v>
      </c>
      <c r="B7" s="16"/>
      <c r="C7" s="28">
        <v>690</v>
      </c>
      <c r="D7" s="17" t="s">
        <v>19</v>
      </c>
      <c r="E7" s="15" t="s">
        <v>20</v>
      </c>
      <c r="F7" s="28">
        <v>690</v>
      </c>
      <c r="G7" s="28"/>
      <c r="H7" s="17" t="s">
        <v>19</v>
      </c>
      <c r="I7" s="15" t="s">
        <v>20</v>
      </c>
      <c r="J7" s="28">
        <v>170</v>
      </c>
      <c r="K7" s="17" t="s">
        <v>19</v>
      </c>
      <c r="L7" s="15" t="s">
        <v>20</v>
      </c>
      <c r="M7" s="28">
        <v>291.60000000000002</v>
      </c>
      <c r="N7" s="17" t="s">
        <v>19</v>
      </c>
      <c r="O7" s="48" t="s">
        <v>27</v>
      </c>
      <c r="P7" s="3">
        <v>21.5</v>
      </c>
      <c r="Q7" s="45" t="s">
        <v>1</v>
      </c>
      <c r="R7" s="48" t="s">
        <v>27</v>
      </c>
      <c r="S7" s="125">
        <v>21.5</v>
      </c>
      <c r="T7" s="45" t="s">
        <v>1</v>
      </c>
    </row>
    <row r="8" spans="1:58" x14ac:dyDescent="0.3">
      <c r="A8" s="15" t="s">
        <v>21</v>
      </c>
      <c r="B8" s="16"/>
      <c r="C8" s="50">
        <f>C7/1000*1031</f>
        <v>711.39</v>
      </c>
      <c r="D8" s="17" t="s">
        <v>15</v>
      </c>
      <c r="E8" s="15" t="s">
        <v>21</v>
      </c>
      <c r="F8" s="50">
        <f>F7/1000*1031</f>
        <v>711.39</v>
      </c>
      <c r="G8" s="50"/>
      <c r="H8" s="17" t="s">
        <v>15</v>
      </c>
      <c r="I8" s="15" t="s">
        <v>21</v>
      </c>
      <c r="J8" s="50">
        <f>J7/1000*1031</f>
        <v>175.27</v>
      </c>
      <c r="K8" s="17" t="s">
        <v>15</v>
      </c>
      <c r="L8" s="15" t="s">
        <v>21</v>
      </c>
      <c r="M8" s="50">
        <f>M7/1000*1031</f>
        <v>300.63960000000003</v>
      </c>
      <c r="N8" s="17" t="s">
        <v>15</v>
      </c>
      <c r="O8" s="48" t="s">
        <v>28</v>
      </c>
      <c r="P8" s="50">
        <f>P7+P2/P6/P9</f>
        <v>30.858787141547801</v>
      </c>
      <c r="Q8" s="45" t="s">
        <v>1</v>
      </c>
      <c r="R8" s="48" t="s">
        <v>28</v>
      </c>
      <c r="S8" s="127">
        <v>31.8</v>
      </c>
      <c r="T8" s="45" t="s">
        <v>1</v>
      </c>
      <c r="W8"/>
    </row>
    <row r="9" spans="1:58" ht="15" thickBot="1" x14ac:dyDescent="0.35">
      <c r="A9" s="19" t="s">
        <v>22</v>
      </c>
      <c r="B9" s="20"/>
      <c r="C9" s="76">
        <v>3.76</v>
      </c>
      <c r="D9" s="21" t="s">
        <v>23</v>
      </c>
      <c r="E9" s="19" t="s">
        <v>22</v>
      </c>
      <c r="F9" s="76">
        <v>3.76</v>
      </c>
      <c r="G9" s="76"/>
      <c r="H9" s="21" t="s">
        <v>23</v>
      </c>
      <c r="I9" s="19" t="s">
        <v>22</v>
      </c>
      <c r="J9" s="76">
        <v>3.76</v>
      </c>
      <c r="K9" s="21" t="s">
        <v>23</v>
      </c>
      <c r="L9" s="19" t="s">
        <v>22</v>
      </c>
      <c r="M9" s="76">
        <v>3.76</v>
      </c>
      <c r="N9" s="21" t="s">
        <v>23</v>
      </c>
      <c r="O9" s="48" t="s">
        <v>22</v>
      </c>
      <c r="P9" s="3">
        <f>1</f>
        <v>1</v>
      </c>
      <c r="Q9" s="45" t="s">
        <v>31</v>
      </c>
      <c r="R9" s="48" t="s">
        <v>60</v>
      </c>
      <c r="S9" s="125">
        <f>(S7-S8)/(S7-34)</f>
        <v>0.82400000000000007</v>
      </c>
      <c r="T9" s="45" t="s">
        <v>31</v>
      </c>
      <c r="X9" s="11"/>
    </row>
    <row r="10" spans="1:58" x14ac:dyDescent="0.3">
      <c r="A10" s="16"/>
      <c r="B10" s="16"/>
      <c r="C10" s="3"/>
      <c r="D10" s="3"/>
      <c r="J10"/>
      <c r="O10" s="48" t="s">
        <v>29</v>
      </c>
      <c r="P10" s="3">
        <v>1.2</v>
      </c>
      <c r="Q10" s="45" t="s">
        <v>30</v>
      </c>
      <c r="R10" s="48" t="s">
        <v>29</v>
      </c>
      <c r="S10" s="125">
        <v>1.2</v>
      </c>
      <c r="T10" s="45" t="s">
        <v>30</v>
      </c>
      <c r="V10" s="131"/>
      <c r="W10"/>
    </row>
    <row r="11" spans="1:58" x14ac:dyDescent="0.3">
      <c r="A11" s="16"/>
      <c r="B11" s="16"/>
      <c r="C11" s="3"/>
      <c r="D11" s="3"/>
      <c r="I11" s="131"/>
      <c r="J11"/>
      <c r="L11" s="122"/>
      <c r="O11" s="48" t="s">
        <v>32</v>
      </c>
      <c r="P11" s="50">
        <f>((P3-P8)-(P4-P7))/LN((P3-P8)/(P4-P7))</f>
        <v>7.8008931998987725</v>
      </c>
      <c r="Q11" s="44"/>
      <c r="R11" s="196" t="s">
        <v>102</v>
      </c>
      <c r="S11" s="197">
        <f>S5*8</f>
        <v>1779840</v>
      </c>
      <c r="T11" s="44"/>
      <c r="W11" s="36"/>
      <c r="AV11" s="136"/>
      <c r="AW11" s="136"/>
    </row>
    <row r="12" spans="1:58" x14ac:dyDescent="0.3">
      <c r="A12" s="16"/>
      <c r="B12" s="16"/>
      <c r="C12" s="3"/>
      <c r="D12" s="3"/>
      <c r="J12" s="134"/>
      <c r="K12" s="131"/>
      <c r="M12" s="36"/>
      <c r="O12" s="48" t="s">
        <v>37</v>
      </c>
      <c r="P12" s="50">
        <f>43.7*3</f>
        <v>131.10000000000002</v>
      </c>
      <c r="Q12" s="44" t="s">
        <v>2</v>
      </c>
      <c r="R12" s="48" t="s">
        <v>37</v>
      </c>
      <c r="S12" s="50">
        <f>3*15+7.5</f>
        <v>52.5</v>
      </c>
      <c r="T12" s="44" t="s">
        <v>2</v>
      </c>
      <c r="W12" s="37"/>
      <c r="X12" s="60"/>
    </row>
    <row r="13" spans="1:58" x14ac:dyDescent="0.3">
      <c r="J13" s="134"/>
      <c r="K13" s="133"/>
      <c r="M13" s="37"/>
      <c r="N13" s="60"/>
      <c r="O13" s="51" t="s">
        <v>33</v>
      </c>
      <c r="P13" s="54">
        <f>P2/P11</f>
        <v>428.02790839942895</v>
      </c>
      <c r="Q13" s="39"/>
      <c r="R13" s="51"/>
      <c r="S13" s="27"/>
      <c r="T13" s="39"/>
      <c r="W13" s="36"/>
    </row>
    <row r="14" spans="1:58" ht="15" thickBot="1" x14ac:dyDescent="0.35">
      <c r="J14" s="134"/>
      <c r="K14" s="131"/>
      <c r="M14" s="36"/>
      <c r="W14"/>
    </row>
    <row r="15" spans="1:58" ht="15" thickBot="1" x14ac:dyDescent="0.35">
      <c r="I15" s="163" t="s">
        <v>84</v>
      </c>
      <c r="J15" s="164"/>
      <c r="K15" s="164"/>
      <c r="L15" s="165"/>
      <c r="M15" s="177" t="s">
        <v>85</v>
      </c>
      <c r="N15" s="178"/>
      <c r="O15" s="178"/>
      <c r="P15" s="178"/>
      <c r="Q15" s="174" t="s">
        <v>96</v>
      </c>
      <c r="R15" s="175"/>
      <c r="S15" s="175"/>
      <c r="T15" s="176"/>
      <c r="U15" s="178" t="s">
        <v>97</v>
      </c>
      <c r="V15" s="178"/>
      <c r="W15" s="178"/>
      <c r="X15" s="178"/>
      <c r="Y15" s="179"/>
      <c r="AC15" s="163" t="s">
        <v>86</v>
      </c>
      <c r="AD15" s="164"/>
      <c r="AE15" s="164"/>
      <c r="AF15" s="164"/>
      <c r="AG15" s="164"/>
      <c r="AH15" s="164"/>
      <c r="AI15" s="165"/>
      <c r="AK15" s="163" t="s">
        <v>87</v>
      </c>
      <c r="AL15" s="164"/>
      <c r="AM15" s="164"/>
      <c r="AN15" s="164"/>
      <c r="AO15" s="164"/>
      <c r="AP15" s="164"/>
      <c r="AQ15" s="165"/>
      <c r="AR15" s="3"/>
      <c r="AS15" s="169" t="s">
        <v>89</v>
      </c>
      <c r="AT15" s="170"/>
      <c r="AU15" s="170"/>
      <c r="AV15" s="170"/>
      <c r="AW15" s="170"/>
      <c r="AX15" s="170"/>
      <c r="AY15" s="166" t="s">
        <v>78</v>
      </c>
      <c r="AZ15" s="167"/>
      <c r="BA15" s="167"/>
      <c r="BB15" s="167"/>
      <c r="BC15" s="168"/>
      <c r="BF15" s="46"/>
    </row>
    <row r="16" spans="1:58" x14ac:dyDescent="0.3">
      <c r="A16" s="5" t="s">
        <v>0</v>
      </c>
      <c r="B16" s="5" t="s">
        <v>68</v>
      </c>
      <c r="C16" s="38" t="s">
        <v>4</v>
      </c>
      <c r="D16" s="40" t="s">
        <v>43</v>
      </c>
      <c r="E16" s="79" t="s">
        <v>44</v>
      </c>
      <c r="F16" s="29" t="s">
        <v>12</v>
      </c>
      <c r="G16" s="112" t="s">
        <v>49</v>
      </c>
      <c r="H16" s="26" t="s">
        <v>48</v>
      </c>
      <c r="I16" s="66" t="s">
        <v>100</v>
      </c>
      <c r="J16" s="95" t="s">
        <v>54</v>
      </c>
      <c r="K16" s="25" t="s">
        <v>98</v>
      </c>
      <c r="L16" s="81" t="s">
        <v>13</v>
      </c>
      <c r="M16" s="66" t="s">
        <v>99</v>
      </c>
      <c r="N16" s="95" t="s">
        <v>54</v>
      </c>
      <c r="O16" s="25" t="s">
        <v>98</v>
      </c>
      <c r="P16" s="81" t="s">
        <v>13</v>
      </c>
      <c r="Q16" s="154" t="s">
        <v>55</v>
      </c>
      <c r="R16" s="45" t="s">
        <v>54</v>
      </c>
      <c r="S16" s="140" t="s">
        <v>11</v>
      </c>
      <c r="T16" s="155" t="s">
        <v>13</v>
      </c>
      <c r="U16" s="23" t="s">
        <v>45</v>
      </c>
      <c r="V16" s="66" t="s">
        <v>101</v>
      </c>
      <c r="W16" s="95" t="s">
        <v>54</v>
      </c>
      <c r="X16" s="25" t="s">
        <v>83</v>
      </c>
      <c r="Y16" s="81" t="s">
        <v>13</v>
      </c>
      <c r="Z16" s="80" t="s">
        <v>56</v>
      </c>
      <c r="AA16" s="40" t="s">
        <v>57</v>
      </c>
      <c r="AB16" s="5" t="s">
        <v>58</v>
      </c>
      <c r="AC16" s="140" t="s">
        <v>11</v>
      </c>
      <c r="AD16" s="7" t="s">
        <v>13</v>
      </c>
      <c r="AE16" s="7" t="s">
        <v>32</v>
      </c>
      <c r="AF16" s="7" t="s">
        <v>35</v>
      </c>
      <c r="AG16" s="7" t="s">
        <v>36</v>
      </c>
      <c r="AH16" s="7" t="s">
        <v>34</v>
      </c>
      <c r="AI16" s="7" t="s">
        <v>61</v>
      </c>
      <c r="AJ16" s="5" t="s">
        <v>62</v>
      </c>
      <c r="AK16" s="123" t="s">
        <v>63</v>
      </c>
      <c r="AL16" s="123" t="s">
        <v>64</v>
      </c>
      <c r="AM16" s="123" t="s">
        <v>65</v>
      </c>
      <c r="AN16" s="123" t="s">
        <v>66</v>
      </c>
      <c r="AO16" s="123" t="s">
        <v>69</v>
      </c>
      <c r="AP16" s="123" t="s">
        <v>71</v>
      </c>
      <c r="AQ16" s="49" t="s">
        <v>103</v>
      </c>
      <c r="AR16" s="3"/>
      <c r="AS16" s="40" t="s">
        <v>38</v>
      </c>
      <c r="AT16" s="95" t="s">
        <v>74</v>
      </c>
      <c r="AU16" s="25" t="s">
        <v>72</v>
      </c>
      <c r="AV16" s="25" t="s">
        <v>73</v>
      </c>
      <c r="AW16" s="31" t="s">
        <v>88</v>
      </c>
      <c r="AX16" s="26" t="s">
        <v>39</v>
      </c>
      <c r="AY16" s="140" t="s">
        <v>80</v>
      </c>
      <c r="AZ16" s="140" t="s">
        <v>81</v>
      </c>
      <c r="BA16" s="140" t="s">
        <v>79</v>
      </c>
      <c r="BB16" s="140" t="s">
        <v>82</v>
      </c>
      <c r="BC16" s="140" t="s">
        <v>82</v>
      </c>
      <c r="BD16" s="153" t="s">
        <v>92</v>
      </c>
      <c r="BF16" s="152"/>
    </row>
    <row r="17" spans="1:58" x14ac:dyDescent="0.3">
      <c r="A17" s="6" t="s">
        <v>1</v>
      </c>
      <c r="B17" s="6"/>
      <c r="C17" s="6" t="s">
        <v>5</v>
      </c>
      <c r="D17" s="41" t="s">
        <v>2</v>
      </c>
      <c r="E17" s="99" t="s">
        <v>2</v>
      </c>
      <c r="F17" s="105" t="s">
        <v>42</v>
      </c>
      <c r="G17" s="52" t="s">
        <v>50</v>
      </c>
      <c r="H17" s="83" t="s">
        <v>42</v>
      </c>
      <c r="I17" s="67" t="s">
        <v>42</v>
      </c>
      <c r="J17" s="72" t="s">
        <v>2</v>
      </c>
      <c r="K17" s="6" t="s">
        <v>1</v>
      </c>
      <c r="L17" s="83" t="s">
        <v>1</v>
      </c>
      <c r="M17" s="67" t="s">
        <v>42</v>
      </c>
      <c r="N17" s="72" t="s">
        <v>2</v>
      </c>
      <c r="O17" s="6" t="s">
        <v>1</v>
      </c>
      <c r="P17" s="83" t="s">
        <v>1</v>
      </c>
      <c r="Q17" s="72" t="s">
        <v>53</v>
      </c>
      <c r="R17" s="72" t="s">
        <v>2</v>
      </c>
      <c r="S17" s="6" t="s">
        <v>1</v>
      </c>
      <c r="T17" s="83" t="s">
        <v>1</v>
      </c>
      <c r="U17" s="101" t="s">
        <v>46</v>
      </c>
      <c r="V17" s="82"/>
      <c r="W17" s="39"/>
      <c r="X17" s="6" t="s">
        <v>1</v>
      </c>
      <c r="Y17" s="83" t="s">
        <v>1</v>
      </c>
      <c r="Z17" s="72" t="s">
        <v>2</v>
      </c>
      <c r="AA17" s="6" t="s">
        <v>1</v>
      </c>
      <c r="AB17" s="6" t="s">
        <v>1</v>
      </c>
      <c r="AC17" s="6" t="s">
        <v>1</v>
      </c>
      <c r="AD17" s="6" t="s">
        <v>1</v>
      </c>
      <c r="AE17" s="6"/>
      <c r="AF17" s="6"/>
      <c r="AG17" s="6"/>
      <c r="AH17" s="6" t="s">
        <v>14</v>
      </c>
      <c r="AI17" s="6" t="s">
        <v>2</v>
      </c>
      <c r="AJ17" s="6" t="s">
        <v>2</v>
      </c>
      <c r="AK17" s="123" t="s">
        <v>1</v>
      </c>
      <c r="AL17" s="72"/>
      <c r="AM17" s="123" t="s">
        <v>67</v>
      </c>
      <c r="AN17" s="123" t="s">
        <v>67</v>
      </c>
      <c r="AO17" s="123" t="s">
        <v>67</v>
      </c>
      <c r="AP17" s="123" t="s">
        <v>70</v>
      </c>
      <c r="AQ17" s="72" t="s">
        <v>3</v>
      </c>
      <c r="AR17" s="3"/>
      <c r="AS17" s="6" t="s">
        <v>2</v>
      </c>
      <c r="AT17" s="72" t="s">
        <v>2</v>
      </c>
      <c r="AU17" s="6" t="s">
        <v>2</v>
      </c>
      <c r="AV17" s="6" t="s">
        <v>2</v>
      </c>
      <c r="AW17" s="138"/>
      <c r="AX17" s="69" t="s">
        <v>8</v>
      </c>
      <c r="AY17" s="41" t="s">
        <v>90</v>
      </c>
      <c r="AZ17" s="41" t="s">
        <v>90</v>
      </c>
      <c r="BA17" s="41" t="s">
        <v>90</v>
      </c>
      <c r="BB17" s="6" t="s">
        <v>15</v>
      </c>
      <c r="BC17" s="6" t="s">
        <v>91</v>
      </c>
    </row>
    <row r="18" spans="1:58" x14ac:dyDescent="0.3">
      <c r="C18" s="43"/>
      <c r="D18" s="43"/>
      <c r="E18" s="16"/>
      <c r="F18" s="74" t="s">
        <v>51</v>
      </c>
      <c r="G18" s="43"/>
      <c r="H18" s="111" t="s">
        <v>52</v>
      </c>
      <c r="I18" s="74"/>
      <c r="J18" s="16"/>
      <c r="K18" s="16"/>
      <c r="L18" s="22"/>
      <c r="M18" s="15"/>
      <c r="N18" s="16"/>
      <c r="O18" s="16"/>
      <c r="P18" s="22"/>
      <c r="Q18" s="15"/>
      <c r="R18" s="16"/>
      <c r="S18" s="16"/>
      <c r="T18" s="22"/>
      <c r="U18" s="30"/>
      <c r="V18" s="15"/>
      <c r="W18" s="16"/>
      <c r="X18" s="16"/>
      <c r="Y18" s="22"/>
      <c r="AR18" s="3"/>
      <c r="AS18" s="15"/>
      <c r="AT18" s="16"/>
      <c r="AU18" s="16"/>
      <c r="AV18" s="16"/>
      <c r="BC18" s="137"/>
      <c r="BD18" s="137"/>
      <c r="BF18" s="46"/>
    </row>
    <row r="19" spans="1:58" x14ac:dyDescent="0.3">
      <c r="C19" s="68"/>
      <c r="D19" s="27"/>
      <c r="E19" s="16"/>
      <c r="F19" s="15"/>
      <c r="G19" s="16"/>
      <c r="H19" s="22"/>
      <c r="I19" s="132"/>
      <c r="J19" s="16"/>
      <c r="K19" s="16"/>
      <c r="L19" s="22"/>
      <c r="M19" s="15"/>
      <c r="N19" s="16"/>
      <c r="O19" s="16"/>
      <c r="P19" s="22"/>
      <c r="Q19" s="15"/>
      <c r="R19" s="16"/>
      <c r="S19" s="16"/>
      <c r="T19" s="22"/>
      <c r="U19" s="30"/>
      <c r="V19" s="15"/>
      <c r="W19" s="16"/>
      <c r="X19" s="16"/>
      <c r="Y19" s="22"/>
      <c r="AC19" s="27"/>
      <c r="AH19" s="53"/>
      <c r="AR19" s="3"/>
      <c r="AS19" s="15"/>
      <c r="AT19" s="16"/>
      <c r="AU19" s="16"/>
      <c r="AV19" s="16"/>
      <c r="AY19" s="16"/>
      <c r="BB19" s="4"/>
      <c r="BF19" s="152"/>
    </row>
    <row r="20" spans="1:58" x14ac:dyDescent="0.3">
      <c r="A20" s="5">
        <v>-13</v>
      </c>
      <c r="B20" s="128">
        <v>1</v>
      </c>
      <c r="C20" s="12">
        <v>0.94266055045871555</v>
      </c>
      <c r="D20" s="8">
        <v>3086.1067674011529</v>
      </c>
      <c r="E20" s="70">
        <v>3249</v>
      </c>
      <c r="F20" s="106">
        <f>IF(D20/($C$2+$F$2)&gt;=1,(D20/(($C$2+$F$2)*2)),D20/($C$2+$F$2))</f>
        <v>0.16681658202168395</v>
      </c>
      <c r="G20" s="116">
        <f>IF(D20&lt;(($C$2+$F$2)*2),D20,(($C$2+$F$2)*2))</f>
        <v>3086.1067674011529</v>
      </c>
      <c r="H20" s="113">
        <f>IF(D20/($C$2+$F$2)&lt;=1,1,2)</f>
        <v>1</v>
      </c>
      <c r="I20" s="86">
        <v>7.49</v>
      </c>
      <c r="J20" s="93">
        <f>G20/2/I20+G20/2</f>
        <v>1749.0685217113344</v>
      </c>
      <c r="K20" s="77">
        <v>15</v>
      </c>
      <c r="L20" s="121">
        <f t="shared" ref="L20:L67" si="0">IF(H20=1,K20+J20/$C$9/$C$8,K20+J20/$C$9/($C$8*H20))</f>
        <v>15.653899827559401</v>
      </c>
      <c r="M20" s="84">
        <v>5.62</v>
      </c>
      <c r="N20" s="93">
        <f t="shared" ref="N20:N51" si="1">G20/2/M20+G20/2</f>
        <v>1817.6180427220313</v>
      </c>
      <c r="O20" s="192">
        <f t="shared" ref="O20:O51" si="2">L20</f>
        <v>15.653899827559401</v>
      </c>
      <c r="P20" s="121">
        <f t="shared" ref="P20:P51" si="3">IF(H20=1,O20+N20/$F$9/$F$8,O20+N20/$F$9/($F$8*H20))</f>
        <v>16.333427307444463</v>
      </c>
      <c r="Q20" s="84">
        <v>1</v>
      </c>
      <c r="R20" s="93">
        <f t="shared" ref="R20:R51" si="4">(D20-G20)/Q20+(D20-G20)</f>
        <v>0</v>
      </c>
      <c r="S20" s="77">
        <v>10.5</v>
      </c>
      <c r="T20" s="85">
        <f t="shared" ref="T20:T51" si="5">S20+(((D20-G20)/Q20+(D20-G20))/$J$9/$J$8)</f>
        <v>10.5</v>
      </c>
      <c r="U20" s="162">
        <f t="shared" ref="U20:U51" si="6">E20/$M$2</f>
        <v>0.92828571428571427</v>
      </c>
      <c r="V20" s="84">
        <v>13.6</v>
      </c>
      <c r="W20" s="93">
        <f t="shared" ref="W20:W51" si="7">E20/V20+E20</f>
        <v>3487.8970588235293</v>
      </c>
      <c r="X20" s="77">
        <v>21</v>
      </c>
      <c r="Y20" s="96">
        <f t="shared" ref="Y20:Y51" si="8">X20+(E20/V20+E20)/$M$9/$M$8</f>
        <v>24.085528973879754</v>
      </c>
      <c r="Z20" s="93">
        <f t="shared" ref="Z20:Z58" si="9">W20+R20+N20+J20</f>
        <v>7054.5836232568945</v>
      </c>
      <c r="AA20" s="77">
        <f>(Y20*$M$8+P20*$F$8)/($F$8+$M$8)</f>
        <v>18.636313254808492</v>
      </c>
      <c r="AB20" s="77">
        <f t="shared" ref="AB20:AB51" si="10">(X20*$M$8+K20*$F$7)/($F$7+$M$8)</f>
        <v>16.820881781830646</v>
      </c>
      <c r="AC20" s="50">
        <v>-13.000000000046899</v>
      </c>
      <c r="AD20" s="57">
        <v>9.6516754824812612</v>
      </c>
      <c r="AE20" s="62">
        <f t="shared" ref="AE20:AE68" si="11">((AA20-AC20)-(AB20-AD20))/LN((AA20-AC20)/(AB20-AD20))</f>
        <v>16.481597309150359</v>
      </c>
      <c r="AF20" s="55">
        <f t="shared" ref="AF20:AF68" si="12">$P$13</f>
        <v>428.02790839942895</v>
      </c>
      <c r="AG20" s="55">
        <f>+AI20/AE20</f>
        <v>428.02790839576477</v>
      </c>
      <c r="AH20" s="55">
        <f>IF((Z20/(AD20-AC20)/1.2*3600)&gt;=$P$5,$P$5,Z20/(AD20-AC20)/1.2*3600)</f>
        <v>934312.82317702484</v>
      </c>
      <c r="AI20" s="55">
        <f>AH20/3600*1.2*(AD20-AC20)</f>
        <v>7054.5836232568936</v>
      </c>
      <c r="AJ20" s="55">
        <f>Z20-AI20</f>
        <v>0</v>
      </c>
      <c r="AK20" s="55">
        <v>-13.000000000046899</v>
      </c>
      <c r="AL20" s="55">
        <f>(AA20-AB20)*$S$9+AB20</f>
        <v>18.31679731556439</v>
      </c>
      <c r="AM20" s="55" cm="1">
        <f t="array" ref="AM20">IF(AJ20=0,0,HAPropsSI("H","T",A20+273.15,"R",B20,"P",101300)/1000)</f>
        <v>0</v>
      </c>
      <c r="AN20" s="55" t="e">
        <f t="shared" ref="AN20:AN24" si="13">+(AJ20/AP20)+AM20</f>
        <v>#DIV/0!</v>
      </c>
      <c r="AO20" s="55" cm="1">
        <f t="array" ref="AO20">IF(AJ20=0,0,HAPropsSI("Hha","B",AL20+273.15,"P",101300,"R",1)/1000)</f>
        <v>0</v>
      </c>
      <c r="AP20" s="55">
        <v>0</v>
      </c>
      <c r="AQ20" s="55">
        <f>AP20/1.2*3600</f>
        <v>0</v>
      </c>
      <c r="AR20" s="3"/>
      <c r="AS20" s="8">
        <f>AH20*$P$12/$P$5</f>
        <v>114.43974912294233</v>
      </c>
      <c r="AT20" s="8">
        <f>(((AP20/$S$10)*3600)*$S$12)/$S$5</f>
        <v>0</v>
      </c>
      <c r="AU20" s="8">
        <f t="shared" ref="AU20:AU51" si="14">J20+N20-D20</f>
        <v>480.57979703221281</v>
      </c>
      <c r="AV20" s="8">
        <f t="shared" ref="AV20:AV51" si="15">E20/V20</f>
        <v>238.89705882352942</v>
      </c>
      <c r="AW20" s="8">
        <f>AV20+AU20+AT20+AS20</f>
        <v>833.91660497868452</v>
      </c>
      <c r="AX20" s="8">
        <f t="shared" ref="AX20:AX51" si="16">((AV20+AU20+AT20+AS20)*C20)/1000</f>
        <v>0.78610028588587</v>
      </c>
      <c r="AY20" s="143" cm="1">
        <f t="array" ref="AY20">HAPropsSI("W","T",A20+273.15,"R",B20,"P",101300)</f>
        <v>1.2264511891349392E-3</v>
      </c>
      <c r="AZ20" s="146" cm="1">
        <f t="array" ref="AZ20">HAPropsSI("W","B",AL20+273.15,"P",101300,"R",1)</f>
        <v>1.3261553535859692E-2</v>
      </c>
      <c r="BA20" s="146">
        <f>(AZ20-AY20)</f>
        <v>1.2035102346724754E-2</v>
      </c>
      <c r="BB20" s="149">
        <f t="shared" ref="BB20:BB51" si="17">BA20*AP20/1.2</f>
        <v>0</v>
      </c>
      <c r="BC20" s="8">
        <f t="shared" ref="BC20:BC51" si="18">BB20*C20*3600/1000</f>
        <v>0</v>
      </c>
      <c r="BD20" s="4">
        <f>BC20*3+AX20*70</f>
        <v>55.027020012010901</v>
      </c>
    </row>
    <row r="21" spans="1:58" x14ac:dyDescent="0.3">
      <c r="A21" s="7">
        <v>-12</v>
      </c>
      <c r="B21" s="129">
        <v>1</v>
      </c>
      <c r="C21" s="14">
        <v>3.7706422018348622</v>
      </c>
      <c r="D21" s="9">
        <v>3218.7948578072665</v>
      </c>
      <c r="E21" s="71">
        <v>3249</v>
      </c>
      <c r="F21" s="107">
        <f t="shared" ref="F21:F68" si="19">IF(D21/($C$2+$F$2)&gt;=1,(D21/(($C$2+$F$2)*2)),D21/($C$2+$F$2))</f>
        <v>0.17398891123282523</v>
      </c>
      <c r="G21" s="18">
        <f t="shared" ref="G21:G68" si="20">IF(D21&lt;(($C$2+$F$2)*2),D21,(($C$2+$F$2)*2))</f>
        <v>3218.7948578072665</v>
      </c>
      <c r="H21" s="114">
        <f t="shared" ref="H21:H68" si="21">IF(D21/($C$2+$F$2)&lt;=1,1,2)</f>
        <v>1</v>
      </c>
      <c r="I21" s="86">
        <v>7.49</v>
      </c>
      <c r="J21" s="94">
        <f t="shared" ref="J21:J68" si="22">G21/2/I21+G21/2</f>
        <v>1824.2702498520489</v>
      </c>
      <c r="K21" s="78">
        <v>15</v>
      </c>
      <c r="L21" s="119">
        <f t="shared" si="0"/>
        <v>15.682014447686043</v>
      </c>
      <c r="M21" s="86">
        <v>5.62</v>
      </c>
      <c r="N21" s="94">
        <f t="shared" si="1"/>
        <v>1895.7670781747424</v>
      </c>
      <c r="O21" s="193">
        <f t="shared" si="2"/>
        <v>15.682014447686043</v>
      </c>
      <c r="P21" s="119">
        <f t="shared" si="3"/>
        <v>16.390758416331913</v>
      </c>
      <c r="Q21" s="86">
        <v>1</v>
      </c>
      <c r="R21" s="94">
        <f t="shared" si="4"/>
        <v>0</v>
      </c>
      <c r="S21" s="78">
        <v>10.5</v>
      </c>
      <c r="T21" s="87">
        <f t="shared" si="5"/>
        <v>10.5</v>
      </c>
      <c r="U21" s="102">
        <f t="shared" si="6"/>
        <v>0.92828571428571427</v>
      </c>
      <c r="V21" s="86">
        <v>13.6</v>
      </c>
      <c r="W21" s="94">
        <f t="shared" si="7"/>
        <v>3487.8970588235293</v>
      </c>
      <c r="X21" s="78">
        <v>21</v>
      </c>
      <c r="Y21" s="97">
        <f t="shared" si="8"/>
        <v>24.085528973879754</v>
      </c>
      <c r="Z21" s="94">
        <f t="shared" si="9"/>
        <v>7207.9343868503202</v>
      </c>
      <c r="AA21" s="58">
        <f t="shared" ref="AA21:AA26" si="23">(Y21*$M$8+P21*$F$7)/($F$7+$M$8)</f>
        <v>18.725969670266203</v>
      </c>
      <c r="AB21" s="63">
        <f t="shared" si="10"/>
        <v>16.820881781830646</v>
      </c>
      <c r="AC21" s="2">
        <v>-11.999999999954468</v>
      </c>
      <c r="AD21" s="58">
        <v>8.8794029104476735</v>
      </c>
      <c r="AE21" s="63">
        <f t="shared" si="11"/>
        <v>16.839870123962275</v>
      </c>
      <c r="AF21" s="56">
        <f t="shared" si="12"/>
        <v>428.02790839942895</v>
      </c>
      <c r="AG21" s="56">
        <f t="shared" ref="AG21:AG68" si="24">+AI21/AE21</f>
        <v>428.02790839780869</v>
      </c>
      <c r="AH21" s="56">
        <f t="shared" ref="AH21:AH68" si="25">IF((Z21/(AD21-AC21)/1.2*3600)&gt;=$P$5,$P$5,Z21/(AD21-AC21)/1.2*3600)</f>
        <v>1035652.3725004587</v>
      </c>
      <c r="AI21" s="56">
        <f t="shared" ref="AI21:AI68" si="26">AH21/3600*1.2*(AD21-AC21)</f>
        <v>7207.9343868503192</v>
      </c>
      <c r="AJ21" s="56">
        <f t="shared" ref="AJ21:AJ68" si="27">Z21-AI21</f>
        <v>0</v>
      </c>
      <c r="AK21" s="56">
        <v>-11.999999999954468</v>
      </c>
      <c r="AL21" s="56">
        <f t="shared" ref="AL21:AL68" si="28">(AA21-AB21)*$S$9+AB21</f>
        <v>18.390674201901543</v>
      </c>
      <c r="AM21" s="56" cm="1">
        <f t="array" ref="AM21">IF(AJ21=0,0,HAPropsSI("H","T",A21+273.15,"R",B21,"P",101300)/1000)</f>
        <v>0</v>
      </c>
      <c r="AN21" s="56" t="e">
        <f t="shared" si="13"/>
        <v>#DIV/0!</v>
      </c>
      <c r="AO21" s="56" cm="1">
        <f t="array" ref="AO21">IF(AJ21=0,0,HAPropsSI("Hha","B",AL21+273.15,"P",101300,"R",1)/1000)</f>
        <v>0</v>
      </c>
      <c r="AP21" s="56">
        <v>0</v>
      </c>
      <c r="AQ21" s="56">
        <f t="shared" ref="AQ21:AQ68" si="29">AP21/1.2*3600</f>
        <v>0</v>
      </c>
      <c r="AR21" s="3"/>
      <c r="AS21" s="9">
        <f t="shared" ref="AS21:AS68" si="30">AH21*$P$12/$P$5</f>
        <v>126.85237186889864</v>
      </c>
      <c r="AT21" s="9">
        <f t="shared" ref="AT21:AT68" si="31">(((AP21/$S$10)*3600)*$S$12)/$S$5</f>
        <v>0</v>
      </c>
      <c r="AU21" s="9">
        <f t="shared" si="14"/>
        <v>501.24247021952488</v>
      </c>
      <c r="AV21" s="9">
        <f t="shared" si="15"/>
        <v>238.89705882352942</v>
      </c>
      <c r="AW21" s="9">
        <f t="shared" ref="AW21:AW68" si="32">AV21+AU21+AT21+AS21</f>
        <v>866.99190091195294</v>
      </c>
      <c r="AX21" s="9">
        <f t="shared" si="16"/>
        <v>3.269116250227639</v>
      </c>
      <c r="AY21" s="144" cm="1">
        <f t="array" ref="AY21">HAPropsSI("W","T",A21+273.15,"R",B21,"P",101300)</f>
        <v>1.342852967928539E-3</v>
      </c>
      <c r="AZ21" s="147" cm="1">
        <f t="array" ref="AZ21">HAPropsSI("W","B",AL21+273.15,"P",101300,"R",1)</f>
        <v>1.3324498580203301E-2</v>
      </c>
      <c r="BA21" s="147">
        <f t="shared" ref="BA21:BA68" si="33">(AZ21-AY21)</f>
        <v>1.1981645612274761E-2</v>
      </c>
      <c r="BB21" s="150">
        <f t="shared" si="17"/>
        <v>0</v>
      </c>
      <c r="BC21" s="9">
        <f t="shared" si="18"/>
        <v>0</v>
      </c>
      <c r="BD21" s="4">
        <f t="shared" ref="BD21:BD68" si="34">BC21*3+AX21*70</f>
        <v>228.83813751593473</v>
      </c>
    </row>
    <row r="22" spans="1:58" x14ac:dyDescent="0.3">
      <c r="A22" s="7">
        <v>-11</v>
      </c>
      <c r="B22" s="129">
        <v>1</v>
      </c>
      <c r="C22" s="14">
        <v>7.5412844036697244</v>
      </c>
      <c r="D22" s="9">
        <v>3353.9145890747977</v>
      </c>
      <c r="E22" s="71">
        <v>3249</v>
      </c>
      <c r="F22" s="107">
        <f t="shared" si="19"/>
        <v>0.1812926804905296</v>
      </c>
      <c r="G22" s="18">
        <f t="shared" si="20"/>
        <v>3353.9145890747977</v>
      </c>
      <c r="H22" s="114">
        <f t="shared" si="21"/>
        <v>1</v>
      </c>
      <c r="I22" s="86">
        <v>7.53</v>
      </c>
      <c r="J22" s="94">
        <f t="shared" si="22"/>
        <v>1899.660786507837</v>
      </c>
      <c r="K22" s="78">
        <v>15</v>
      </c>
      <c r="L22" s="119">
        <f t="shared" si="0"/>
        <v>15.710199655016055</v>
      </c>
      <c r="M22" s="86">
        <v>5.81</v>
      </c>
      <c r="N22" s="94">
        <f t="shared" si="1"/>
        <v>1965.5902195868653</v>
      </c>
      <c r="O22" s="193">
        <f t="shared" si="2"/>
        <v>15.710199655016055</v>
      </c>
      <c r="P22" s="119">
        <f t="shared" si="3"/>
        <v>16.445047426664662</v>
      </c>
      <c r="Q22" s="86">
        <v>1</v>
      </c>
      <c r="R22" s="94">
        <f t="shared" si="4"/>
        <v>0</v>
      </c>
      <c r="S22" s="78">
        <v>10.5</v>
      </c>
      <c r="T22" s="87">
        <f t="shared" si="5"/>
        <v>10.5</v>
      </c>
      <c r="U22" s="102">
        <f t="shared" si="6"/>
        <v>0.92828571428571427</v>
      </c>
      <c r="V22" s="86">
        <v>13.6</v>
      </c>
      <c r="W22" s="94">
        <f t="shared" si="7"/>
        <v>3487.8970588235293</v>
      </c>
      <c r="X22" s="78">
        <v>21</v>
      </c>
      <c r="Y22" s="97">
        <f t="shared" si="8"/>
        <v>24.085528973879754</v>
      </c>
      <c r="Z22" s="94">
        <f t="shared" si="9"/>
        <v>7353.1480649182313</v>
      </c>
      <c r="AA22" s="58">
        <f t="shared" si="23"/>
        <v>18.763783035620865</v>
      </c>
      <c r="AB22" s="63">
        <f t="shared" si="10"/>
        <v>16.820881781830646</v>
      </c>
      <c r="AC22" s="2">
        <v>-10.999999999955776</v>
      </c>
      <c r="AD22" s="58">
        <v>8.8472307014347642</v>
      </c>
      <c r="AE22" s="63">
        <f t="shared" si="11"/>
        <v>16.543396561653314</v>
      </c>
      <c r="AF22" s="56">
        <f t="shared" si="12"/>
        <v>428.02790839942895</v>
      </c>
      <c r="AG22" s="56">
        <f t="shared" si="24"/>
        <v>428.02790838995327</v>
      </c>
      <c r="AH22" s="56">
        <f t="shared" si="25"/>
        <v>1070331</v>
      </c>
      <c r="AI22" s="56">
        <f t="shared" si="26"/>
        <v>7081.0354279500125</v>
      </c>
      <c r="AJ22" s="56">
        <f t="shared" si="27"/>
        <v>272.11263696821879</v>
      </c>
      <c r="AK22" s="56">
        <v>-10.999999999955776</v>
      </c>
      <c r="AL22" s="56">
        <f t="shared" si="28"/>
        <v>18.421832414953787</v>
      </c>
      <c r="AM22" s="56" cm="1">
        <f t="array" ref="AM22">IF(AJ22=0,0,HAPropsSI("H","T",A22+273.15,"R",B22,"P",101300)/1000)</f>
        <v>-7.418189572550669</v>
      </c>
      <c r="AN22" s="56" t="e">
        <f t="shared" si="13"/>
        <v>#DIV/0!</v>
      </c>
      <c r="AO22" s="56" cm="1">
        <f t="array" ref="AO22">IF(AJ22=0,0,HAPropsSI("Hha","B",AL22+273.15,"P",101300,"R",1)/1000)</f>
        <v>51.66809819341173</v>
      </c>
      <c r="AP22" s="56">
        <v>0</v>
      </c>
      <c r="AQ22" s="56">
        <f t="shared" si="29"/>
        <v>0</v>
      </c>
      <c r="AR22" s="3"/>
      <c r="AS22" s="9">
        <f t="shared" si="30"/>
        <v>131.10000000000002</v>
      </c>
      <c r="AT22" s="9">
        <f t="shared" si="31"/>
        <v>0</v>
      </c>
      <c r="AU22" s="9">
        <f t="shared" si="14"/>
        <v>511.33641701990473</v>
      </c>
      <c r="AV22" s="9">
        <f t="shared" si="15"/>
        <v>238.89705882352942</v>
      </c>
      <c r="AW22" s="9">
        <f t="shared" si="32"/>
        <v>881.33347584343414</v>
      </c>
      <c r="AX22" s="9">
        <f t="shared" si="16"/>
        <v>6.6463863958101177</v>
      </c>
      <c r="AY22" s="144" cm="1">
        <f t="array" ref="AY22">HAPropsSI("W","T",A22+273.15,"R",B22,"P",101300)</f>
        <v>1.4693075048419716E-3</v>
      </c>
      <c r="AZ22" s="147" cm="1">
        <f t="array" ref="AZ22">HAPropsSI("W","B",AL22+273.15,"P",101300,"R",1)</f>
        <v>1.3351126724188343E-2</v>
      </c>
      <c r="BA22" s="147">
        <f t="shared" si="33"/>
        <v>1.1881819219346371E-2</v>
      </c>
      <c r="BB22" s="150">
        <f t="shared" si="17"/>
        <v>0</v>
      </c>
      <c r="BC22" s="9">
        <f t="shared" si="18"/>
        <v>0</v>
      </c>
      <c r="BD22" s="4">
        <f t="shared" si="34"/>
        <v>465.24704770670826</v>
      </c>
    </row>
    <row r="23" spans="1:58" x14ac:dyDescent="0.3">
      <c r="A23" s="7">
        <v>-10</v>
      </c>
      <c r="B23" s="129">
        <v>1</v>
      </c>
      <c r="C23" s="14">
        <v>9.4266055045871546</v>
      </c>
      <c r="D23" s="9">
        <v>3491.655105685913</v>
      </c>
      <c r="E23" s="71">
        <v>3249</v>
      </c>
      <c r="F23" s="107">
        <f t="shared" si="19"/>
        <v>0.18873811382086017</v>
      </c>
      <c r="G23" s="18">
        <f t="shared" si="20"/>
        <v>3491.655105685913</v>
      </c>
      <c r="H23" s="114">
        <f t="shared" si="21"/>
        <v>1</v>
      </c>
      <c r="I23" s="86">
        <v>7.57</v>
      </c>
      <c r="J23" s="94">
        <f t="shared" si="22"/>
        <v>1976.4520644470458</v>
      </c>
      <c r="K23" s="78">
        <v>15</v>
      </c>
      <c r="L23" s="119">
        <f t="shared" si="0"/>
        <v>15.738908537932423</v>
      </c>
      <c r="M23" s="86">
        <v>5.99</v>
      </c>
      <c r="N23" s="94">
        <f t="shared" si="1"/>
        <v>2037.2845733509625</v>
      </c>
      <c r="O23" s="193">
        <f t="shared" si="2"/>
        <v>15.738908537932423</v>
      </c>
      <c r="P23" s="119">
        <f t="shared" si="3"/>
        <v>16.500559676619766</v>
      </c>
      <c r="Q23" s="86">
        <v>1</v>
      </c>
      <c r="R23" s="94">
        <f t="shared" si="4"/>
        <v>0</v>
      </c>
      <c r="S23" s="78">
        <v>10.5</v>
      </c>
      <c r="T23" s="87">
        <f t="shared" si="5"/>
        <v>10.5</v>
      </c>
      <c r="U23" s="102">
        <f t="shared" si="6"/>
        <v>0.92828571428571427</v>
      </c>
      <c r="V23" s="84">
        <v>13.6</v>
      </c>
      <c r="W23" s="94">
        <f t="shared" si="7"/>
        <v>3487.8970588235293</v>
      </c>
      <c r="X23" s="78">
        <v>24</v>
      </c>
      <c r="Y23" s="97">
        <f t="shared" si="8"/>
        <v>27.085528973879754</v>
      </c>
      <c r="Z23" s="94">
        <f t="shared" si="9"/>
        <v>7501.6336966215376</v>
      </c>
      <c r="AA23" s="58">
        <f t="shared" si="23"/>
        <v>19.712889302389343</v>
      </c>
      <c r="AB23" s="63">
        <f t="shared" si="10"/>
        <v>17.731322672745975</v>
      </c>
      <c r="AC23" s="2">
        <v>-10.000000000047635</v>
      </c>
      <c r="AD23" s="58">
        <v>9.792517480037775</v>
      </c>
      <c r="AE23" s="63">
        <f t="shared" si="11"/>
        <v>16.497791079583173</v>
      </c>
      <c r="AF23" s="56">
        <f t="shared" si="12"/>
        <v>428.02790839942895</v>
      </c>
      <c r="AG23" s="56">
        <f t="shared" si="24"/>
        <v>428.02790839868271</v>
      </c>
      <c r="AH23" s="56">
        <f t="shared" si="25"/>
        <v>1070331</v>
      </c>
      <c r="AI23" s="56">
        <f t="shared" si="26"/>
        <v>7061.5150089924309</v>
      </c>
      <c r="AJ23" s="56">
        <f t="shared" si="27"/>
        <v>440.11868762910672</v>
      </c>
      <c r="AK23" s="56">
        <v>-10.000000000047635</v>
      </c>
      <c r="AL23" s="56">
        <f t="shared" si="28"/>
        <v>19.364133575572112</v>
      </c>
      <c r="AM23" s="56" cm="1">
        <f t="array" ref="AM23">IF(AJ23=0,0,HAPropsSI("H","T",A23+273.15,"R",B23,"P",101300)/1000)</f>
        <v>-6.0692447813426931</v>
      </c>
      <c r="AN23" s="56" t="e">
        <f t="shared" si="13"/>
        <v>#DIV/0!</v>
      </c>
      <c r="AO23" s="56" cm="1">
        <f t="array" ref="AO23">IF(AJ23=0,0,HAPropsSI("Hha","B",AL23+273.15,"P",101300,"R",1)/1000)</f>
        <v>54.65407574428977</v>
      </c>
      <c r="AP23" s="56">
        <v>0</v>
      </c>
      <c r="AQ23" s="56">
        <f t="shared" si="29"/>
        <v>0</v>
      </c>
      <c r="AR23" s="3"/>
      <c r="AS23" s="9">
        <f t="shared" si="30"/>
        <v>131.10000000000002</v>
      </c>
      <c r="AT23" s="9">
        <f t="shared" si="31"/>
        <v>0</v>
      </c>
      <c r="AU23" s="9">
        <f t="shared" si="14"/>
        <v>522.08153211209537</v>
      </c>
      <c r="AV23" s="9">
        <f t="shared" si="15"/>
        <v>238.89705882352942</v>
      </c>
      <c r="AW23" s="9">
        <f t="shared" si="32"/>
        <v>892.07859093562479</v>
      </c>
      <c r="AX23" s="9">
        <f t="shared" si="16"/>
        <v>8.4092729558381123</v>
      </c>
      <c r="AY23" s="144" cm="1">
        <f t="array" ref="AY23">HAPropsSI("W","T",A23+273.15,"R",B23,"P",101300)</f>
        <v>1.6065967223844954E-3</v>
      </c>
      <c r="AZ23" s="147" cm="1">
        <f t="array" ref="AZ23">HAPropsSI("W","B",AL23+273.15,"P",101300,"R",1)</f>
        <v>1.4179416125317035E-2</v>
      </c>
      <c r="BA23" s="147">
        <f t="shared" si="33"/>
        <v>1.2572819402932539E-2</v>
      </c>
      <c r="BB23" s="150">
        <f t="shared" si="17"/>
        <v>0</v>
      </c>
      <c r="BC23" s="9">
        <f t="shared" si="18"/>
        <v>0</v>
      </c>
      <c r="BD23" s="4">
        <f t="shared" si="34"/>
        <v>588.64910690866782</v>
      </c>
    </row>
    <row r="24" spans="1:58" x14ac:dyDescent="0.3">
      <c r="A24" s="7">
        <v>-9</v>
      </c>
      <c r="B24" s="129">
        <v>1</v>
      </c>
      <c r="C24" s="14">
        <v>11.311926605504587</v>
      </c>
      <c r="D24" s="9">
        <v>3632.2186898032796</v>
      </c>
      <c r="E24" s="71">
        <v>3249</v>
      </c>
      <c r="F24" s="107">
        <f t="shared" si="19"/>
        <v>0.19633614539477187</v>
      </c>
      <c r="G24" s="18">
        <f t="shared" si="20"/>
        <v>3632.2186898032796</v>
      </c>
      <c r="H24" s="114">
        <f t="shared" si="21"/>
        <v>1</v>
      </c>
      <c r="I24" s="86">
        <v>7.6</v>
      </c>
      <c r="J24" s="94">
        <f t="shared" si="22"/>
        <v>2055.0711008097505</v>
      </c>
      <c r="K24" s="78">
        <v>15</v>
      </c>
      <c r="L24" s="119">
        <f t="shared" si="0"/>
        <v>15.768300739371254</v>
      </c>
      <c r="M24" s="86">
        <v>6.0166934134420789</v>
      </c>
      <c r="N24" s="94">
        <f t="shared" si="1"/>
        <v>2117.9544315806806</v>
      </c>
      <c r="O24" s="193">
        <f t="shared" si="2"/>
        <v>15.768300739371254</v>
      </c>
      <c r="P24" s="119">
        <f t="shared" si="3"/>
        <v>16.560110791635086</v>
      </c>
      <c r="Q24" s="86">
        <v>1</v>
      </c>
      <c r="R24" s="94">
        <f t="shared" si="4"/>
        <v>0</v>
      </c>
      <c r="S24" s="78">
        <v>10.5</v>
      </c>
      <c r="T24" s="87">
        <f t="shared" si="5"/>
        <v>10.5</v>
      </c>
      <c r="U24" s="102">
        <f t="shared" si="6"/>
        <v>0.92828571428571427</v>
      </c>
      <c r="V24" s="86">
        <v>13.6</v>
      </c>
      <c r="W24" s="94">
        <f t="shared" si="7"/>
        <v>3487.8970588235293</v>
      </c>
      <c r="X24" s="78">
        <v>24</v>
      </c>
      <c r="Y24" s="97">
        <f t="shared" si="8"/>
        <v>27.085528973879754</v>
      </c>
      <c r="Z24" s="94">
        <f t="shared" si="9"/>
        <v>7660.92259121396</v>
      </c>
      <c r="AA24" s="58">
        <f t="shared" si="23"/>
        <v>19.754367827334814</v>
      </c>
      <c r="AB24" s="63">
        <f t="shared" si="10"/>
        <v>17.731322672745975</v>
      </c>
      <c r="AC24" s="2">
        <v>-9.0000000000288196</v>
      </c>
      <c r="AD24" s="58">
        <v>10.10181485291875</v>
      </c>
      <c r="AE24" s="63">
        <f t="shared" si="11"/>
        <v>15.922065042996547</v>
      </c>
      <c r="AF24" s="56">
        <f t="shared" si="12"/>
        <v>428.02790839942895</v>
      </c>
      <c r="AG24" s="56">
        <f t="shared" si="24"/>
        <v>428.02790840172759</v>
      </c>
      <c r="AH24" s="56">
        <f t="shared" si="25"/>
        <v>1070331</v>
      </c>
      <c r="AI24" s="56">
        <f t="shared" si="26"/>
        <v>6815.0881977900744</v>
      </c>
      <c r="AJ24" s="56">
        <f t="shared" si="27"/>
        <v>845.83439342388556</v>
      </c>
      <c r="AK24" s="56">
        <v>-9.0000000000288196</v>
      </c>
      <c r="AL24" s="56">
        <f t="shared" si="28"/>
        <v>19.398311880127178</v>
      </c>
      <c r="AM24" s="56" cm="1">
        <f t="array" ref="AM24">IF(AJ24=0,0,HAPropsSI("H","T",A24+273.15,"R",B24,"P",101300)/1000)</f>
        <v>-4.6908035102889629</v>
      </c>
      <c r="AN24" s="56" t="e">
        <f t="shared" si="13"/>
        <v>#DIV/0!</v>
      </c>
      <c r="AO24" s="56" cm="1">
        <f t="array" ref="AO24">IF(AJ24=0,0,HAPropsSI("Hha","B",AL24+273.15,"P",101300,"R",1)/1000)</f>
        <v>54.764423930026986</v>
      </c>
      <c r="AP24" s="56">
        <v>0</v>
      </c>
      <c r="AQ24" s="56">
        <f t="shared" si="29"/>
        <v>0</v>
      </c>
      <c r="AR24" s="3"/>
      <c r="AS24" s="9">
        <f t="shared" si="30"/>
        <v>131.10000000000002</v>
      </c>
      <c r="AT24" s="9">
        <f t="shared" si="31"/>
        <v>0</v>
      </c>
      <c r="AU24" s="9">
        <f t="shared" si="14"/>
        <v>540.80684258715155</v>
      </c>
      <c r="AV24" s="9">
        <f t="shared" si="15"/>
        <v>238.89705882352942</v>
      </c>
      <c r="AW24" s="9">
        <f t="shared" si="32"/>
        <v>910.80390141068096</v>
      </c>
      <c r="AX24" s="9">
        <f t="shared" si="16"/>
        <v>10.302946884764859</v>
      </c>
      <c r="AY24" s="144" cm="1">
        <f t="array" ref="AY24">HAPropsSI("W","T",A24+273.15,"R",B24,"P",101300)</f>
        <v>1.755556849275038E-3</v>
      </c>
      <c r="AZ24" s="147" cm="1">
        <f t="array" ref="AZ24">HAPropsSI("W","B",AL24+273.15,"P",101300,"R",1)</f>
        <v>1.4210310320054664E-2</v>
      </c>
      <c r="BA24" s="147">
        <f t="shared" si="33"/>
        <v>1.2454753470779626E-2</v>
      </c>
      <c r="BB24" s="150">
        <f t="shared" si="17"/>
        <v>0</v>
      </c>
      <c r="BC24" s="9">
        <f t="shared" si="18"/>
        <v>0</v>
      </c>
      <c r="BD24" s="4">
        <f t="shared" si="34"/>
        <v>721.20628193354014</v>
      </c>
    </row>
    <row r="25" spans="1:58" x14ac:dyDescent="0.3">
      <c r="A25" s="7">
        <v>-8</v>
      </c>
      <c r="B25" s="129">
        <v>1</v>
      </c>
      <c r="C25" s="14">
        <v>6.5986238532110093</v>
      </c>
      <c r="D25" s="9">
        <v>3775.8215800753223</v>
      </c>
      <c r="E25" s="71">
        <v>3249</v>
      </c>
      <c r="F25" s="107">
        <f t="shared" si="19"/>
        <v>0.20409846378785526</v>
      </c>
      <c r="G25" s="18">
        <f t="shared" si="20"/>
        <v>3775.8215800753223</v>
      </c>
      <c r="H25" s="114">
        <f t="shared" si="21"/>
        <v>1</v>
      </c>
      <c r="I25" s="86">
        <v>10</v>
      </c>
      <c r="J25" s="94">
        <f t="shared" si="22"/>
        <v>2076.7018690414275</v>
      </c>
      <c r="K25" s="78">
        <v>15</v>
      </c>
      <c r="L25" s="119">
        <f t="shared" si="0"/>
        <v>15.776387532679291</v>
      </c>
      <c r="M25" s="86">
        <v>10</v>
      </c>
      <c r="N25" s="94">
        <f t="shared" si="1"/>
        <v>2076.7018690414275</v>
      </c>
      <c r="O25" s="193">
        <f t="shared" si="2"/>
        <v>15.776387532679291</v>
      </c>
      <c r="P25" s="119">
        <f t="shared" si="3"/>
        <v>16.552775065358581</v>
      </c>
      <c r="Q25" s="86">
        <v>1</v>
      </c>
      <c r="R25" s="94">
        <f t="shared" si="4"/>
        <v>0</v>
      </c>
      <c r="S25" s="78">
        <v>10.5</v>
      </c>
      <c r="T25" s="87">
        <f t="shared" si="5"/>
        <v>10.5</v>
      </c>
      <c r="U25" s="102">
        <f t="shared" si="6"/>
        <v>0.92828571428571427</v>
      </c>
      <c r="V25" s="86">
        <v>11</v>
      </c>
      <c r="W25" s="94">
        <f t="shared" si="7"/>
        <v>3544.3636363636365</v>
      </c>
      <c r="X25" s="78">
        <v>24</v>
      </c>
      <c r="Y25" s="97">
        <f t="shared" si="8"/>
        <v>27.13548149774082</v>
      </c>
      <c r="Z25" s="94">
        <f t="shared" si="9"/>
        <v>7697.7673744464919</v>
      </c>
      <c r="AA25" s="58">
        <f t="shared" si="23"/>
        <v>19.764417956223053</v>
      </c>
      <c r="AB25" s="63">
        <f t="shared" si="10"/>
        <v>17.731322672745975</v>
      </c>
      <c r="AC25" s="2">
        <v>-8.0000000000052864</v>
      </c>
      <c r="AD25" s="58">
        <v>10.40465452232394</v>
      </c>
      <c r="AE25" s="63">
        <f t="shared" si="11"/>
        <v>15.340956273484721</v>
      </c>
      <c r="AF25" s="56">
        <f t="shared" si="12"/>
        <v>428.02790839942895</v>
      </c>
      <c r="AG25" s="56">
        <f t="shared" si="24"/>
        <v>428.02790839462421</v>
      </c>
      <c r="AH25" s="56">
        <f t="shared" si="25"/>
        <v>1070331</v>
      </c>
      <c r="AI25" s="56">
        <f t="shared" si="26"/>
        <v>6566.3574265130537</v>
      </c>
      <c r="AJ25" s="56">
        <f t="shared" si="27"/>
        <v>1131.4099479334382</v>
      </c>
      <c r="AK25" s="56">
        <v>-8.0000000000052864</v>
      </c>
      <c r="AL25" s="56">
        <f t="shared" si="28"/>
        <v>19.406593186331087</v>
      </c>
      <c r="AM25" s="56" cm="1">
        <f t="array" ref="AM25">IF(AJ25=0,0,HAPropsSI("H","T",A25+273.15,"R",B25,"P",101300)/1000)</f>
        <v>-3.2805791279099363</v>
      </c>
      <c r="AN25" s="56" t="e">
        <f t="shared" ref="AN25:AN68" si="35">+(AJ25/AP25)+AM25</f>
        <v>#DIV/0!</v>
      </c>
      <c r="AO25" s="56" cm="1">
        <f t="array" ref="AO25">IF(AJ25=0,0,HAPropsSI("Hha","B",AL25+273.15,"P",101300,"R",1)/1000)</f>
        <v>54.79118285983467</v>
      </c>
      <c r="AP25" s="56">
        <v>0</v>
      </c>
      <c r="AQ25" s="56">
        <f t="shared" si="29"/>
        <v>0</v>
      </c>
      <c r="AR25" s="3"/>
      <c r="AS25" s="9">
        <f t="shared" si="30"/>
        <v>131.10000000000002</v>
      </c>
      <c r="AT25" s="9">
        <f t="shared" si="31"/>
        <v>0</v>
      </c>
      <c r="AU25" s="9">
        <f t="shared" si="14"/>
        <v>377.5821580075326</v>
      </c>
      <c r="AV25" s="9">
        <f t="shared" si="15"/>
        <v>295.36363636363637</v>
      </c>
      <c r="AW25" s="9">
        <f t="shared" si="32"/>
        <v>804.04579437116899</v>
      </c>
      <c r="AX25" s="9">
        <f t="shared" si="16"/>
        <v>5.3055957578115907</v>
      </c>
      <c r="AY25" s="144" cm="1">
        <f t="array" ref="AY25">HAPropsSI("W","T",A25+273.15,"R",B25,"P",101300)</f>
        <v>1.917081804267078E-3</v>
      </c>
      <c r="AZ25" s="147" cm="1">
        <f t="array" ref="AZ25">HAPropsSI("W","B",AL25+273.15,"P",101300,"R",1)</f>
        <v>1.4217805018806045E-2</v>
      </c>
      <c r="BA25" s="147">
        <f t="shared" si="33"/>
        <v>1.2300723214538968E-2</v>
      </c>
      <c r="BB25" s="150">
        <f t="shared" si="17"/>
        <v>0</v>
      </c>
      <c r="BC25" s="9">
        <f t="shared" si="18"/>
        <v>0</v>
      </c>
      <c r="BD25" s="4">
        <f t="shared" si="34"/>
        <v>371.39170304681136</v>
      </c>
    </row>
    <row r="26" spans="1:58" x14ac:dyDescent="0.3">
      <c r="A26" s="7">
        <v>-7</v>
      </c>
      <c r="B26" s="129">
        <v>1</v>
      </c>
      <c r="C26" s="14">
        <v>6.5986238532110093</v>
      </c>
      <c r="D26" s="9">
        <v>3922.6948389828431</v>
      </c>
      <c r="E26" s="71">
        <v>3249</v>
      </c>
      <c r="F26" s="107">
        <f t="shared" si="19"/>
        <v>0.21203755886393746</v>
      </c>
      <c r="G26" s="18">
        <f t="shared" si="20"/>
        <v>3922.6948389828431</v>
      </c>
      <c r="H26" s="114">
        <f t="shared" si="21"/>
        <v>1</v>
      </c>
      <c r="I26" s="86">
        <v>10</v>
      </c>
      <c r="J26" s="94">
        <f t="shared" si="22"/>
        <v>2157.4821614405637</v>
      </c>
      <c r="K26" s="78">
        <v>15</v>
      </c>
      <c r="L26" s="119">
        <f t="shared" si="0"/>
        <v>15.80658773273681</v>
      </c>
      <c r="M26" s="86">
        <v>10</v>
      </c>
      <c r="N26" s="94">
        <f t="shared" si="1"/>
        <v>2157.4821614405637</v>
      </c>
      <c r="O26" s="193">
        <f t="shared" si="2"/>
        <v>15.80658773273681</v>
      </c>
      <c r="P26" s="119">
        <f t="shared" si="3"/>
        <v>16.613175465473621</v>
      </c>
      <c r="Q26" s="86">
        <v>1</v>
      </c>
      <c r="R26" s="94">
        <f t="shared" si="4"/>
        <v>0</v>
      </c>
      <c r="S26" s="78">
        <v>10.5</v>
      </c>
      <c r="T26" s="87">
        <f t="shared" si="5"/>
        <v>10.5</v>
      </c>
      <c r="U26" s="102">
        <f t="shared" si="6"/>
        <v>0.92828571428571427</v>
      </c>
      <c r="V26" s="86">
        <v>11</v>
      </c>
      <c r="W26" s="94">
        <f t="shared" si="7"/>
        <v>3544.3636363636365</v>
      </c>
      <c r="X26" s="78">
        <v>24</v>
      </c>
      <c r="Y26" s="97">
        <f t="shared" si="8"/>
        <v>27.13548149774082</v>
      </c>
      <c r="Z26" s="94">
        <f t="shared" si="9"/>
        <v>7859.3279592447643</v>
      </c>
      <c r="AA26" s="58">
        <f t="shared" si="23"/>
        <v>19.806488024973966</v>
      </c>
      <c r="AB26" s="63">
        <f t="shared" si="10"/>
        <v>17.731322672745975</v>
      </c>
      <c r="AC26" s="2">
        <v>-6.999999999986187</v>
      </c>
      <c r="AD26" s="58">
        <v>10.713924282421367</v>
      </c>
      <c r="AE26" s="63">
        <f t="shared" si="11"/>
        <v>14.76520722088771</v>
      </c>
      <c r="AF26" s="56">
        <f t="shared" si="12"/>
        <v>428.02790839942895</v>
      </c>
      <c r="AG26" s="56">
        <f t="shared" si="24"/>
        <v>428.02790839020508</v>
      </c>
      <c r="AH26" s="56">
        <f t="shared" si="25"/>
        <v>1070331</v>
      </c>
      <c r="AI26" s="56">
        <f t="shared" si="26"/>
        <v>6319.9207637045192</v>
      </c>
      <c r="AJ26" s="56">
        <f t="shared" si="27"/>
        <v>1539.4071955402451</v>
      </c>
      <c r="AK26" s="56">
        <v>-6.999999999986187</v>
      </c>
      <c r="AL26" s="56">
        <f t="shared" si="28"/>
        <v>19.441258922981838</v>
      </c>
      <c r="AM26" s="56" cm="1">
        <f t="array" ref="AM26">IF(AJ26=0,0,HAPropsSI("H","T",A26+273.15,"R",B26,"P",101300)/1000)</f>
        <v>-1.8361260902802832</v>
      </c>
      <c r="AN26" s="56">
        <f t="shared" si="35"/>
        <v>54.903289080128104</v>
      </c>
      <c r="AO26" s="56" cm="1">
        <f t="array" ref="AO26">IF(AJ26=0,0,HAPropsSI("Hha","B",AL26+273.15,"P",101300,"R",1)/1000)</f>
        <v>54.903289087820013</v>
      </c>
      <c r="AP26" s="56">
        <v>27.131178404233896</v>
      </c>
      <c r="AQ26" s="56">
        <f t="shared" si="29"/>
        <v>81393.535212701696</v>
      </c>
      <c r="AR26" s="3"/>
      <c r="AS26" s="9">
        <f t="shared" si="30"/>
        <v>131.10000000000002</v>
      </c>
      <c r="AT26" s="9">
        <f t="shared" si="31"/>
        <v>19.206942640537754</v>
      </c>
      <c r="AU26" s="9">
        <f t="shared" si="14"/>
        <v>392.26948389828431</v>
      </c>
      <c r="AV26" s="9">
        <f t="shared" si="15"/>
        <v>295.36363636363637</v>
      </c>
      <c r="AW26" s="9">
        <f t="shared" si="32"/>
        <v>837.94006290245841</v>
      </c>
      <c r="AX26" s="9">
        <f t="shared" si="16"/>
        <v>5.5292512866292958</v>
      </c>
      <c r="AY26" s="144" cm="1">
        <f t="array" ref="AY26">HAPropsSI("W","T",A26+273.15,"R",B26,"P",101300)</f>
        <v>2.0921267804558745E-3</v>
      </c>
      <c r="AZ26" s="147" cm="1">
        <f t="array" ref="AZ26">HAPropsSI("W","B",AL26+273.15,"P",101300,"R",1)</f>
        <v>1.4249216674750695E-2</v>
      </c>
      <c r="BA26" s="147">
        <f t="shared" si="33"/>
        <v>1.215708989429482E-2</v>
      </c>
      <c r="BB26" s="150">
        <f t="shared" si="17"/>
        <v>0.2748634789986848</v>
      </c>
      <c r="BC26" s="9">
        <f t="shared" si="18"/>
        <v>6.5293945520302259</v>
      </c>
      <c r="BD26" s="4">
        <f t="shared" si="34"/>
        <v>406.6357737201414</v>
      </c>
    </row>
    <row r="27" spans="1:58" x14ac:dyDescent="0.3">
      <c r="A27" s="7">
        <v>-6</v>
      </c>
      <c r="B27" s="129">
        <v>1</v>
      </c>
      <c r="C27" s="14">
        <v>9.4266055045871546</v>
      </c>
      <c r="D27" s="9">
        <v>4073.0852720105095</v>
      </c>
      <c r="E27" s="71">
        <v>3249</v>
      </c>
      <c r="F27" s="107">
        <f t="shared" si="19"/>
        <v>0.22016677146002753</v>
      </c>
      <c r="G27" s="18">
        <f t="shared" si="20"/>
        <v>4073.0852720105095</v>
      </c>
      <c r="H27" s="114">
        <f t="shared" si="21"/>
        <v>1</v>
      </c>
      <c r="I27" s="86">
        <v>10</v>
      </c>
      <c r="J27" s="94">
        <f t="shared" si="22"/>
        <v>2240.1968996057803</v>
      </c>
      <c r="K27" s="78">
        <v>24</v>
      </c>
      <c r="L27" s="119">
        <f t="shared" si="0"/>
        <v>24.837511137023988</v>
      </c>
      <c r="M27" s="86">
        <v>10</v>
      </c>
      <c r="N27" s="94">
        <f t="shared" si="1"/>
        <v>2240.1968996057803</v>
      </c>
      <c r="O27" s="193">
        <f t="shared" si="2"/>
        <v>24.837511137023988</v>
      </c>
      <c r="P27" s="119">
        <f t="shared" si="3"/>
        <v>25.675022274047976</v>
      </c>
      <c r="Q27" s="86">
        <v>1</v>
      </c>
      <c r="R27" s="94">
        <f t="shared" si="4"/>
        <v>0</v>
      </c>
      <c r="S27" s="78">
        <v>10.5</v>
      </c>
      <c r="T27" s="87">
        <f t="shared" si="5"/>
        <v>10.5</v>
      </c>
      <c r="U27" s="102">
        <f t="shared" si="6"/>
        <v>0.92828571428571427</v>
      </c>
      <c r="V27" s="86">
        <v>11</v>
      </c>
      <c r="W27" s="94">
        <f t="shared" si="7"/>
        <v>3544.3636363636365</v>
      </c>
      <c r="X27" s="78">
        <v>24</v>
      </c>
      <c r="Y27" s="97">
        <f t="shared" si="8"/>
        <v>27.13548149774082</v>
      </c>
      <c r="Z27" s="94">
        <f t="shared" si="9"/>
        <v>8024.7574355751967</v>
      </c>
      <c r="AA27" s="58">
        <f>(Y27*$M$8+P27*$F$7)/($F$7+$M$8)</f>
        <v>26.11824287296945</v>
      </c>
      <c r="AB27" s="63">
        <f t="shared" si="10"/>
        <v>24.000000000000004</v>
      </c>
      <c r="AC27" s="2">
        <v>-5.9999999999805596</v>
      </c>
      <c r="AD27" s="58">
        <v>15.406532568734265</v>
      </c>
      <c r="AE27" s="63">
        <f t="shared" si="11"/>
        <v>17.843132002369583</v>
      </c>
      <c r="AF27" s="56">
        <f t="shared" si="12"/>
        <v>428.02790839942895</v>
      </c>
      <c r="AG27" s="56">
        <f t="shared" si="24"/>
        <v>428.02790839938422</v>
      </c>
      <c r="AH27" s="56">
        <f t="shared" si="25"/>
        <v>1070331</v>
      </c>
      <c r="AI27" s="56">
        <f t="shared" si="26"/>
        <v>7637.3584702683684</v>
      </c>
      <c r="AJ27" s="56">
        <f t="shared" si="27"/>
        <v>387.39896530682836</v>
      </c>
      <c r="AK27" s="56">
        <v>-5.9999999999805596</v>
      </c>
      <c r="AL27" s="56">
        <f t="shared" si="28"/>
        <v>25.745432127326829</v>
      </c>
      <c r="AM27" s="56" cm="1">
        <f t="array" ref="AM27">IF(AJ27=0,0,HAPropsSI("H","T",A27+273.15,"R",B27,"P",101300)/1000)</f>
        <v>-0.35482993524283513</v>
      </c>
      <c r="AN27" s="56">
        <f t="shared" si="35"/>
        <v>78.055090089562441</v>
      </c>
      <c r="AO27" s="56" cm="1">
        <f t="array" ref="AO27">IF(AJ27=0,0,HAPropsSI("Hha","B",AL27+273.15,"P",101300,"R",1)/1000)</f>
        <v>78.055090093573952</v>
      </c>
      <c r="AP27" s="56">
        <v>4.9406881831313338</v>
      </c>
      <c r="AQ27" s="56">
        <f t="shared" si="29"/>
        <v>14822.064549394001</v>
      </c>
      <c r="AR27" s="3"/>
      <c r="AS27" s="9">
        <f t="shared" si="30"/>
        <v>131.10000000000002</v>
      </c>
      <c r="AT27" s="9">
        <f t="shared" si="31"/>
        <v>3.497655469449771</v>
      </c>
      <c r="AU27" s="9">
        <f t="shared" si="14"/>
        <v>407.30852720105122</v>
      </c>
      <c r="AV27" s="9">
        <f t="shared" si="15"/>
        <v>295.36363636363637</v>
      </c>
      <c r="AW27" s="9">
        <f t="shared" si="32"/>
        <v>837.26981903413741</v>
      </c>
      <c r="AX27" s="9">
        <f t="shared" si="16"/>
        <v>7.8926122849318912</v>
      </c>
      <c r="AY27" s="144" cm="1">
        <f t="array" ref="AY27">HAPropsSI("W","T",A27+273.15,"R",B27,"P",101300)</f>
        <v>2.2817120436141223E-3</v>
      </c>
      <c r="AZ27" s="147" cm="1">
        <f t="array" ref="AZ27">HAPropsSI("W","B",AL27+273.15,"P",101300,"R",1)</f>
        <v>2.1124275920307235E-2</v>
      </c>
      <c r="BA27" s="147">
        <f t="shared" si="33"/>
        <v>1.8842563876693114E-2</v>
      </c>
      <c r="BB27" s="150">
        <f t="shared" si="17"/>
        <v>7.7579360571229161E-2</v>
      </c>
      <c r="BC27" s="9">
        <f t="shared" si="18"/>
        <v>2.6327160986511617</v>
      </c>
      <c r="BD27" s="4">
        <f t="shared" si="34"/>
        <v>560.38100824118578</v>
      </c>
    </row>
    <row r="28" spans="1:58" x14ac:dyDescent="0.3">
      <c r="A28" s="7">
        <v>-5</v>
      </c>
      <c r="B28" s="129">
        <v>1</v>
      </c>
      <c r="C28" s="14">
        <v>36.763761467889907</v>
      </c>
      <c r="D28" s="9">
        <v>4227.2564022343267</v>
      </c>
      <c r="E28" s="71">
        <v>3249</v>
      </c>
      <c r="F28" s="107">
        <f t="shared" si="19"/>
        <v>0.22850034606672037</v>
      </c>
      <c r="G28" s="18">
        <f t="shared" si="20"/>
        <v>4227.2564022343267</v>
      </c>
      <c r="H28" s="114">
        <f t="shared" si="21"/>
        <v>1</v>
      </c>
      <c r="I28" s="86">
        <v>10</v>
      </c>
      <c r="J28" s="94">
        <f t="shared" si="22"/>
        <v>2324.9910212288796</v>
      </c>
      <c r="K28" s="78">
        <v>24</v>
      </c>
      <c r="L28" s="119">
        <f t="shared" si="0"/>
        <v>24.869211931372025</v>
      </c>
      <c r="M28" s="86">
        <v>10</v>
      </c>
      <c r="N28" s="94">
        <f t="shared" si="1"/>
        <v>2324.9910212288796</v>
      </c>
      <c r="O28" s="193">
        <f t="shared" si="2"/>
        <v>24.869211931372025</v>
      </c>
      <c r="P28" s="119">
        <f t="shared" si="3"/>
        <v>25.73842386274405</v>
      </c>
      <c r="Q28" s="86">
        <v>1</v>
      </c>
      <c r="R28" s="94">
        <f t="shared" si="4"/>
        <v>0</v>
      </c>
      <c r="S28" s="78">
        <v>10.5</v>
      </c>
      <c r="T28" s="87">
        <f t="shared" si="5"/>
        <v>10.5</v>
      </c>
      <c r="U28" s="102">
        <f t="shared" si="6"/>
        <v>0.92828571428571427</v>
      </c>
      <c r="V28" s="86">
        <v>11</v>
      </c>
      <c r="W28" s="94">
        <f t="shared" si="7"/>
        <v>3544.3636363636365</v>
      </c>
      <c r="X28" s="78">
        <v>24</v>
      </c>
      <c r="Y28" s="97">
        <f t="shared" si="8"/>
        <v>27.13548149774082</v>
      </c>
      <c r="Z28" s="94">
        <f t="shared" si="9"/>
        <v>8194.3456788213953</v>
      </c>
      <c r="AA28" s="58">
        <f t="shared" ref="AA28:AA66" si="36">(Y28*$M$8+P28*$F$7)/($F$7+$M$8)</f>
        <v>26.162403328699558</v>
      </c>
      <c r="AB28" s="63">
        <f t="shared" si="10"/>
        <v>24.000000000000004</v>
      </c>
      <c r="AC28" s="2">
        <v>-4.9999999999874944</v>
      </c>
      <c r="AD28" s="58">
        <v>15.716394788978356</v>
      </c>
      <c r="AE28" s="63">
        <f t="shared" si="11"/>
        <v>17.26787678696552</v>
      </c>
      <c r="AF28" s="56">
        <f t="shared" si="12"/>
        <v>428.02790839942895</v>
      </c>
      <c r="AG28" s="56">
        <f t="shared" si="24"/>
        <v>428.0279083993691</v>
      </c>
      <c r="AH28" s="56">
        <f t="shared" si="25"/>
        <v>1070331</v>
      </c>
      <c r="AI28" s="56">
        <f t="shared" si="26"/>
        <v>7391.1331836228692</v>
      </c>
      <c r="AJ28" s="56">
        <f t="shared" si="27"/>
        <v>803.21249519852609</v>
      </c>
      <c r="AK28" s="56">
        <v>-4.9999999999874944</v>
      </c>
      <c r="AL28" s="56">
        <f t="shared" si="28"/>
        <v>25.781820342848437</v>
      </c>
      <c r="AM28" s="56" cm="1">
        <f t="array" ref="AM28">IF(AJ28=0,0,HAPropsSI("H","T",A28+273.15,"R",B28,"P",101300)/1000)</f>
        <v>1.1661033335536262</v>
      </c>
      <c r="AN28" s="56">
        <f t="shared" si="35"/>
        <v>78.20639442020375</v>
      </c>
      <c r="AO28" s="56" cm="1">
        <f t="array" ref="AO28">IF(AJ28=0,0,HAPropsSI("Hha","B",AL28+273.15,"P",101300,"R",1)/1000)</f>
        <v>78.206394419924308</v>
      </c>
      <c r="AP28" s="56">
        <v>10.425875653755288</v>
      </c>
      <c r="AQ28" s="56">
        <f t="shared" si="29"/>
        <v>31277.626961265869</v>
      </c>
      <c r="AR28" s="142"/>
      <c r="AS28" s="9">
        <f t="shared" si="30"/>
        <v>131.10000000000002</v>
      </c>
      <c r="AT28" s="9">
        <f t="shared" si="31"/>
        <v>7.3807776675047556</v>
      </c>
      <c r="AU28" s="9">
        <f t="shared" si="14"/>
        <v>422.72564022343249</v>
      </c>
      <c r="AV28" s="9">
        <f t="shared" si="15"/>
        <v>295.36363636363637</v>
      </c>
      <c r="AW28" s="9">
        <f t="shared" si="32"/>
        <v>856.57005425457362</v>
      </c>
      <c r="AX28" s="9">
        <f t="shared" si="16"/>
        <v>31.490737155152658</v>
      </c>
      <c r="AY28" s="144" cm="1">
        <f t="array" ref="AY28">HAPropsSI("W","T",A28+273.15,"R",B28,"P",101300)</f>
        <v>2.4869269593700057E-3</v>
      </c>
      <c r="AZ28" s="147" cm="1">
        <f t="array" ref="AZ28">HAPropsSI("W","B",AL28+273.15,"P",101300,"R",1)</f>
        <v>2.1171456120588291E-2</v>
      </c>
      <c r="BA28" s="147">
        <f t="shared" si="33"/>
        <v>1.8684529161218287E-2</v>
      </c>
      <c r="BB28" s="150">
        <f t="shared" si="17"/>
        <v>0.16233548140318871</v>
      </c>
      <c r="BC28" s="9">
        <f t="shared" si="18"/>
        <v>21.485026497894868</v>
      </c>
      <c r="BD28" s="4">
        <f t="shared" si="34"/>
        <v>2268.8066803543707</v>
      </c>
    </row>
    <row r="29" spans="1:58" x14ac:dyDescent="0.3">
      <c r="A29" s="7">
        <v>-4</v>
      </c>
      <c r="B29" s="129">
        <v>1</v>
      </c>
      <c r="C29" s="14">
        <v>54.674311926605505</v>
      </c>
      <c r="D29" s="9">
        <v>4385.4895042597964</v>
      </c>
      <c r="E29" s="71">
        <v>3249</v>
      </c>
      <c r="F29" s="107">
        <f t="shared" si="19"/>
        <v>0.23705348671674575</v>
      </c>
      <c r="G29" s="18">
        <f t="shared" si="20"/>
        <v>4385.4895042597964</v>
      </c>
      <c r="H29" s="114">
        <f t="shared" si="21"/>
        <v>1</v>
      </c>
      <c r="I29" s="86">
        <v>10</v>
      </c>
      <c r="J29" s="94">
        <f t="shared" si="22"/>
        <v>2412.0192273428879</v>
      </c>
      <c r="K29" s="78">
        <v>24</v>
      </c>
      <c r="L29" s="119">
        <f t="shared" si="0"/>
        <v>24.901747951696187</v>
      </c>
      <c r="M29" s="86">
        <v>10</v>
      </c>
      <c r="N29" s="94">
        <f t="shared" si="1"/>
        <v>2412.0192273428879</v>
      </c>
      <c r="O29" s="193">
        <f t="shared" si="2"/>
        <v>24.901747951696187</v>
      </c>
      <c r="P29" s="119">
        <f t="shared" si="3"/>
        <v>25.803495903392374</v>
      </c>
      <c r="Q29" s="86">
        <v>1</v>
      </c>
      <c r="R29" s="94">
        <f t="shared" si="4"/>
        <v>0</v>
      </c>
      <c r="S29" s="78">
        <v>10.5</v>
      </c>
      <c r="T29" s="87">
        <f t="shared" si="5"/>
        <v>10.5</v>
      </c>
      <c r="U29" s="102">
        <f t="shared" si="6"/>
        <v>0.92828571428571427</v>
      </c>
      <c r="V29" s="86">
        <v>11</v>
      </c>
      <c r="W29" s="94">
        <f t="shared" si="7"/>
        <v>3544.3636363636365</v>
      </c>
      <c r="X29" s="78">
        <v>24</v>
      </c>
      <c r="Y29" s="97">
        <f t="shared" si="8"/>
        <v>27.13548149774082</v>
      </c>
      <c r="Z29" s="94">
        <f t="shared" si="9"/>
        <v>8368.4020910494128</v>
      </c>
      <c r="AA29" s="58">
        <f t="shared" si="36"/>
        <v>26.207727287127366</v>
      </c>
      <c r="AB29" s="63">
        <f t="shared" si="10"/>
        <v>24.000000000000004</v>
      </c>
      <c r="AC29" s="2">
        <v>-3.9999999999966462</v>
      </c>
      <c r="AD29" s="58">
        <v>16.026416473903623</v>
      </c>
      <c r="AE29" s="63">
        <f t="shared" si="11"/>
        <v>16.692754491238659</v>
      </c>
      <c r="AF29" s="56">
        <f t="shared" si="12"/>
        <v>428.02790839942895</v>
      </c>
      <c r="AG29" s="56">
        <f t="shared" si="24"/>
        <v>428.02790839934863</v>
      </c>
      <c r="AH29" s="56">
        <f t="shared" si="25"/>
        <v>1070331</v>
      </c>
      <c r="AI29" s="56">
        <f t="shared" si="26"/>
        <v>7144.9647903087161</v>
      </c>
      <c r="AJ29" s="56">
        <f t="shared" si="27"/>
        <v>1223.4373007406966</v>
      </c>
      <c r="AK29" s="56">
        <v>-3.9999999999966462</v>
      </c>
      <c r="AL29" s="56">
        <f t="shared" si="28"/>
        <v>25.81916728459295</v>
      </c>
      <c r="AM29" s="56" cm="1">
        <f t="array" ref="AM29">IF(AJ29=0,0,HAPropsSI("H","T",A29+273.15,"R",B29,"P",101300)/1000)</f>
        <v>2.7296585159668489</v>
      </c>
      <c r="AN29" s="56">
        <f t="shared" si="35"/>
        <v>78.361917910069181</v>
      </c>
      <c r="AO29" s="56" cm="1">
        <f t="array" ref="AO29">IF(AJ29=0,0,HAPropsSI("Hha","B",AL29+273.15,"P",101300,"R",1)/1000)</f>
        <v>78.361917900090759</v>
      </c>
      <c r="AP29" s="56">
        <v>16.176130536648994</v>
      </c>
      <c r="AQ29" s="56">
        <f t="shared" si="29"/>
        <v>48528.391609946986</v>
      </c>
      <c r="AR29" s="142"/>
      <c r="AS29" s="9">
        <f t="shared" si="30"/>
        <v>131.10000000000002</v>
      </c>
      <c r="AT29" s="9">
        <f t="shared" si="31"/>
        <v>11.451548721333229</v>
      </c>
      <c r="AU29" s="9">
        <f t="shared" si="14"/>
        <v>438.54895042597946</v>
      </c>
      <c r="AV29" s="9">
        <f t="shared" si="15"/>
        <v>295.36363636363637</v>
      </c>
      <c r="AW29" s="9">
        <f t="shared" si="32"/>
        <v>876.46413551094906</v>
      </c>
      <c r="AX29" s="9">
        <f t="shared" si="16"/>
        <v>47.920073537408264</v>
      </c>
      <c r="AY29" s="144" cm="1">
        <f t="array" ref="AY29">HAPropsSI("W","T",A29+273.15,"R",B29,"P",101300)</f>
        <v>2.7089342654573185E-3</v>
      </c>
      <c r="AZ29" s="147" cm="1">
        <f t="array" ref="AZ29">HAPropsSI("W","B",AL29+273.15,"P",101300,"R",1)</f>
        <v>2.1219979026609621E-2</v>
      </c>
      <c r="BA29" s="147">
        <f t="shared" si="33"/>
        <v>1.8511044761152302E-2</v>
      </c>
      <c r="BB29" s="150">
        <f t="shared" si="17"/>
        <v>0.24953089702179346</v>
      </c>
      <c r="BC29" s="9">
        <f t="shared" si="18"/>
        <v>49.114548356742766</v>
      </c>
      <c r="BD29" s="4">
        <f t="shared" si="34"/>
        <v>3501.748792688807</v>
      </c>
    </row>
    <row r="30" spans="1:58" x14ac:dyDescent="0.3">
      <c r="A30" s="7">
        <v>-3</v>
      </c>
      <c r="B30" s="129">
        <v>1</v>
      </c>
      <c r="C30" s="14">
        <v>83.896788990825684</v>
      </c>
      <c r="D30" s="9">
        <v>4548.0847018299919</v>
      </c>
      <c r="E30" s="71">
        <v>3249</v>
      </c>
      <c r="F30" s="107">
        <f t="shared" si="19"/>
        <v>0.2458424163151347</v>
      </c>
      <c r="G30" s="18">
        <f t="shared" si="20"/>
        <v>4548.0847018299919</v>
      </c>
      <c r="H30" s="114">
        <f t="shared" si="21"/>
        <v>1</v>
      </c>
      <c r="I30" s="86">
        <v>10</v>
      </c>
      <c r="J30" s="94">
        <f t="shared" si="22"/>
        <v>2501.4465860064956</v>
      </c>
      <c r="K30" s="78">
        <v>24</v>
      </c>
      <c r="L30" s="119">
        <f t="shared" si="0"/>
        <v>24.935180909686885</v>
      </c>
      <c r="M30" s="86">
        <v>10</v>
      </c>
      <c r="N30" s="94">
        <f t="shared" si="1"/>
        <v>2501.4465860064956</v>
      </c>
      <c r="O30" s="193">
        <f t="shared" si="2"/>
        <v>24.935180909686885</v>
      </c>
      <c r="P30" s="119">
        <f t="shared" si="3"/>
        <v>25.87036181937377</v>
      </c>
      <c r="Q30" s="86">
        <v>1</v>
      </c>
      <c r="R30" s="94">
        <f t="shared" si="4"/>
        <v>0</v>
      </c>
      <c r="S30" s="78">
        <v>10.5</v>
      </c>
      <c r="T30" s="87">
        <f t="shared" si="5"/>
        <v>10.5</v>
      </c>
      <c r="U30" s="102">
        <f t="shared" si="6"/>
        <v>0.92828571428571427</v>
      </c>
      <c r="V30" s="86">
        <v>11</v>
      </c>
      <c r="W30" s="94">
        <f t="shared" si="7"/>
        <v>3544.3636363636365</v>
      </c>
      <c r="X30" s="78">
        <v>24</v>
      </c>
      <c r="Y30" s="97">
        <f t="shared" si="8"/>
        <v>27.13548149774082</v>
      </c>
      <c r="Z30" s="94">
        <f t="shared" si="9"/>
        <v>8547.2568083766273</v>
      </c>
      <c r="AA30" s="58">
        <f t="shared" si="36"/>
        <v>26.254300715069437</v>
      </c>
      <c r="AB30" s="63">
        <f t="shared" si="10"/>
        <v>24.000000000000004</v>
      </c>
      <c r="AC30" s="2">
        <v>-2.9999999999998295</v>
      </c>
      <c r="AD30" s="58">
        <v>16.336604416960668</v>
      </c>
      <c r="AE30" s="63">
        <f t="shared" si="11"/>
        <v>16.117770777773067</v>
      </c>
      <c r="AF30" s="56">
        <f t="shared" si="12"/>
        <v>428.02790839942895</v>
      </c>
      <c r="AG30" s="56">
        <f t="shared" si="24"/>
        <v>428.02790839932175</v>
      </c>
      <c r="AH30" s="56">
        <f t="shared" si="25"/>
        <v>1070331</v>
      </c>
      <c r="AI30" s="56">
        <f t="shared" si="26"/>
        <v>6898.8557140699149</v>
      </c>
      <c r="AJ30" s="56">
        <f t="shared" si="27"/>
        <v>1648.4010943067124</v>
      </c>
      <c r="AK30" s="56">
        <v>-2.9999999999998295</v>
      </c>
      <c r="AL30" s="56">
        <f t="shared" si="28"/>
        <v>25.857543789217218</v>
      </c>
      <c r="AM30" s="56" cm="1">
        <f t="array" ref="AM30">IF(AJ30=0,0,HAPropsSI("H","T",A30+273.15,"R",B30,"P",101300)/1000)</f>
        <v>4.339023185383696</v>
      </c>
      <c r="AN30" s="56">
        <f t="shared" si="35"/>
        <v>78.521974797230683</v>
      </c>
      <c r="AO30" s="56" cm="1">
        <f t="array" ref="AO30">IF(AJ30=0,0,HAPropsSI("Hha","B",AL30+273.15,"P",101300,"R",1)/1000)</f>
        <v>78.521974791521245</v>
      </c>
      <c r="AP30" s="56">
        <v>22.220753670354945</v>
      </c>
      <c r="AQ30" s="56">
        <f t="shared" si="29"/>
        <v>66662.261011064838</v>
      </c>
      <c r="AR30" s="142"/>
      <c r="AS30" s="9">
        <f t="shared" si="30"/>
        <v>131.10000000000002</v>
      </c>
      <c r="AT30" s="9">
        <f t="shared" si="31"/>
        <v>15.730711538479433</v>
      </c>
      <c r="AU30" s="9">
        <f t="shared" si="14"/>
        <v>454.80847018299937</v>
      </c>
      <c r="AV30" s="9">
        <f t="shared" si="15"/>
        <v>295.36363636363637</v>
      </c>
      <c r="AW30" s="9">
        <f t="shared" si="32"/>
        <v>897.00281808511522</v>
      </c>
      <c r="AX30" s="9">
        <f t="shared" si="16"/>
        <v>75.255656153062915</v>
      </c>
      <c r="AY30" s="144" cm="1">
        <f t="array" ref="AY30">HAPropsSI("W","T",A30+273.15,"R",B30,"P",101300)</f>
        <v>2.9489746068521562E-3</v>
      </c>
      <c r="AZ30" s="147" cm="1">
        <f t="array" ref="AZ30">HAPropsSI("W","B",AL30+273.15,"P",101300,"R",1)</f>
        <v>2.1269944944337822E-2</v>
      </c>
      <c r="BA30" s="147">
        <f t="shared" si="33"/>
        <v>1.8320970337485667E-2</v>
      </c>
      <c r="BB30" s="150">
        <f t="shared" si="17"/>
        <v>0.33925480739262392</v>
      </c>
      <c r="BC30" s="9">
        <f t="shared" si="18"/>
        <v>102.46460036379183</v>
      </c>
      <c r="BD30" s="4">
        <f t="shared" si="34"/>
        <v>5575.2897318057794</v>
      </c>
    </row>
    <row r="31" spans="1:58" x14ac:dyDescent="0.3">
      <c r="A31" s="7">
        <v>-2</v>
      </c>
      <c r="B31" s="129">
        <v>1</v>
      </c>
      <c r="C31" s="14">
        <v>119.71788990825688</v>
      </c>
      <c r="D31" s="9">
        <v>4715.3621338530738</v>
      </c>
      <c r="E31" s="71">
        <v>3249</v>
      </c>
      <c r="F31" s="107">
        <f t="shared" si="19"/>
        <v>0.25488443966773372</v>
      </c>
      <c r="G31" s="18">
        <f t="shared" si="20"/>
        <v>4715.3621338530738</v>
      </c>
      <c r="H31" s="114">
        <f t="shared" si="21"/>
        <v>1</v>
      </c>
      <c r="I31" s="86">
        <v>10</v>
      </c>
      <c r="J31" s="94">
        <f t="shared" si="22"/>
        <v>2593.4491736191908</v>
      </c>
      <c r="K31" s="78">
        <v>24</v>
      </c>
      <c r="L31" s="119">
        <f t="shared" si="0"/>
        <v>24.969576632569197</v>
      </c>
      <c r="M31" s="86">
        <v>10</v>
      </c>
      <c r="N31" s="94">
        <f t="shared" si="1"/>
        <v>2593.4491736191908</v>
      </c>
      <c r="O31" s="193">
        <f t="shared" si="2"/>
        <v>24.969576632569197</v>
      </c>
      <c r="P31" s="119">
        <f t="shared" si="3"/>
        <v>25.939153265138394</v>
      </c>
      <c r="Q31" s="86">
        <v>1</v>
      </c>
      <c r="R31" s="94">
        <f t="shared" si="4"/>
        <v>0</v>
      </c>
      <c r="S31" s="78">
        <v>10.5</v>
      </c>
      <c r="T31" s="87">
        <f t="shared" si="5"/>
        <v>10.5</v>
      </c>
      <c r="U31" s="102">
        <f t="shared" si="6"/>
        <v>0.92828571428571427</v>
      </c>
      <c r="V31" s="86">
        <v>11</v>
      </c>
      <c r="W31" s="94">
        <f t="shared" si="7"/>
        <v>3544.3636363636365</v>
      </c>
      <c r="X31" s="78">
        <v>24</v>
      </c>
      <c r="Y31" s="97">
        <f t="shared" si="8"/>
        <v>27.13548149774082</v>
      </c>
      <c r="Z31" s="94">
        <f t="shared" si="9"/>
        <v>8731.2619836020185</v>
      </c>
      <c r="AA31" s="58">
        <f t="shared" si="36"/>
        <v>26.302215312444297</v>
      </c>
      <c r="AB31" s="63">
        <f t="shared" si="10"/>
        <v>24.000000000000004</v>
      </c>
      <c r="AC31" s="2">
        <v>-2.0000000000000568</v>
      </c>
      <c r="AD31" s="58">
        <v>16.646964739023783</v>
      </c>
      <c r="AE31" s="63">
        <f t="shared" si="11"/>
        <v>15.542930748545178</v>
      </c>
      <c r="AF31" s="56">
        <f t="shared" si="12"/>
        <v>428.02790839942895</v>
      </c>
      <c r="AG31" s="56">
        <f t="shared" si="24"/>
        <v>428.02790839928389</v>
      </c>
      <c r="AH31" s="56">
        <f t="shared" si="25"/>
        <v>1070331</v>
      </c>
      <c r="AI31" s="56">
        <f t="shared" si="26"/>
        <v>6652.8081386947088</v>
      </c>
      <c r="AJ31" s="56">
        <f t="shared" si="27"/>
        <v>2078.4538449073098</v>
      </c>
      <c r="AK31" s="56">
        <v>-2.0000000000000568</v>
      </c>
      <c r="AL31" s="56">
        <f t="shared" si="28"/>
        <v>25.897025417454103</v>
      </c>
      <c r="AM31" s="56" cm="1">
        <f t="array" ref="AM31">IF(AJ31=0,0,HAPropsSI("H","T",A31+273.15,"R",B31,"P",101300)/1000)</f>
        <v>5.9976004114611854</v>
      </c>
      <c r="AN31" s="56">
        <f t="shared" si="35"/>
        <v>78.686901533203979</v>
      </c>
      <c r="AO31" s="56" cm="1">
        <f t="array" ref="AO31">IF(AJ31=0,0,HAPropsSI("Hha","B",AL31+273.15,"P",101300,"R",1)/1000)</f>
        <v>78.686901523656033</v>
      </c>
      <c r="AP31" s="56">
        <v>28.593669396081232</v>
      </c>
      <c r="AQ31" s="56">
        <f t="shared" si="29"/>
        <v>85781.008188243708</v>
      </c>
      <c r="AR31" s="142"/>
      <c r="AS31" s="9">
        <f t="shared" si="30"/>
        <v>131.10000000000002</v>
      </c>
      <c r="AT31" s="9">
        <f t="shared" si="31"/>
        <v>20.242282137193431</v>
      </c>
      <c r="AU31" s="9">
        <f t="shared" si="14"/>
        <v>471.53621338530775</v>
      </c>
      <c r="AV31" s="9">
        <f t="shared" si="15"/>
        <v>295.36363636363637</v>
      </c>
      <c r="AW31" s="9">
        <f t="shared" si="32"/>
        <v>918.2421318861376</v>
      </c>
      <c r="AX31" s="9">
        <f t="shared" si="16"/>
        <v>109.93001045426772</v>
      </c>
      <c r="AY31" s="144" cm="1">
        <f t="array" ref="AY31">HAPropsSI("W","T",A31+273.15,"R",B31,"P",101300)</f>
        <v>3.2083713533835535E-3</v>
      </c>
      <c r="AZ31" s="147" cm="1">
        <f t="array" ref="AZ31">HAPropsSI("W","B",AL31+273.15,"P",101300,"R",1)</f>
        <v>2.1321461391627654E-2</v>
      </c>
      <c r="BA31" s="147">
        <f t="shared" si="33"/>
        <v>1.8113090038244101E-2</v>
      </c>
      <c r="BB31" s="150">
        <f t="shared" si="17"/>
        <v>0.43159975691250352</v>
      </c>
      <c r="BC31" s="9">
        <f t="shared" si="18"/>
        <v>186.0127638569335</v>
      </c>
      <c r="BD31" s="4">
        <f t="shared" si="34"/>
        <v>8253.139023369542</v>
      </c>
    </row>
    <row r="32" spans="1:58" x14ac:dyDescent="0.3">
      <c r="A32" s="7">
        <v>-1</v>
      </c>
      <c r="B32" s="129">
        <v>1</v>
      </c>
      <c r="C32" s="14">
        <v>196.07339449541283</v>
      </c>
      <c r="D32" s="9">
        <v>4887.6631940806492</v>
      </c>
      <c r="E32" s="71">
        <v>3249</v>
      </c>
      <c r="F32" s="107">
        <f t="shared" si="19"/>
        <v>0.2641980104908459</v>
      </c>
      <c r="G32" s="18">
        <f t="shared" si="20"/>
        <v>4887.6631940806492</v>
      </c>
      <c r="H32" s="114">
        <f t="shared" si="21"/>
        <v>1</v>
      </c>
      <c r="I32" s="86">
        <v>10</v>
      </c>
      <c r="J32" s="94">
        <f t="shared" si="22"/>
        <v>2688.2147567443571</v>
      </c>
      <c r="K32" s="78">
        <v>24</v>
      </c>
      <c r="L32" s="119">
        <f t="shared" si="0"/>
        <v>25.005005318006567</v>
      </c>
      <c r="M32" s="86">
        <v>10</v>
      </c>
      <c r="N32" s="94">
        <f t="shared" si="1"/>
        <v>2688.2147567443571</v>
      </c>
      <c r="O32" s="193">
        <f t="shared" si="2"/>
        <v>25.005005318006567</v>
      </c>
      <c r="P32" s="119">
        <f t="shared" si="3"/>
        <v>26.010010636013135</v>
      </c>
      <c r="Q32" s="86">
        <v>1</v>
      </c>
      <c r="R32" s="94">
        <f t="shared" si="4"/>
        <v>0</v>
      </c>
      <c r="S32" s="78">
        <v>10.5</v>
      </c>
      <c r="T32" s="87">
        <f t="shared" si="5"/>
        <v>10.5</v>
      </c>
      <c r="U32" s="102">
        <f t="shared" si="6"/>
        <v>0.92828571428571427</v>
      </c>
      <c r="V32" s="86">
        <v>11</v>
      </c>
      <c r="W32" s="94">
        <f t="shared" si="7"/>
        <v>3544.3636363636365</v>
      </c>
      <c r="X32" s="78">
        <v>24</v>
      </c>
      <c r="Y32" s="97">
        <f t="shared" si="8"/>
        <v>27.13548149774082</v>
      </c>
      <c r="Z32" s="94">
        <f t="shared" si="9"/>
        <v>8920.7931498523503</v>
      </c>
      <c r="AA32" s="58">
        <f t="shared" si="36"/>
        <v>26.35156886736333</v>
      </c>
      <c r="AB32" s="63">
        <f t="shared" si="10"/>
        <v>24.000000000000004</v>
      </c>
      <c r="AC32" s="2">
        <v>-1.0000000000030127</v>
      </c>
      <c r="AD32" s="58">
        <v>16.957502586652041</v>
      </c>
      <c r="AE32" s="63">
        <f t="shared" si="11"/>
        <v>14.968238693406116</v>
      </c>
      <c r="AF32" s="56">
        <f t="shared" si="12"/>
        <v>428.02790839942895</v>
      </c>
      <c r="AG32" s="56">
        <f t="shared" si="24"/>
        <v>428.02790839922909</v>
      </c>
      <c r="AH32" s="56">
        <f t="shared" si="25"/>
        <v>1070331</v>
      </c>
      <c r="AI32" s="56">
        <f t="shared" si="26"/>
        <v>6406.8239003590297</v>
      </c>
      <c r="AJ32" s="56">
        <f t="shared" si="27"/>
        <v>2513.9692494933206</v>
      </c>
      <c r="AK32" s="56">
        <v>-1.0000000000030127</v>
      </c>
      <c r="AL32" s="56">
        <f t="shared" si="28"/>
        <v>25.937692746707384</v>
      </c>
      <c r="AM32" s="56" cm="1">
        <f t="array" ref="AM32">IF(AJ32=0,0,HAPropsSI("H","T",A32+273.15,"R",B32,"P",101300)/1000)</f>
        <v>7.709022292819883</v>
      </c>
      <c r="AN32" s="56">
        <f t="shared" si="35"/>
        <v>78.85705822537038</v>
      </c>
      <c r="AO32" s="56" cm="1">
        <f t="array" ref="AO32">IF(AJ32=0,0,HAPropsSI("Hha","B",AL32+273.15,"P",101300,"R",1)/1000)</f>
        <v>78.857058232317812</v>
      </c>
      <c r="AP32" s="56">
        <v>35.334345025020852</v>
      </c>
      <c r="AQ32" s="56">
        <f t="shared" si="29"/>
        <v>106003.03507506257</v>
      </c>
      <c r="AR32" s="142"/>
      <c r="AS32" s="9">
        <f t="shared" si="30"/>
        <v>131.10000000000002</v>
      </c>
      <c r="AT32" s="9">
        <f t="shared" si="31"/>
        <v>25.01420056382949</v>
      </c>
      <c r="AU32" s="9">
        <f t="shared" si="14"/>
        <v>488.7663194080651</v>
      </c>
      <c r="AV32" s="9">
        <f t="shared" si="15"/>
        <v>295.36363636363637</v>
      </c>
      <c r="AW32" s="9">
        <f t="shared" si="32"/>
        <v>940.24415633553099</v>
      </c>
      <c r="AX32" s="9">
        <f t="shared" si="16"/>
        <v>184.35686338718318</v>
      </c>
      <c r="AY32" s="144" cm="1">
        <f t="array" ref="AY32">HAPropsSI("W","T",A32+273.15,"R",B32,"P",101300)</f>
        <v>3.4885357213913022E-3</v>
      </c>
      <c r="AZ32" s="147" cm="1">
        <f t="array" ref="AZ32">HAPropsSI("W","B",AL32+273.15,"P",101300,"R",1)</f>
        <v>2.1374643613477923E-2</v>
      </c>
      <c r="BA32" s="147">
        <f t="shared" si="33"/>
        <v>1.7886107892086622E-2</v>
      </c>
      <c r="BB32" s="150">
        <f t="shared" si="17"/>
        <v>0.52666158951144759</v>
      </c>
      <c r="BC32" s="9">
        <f t="shared" si="18"/>
        <v>371.75157218109325</v>
      </c>
      <c r="BD32" s="4">
        <f t="shared" si="34"/>
        <v>14020.235153646103</v>
      </c>
    </row>
    <row r="33" spans="1:56" x14ac:dyDescent="0.3">
      <c r="A33" s="7">
        <v>0</v>
      </c>
      <c r="B33" s="129">
        <v>1</v>
      </c>
      <c r="C33" s="14">
        <v>220.58256880733944</v>
      </c>
      <c r="D33" s="9">
        <v>5065.3518502085662</v>
      </c>
      <c r="E33" s="71">
        <v>3249</v>
      </c>
      <c r="F33" s="107">
        <f t="shared" si="19"/>
        <v>0.27380280271397656</v>
      </c>
      <c r="G33" s="18">
        <f t="shared" si="20"/>
        <v>5065.3518502085662</v>
      </c>
      <c r="H33" s="114">
        <f t="shared" si="21"/>
        <v>1</v>
      </c>
      <c r="I33" s="86">
        <v>10</v>
      </c>
      <c r="J33" s="94">
        <f t="shared" si="22"/>
        <v>2785.9435176147113</v>
      </c>
      <c r="K33" s="78">
        <v>24</v>
      </c>
      <c r="L33" s="119">
        <f t="shared" si="0"/>
        <v>25.04154180533537</v>
      </c>
      <c r="M33" s="86">
        <v>10</v>
      </c>
      <c r="N33" s="94">
        <f t="shared" si="1"/>
        <v>2785.9435176147113</v>
      </c>
      <c r="O33" s="193">
        <f t="shared" si="2"/>
        <v>25.04154180533537</v>
      </c>
      <c r="P33" s="119">
        <f t="shared" si="3"/>
        <v>26.083083610670741</v>
      </c>
      <c r="Q33" s="86">
        <v>1</v>
      </c>
      <c r="R33" s="94">
        <f t="shared" si="4"/>
        <v>0</v>
      </c>
      <c r="S33" s="78">
        <v>10.5</v>
      </c>
      <c r="T33" s="87">
        <f t="shared" si="5"/>
        <v>10.5</v>
      </c>
      <c r="U33" s="102">
        <f t="shared" si="6"/>
        <v>0.92828571428571427</v>
      </c>
      <c r="V33" s="86">
        <v>11</v>
      </c>
      <c r="W33" s="94">
        <f t="shared" si="7"/>
        <v>3544.3636363636365</v>
      </c>
      <c r="X33" s="78">
        <v>24</v>
      </c>
      <c r="Y33" s="97">
        <f t="shared" si="8"/>
        <v>27.13548149774082</v>
      </c>
      <c r="Z33" s="94">
        <f t="shared" si="9"/>
        <v>9116.2506715930595</v>
      </c>
      <c r="AA33" s="58">
        <f t="shared" si="36"/>
        <v>26.402465633971236</v>
      </c>
      <c r="AB33" s="63">
        <f t="shared" si="10"/>
        <v>24.000000000000004</v>
      </c>
      <c r="AC33" s="2">
        <v>0</v>
      </c>
      <c r="AD33" s="58">
        <v>17.268221744859918</v>
      </c>
      <c r="AE33" s="63">
        <f t="shared" si="11"/>
        <v>14.393697767297356</v>
      </c>
      <c r="AF33" s="56">
        <f t="shared" si="12"/>
        <v>428.02790839942895</v>
      </c>
      <c r="AG33" s="56">
        <f t="shared" si="24"/>
        <v>428.02790839915588</v>
      </c>
      <c r="AH33" s="56">
        <f t="shared" si="25"/>
        <v>1070331</v>
      </c>
      <c r="AI33" s="56">
        <f t="shared" si="26"/>
        <v>6160.9043494658872</v>
      </c>
      <c r="AJ33" s="56">
        <f t="shared" si="27"/>
        <v>2955.3463221271722</v>
      </c>
      <c r="AK33" s="56">
        <v>0</v>
      </c>
      <c r="AL33" s="56">
        <f t="shared" si="28"/>
        <v>25.979631682392299</v>
      </c>
      <c r="AM33" s="56" cm="1">
        <f t="array" ref="AM33">IF(AJ33=0,0,HAPropsSI("H","T",A33+273.15,"R",B33,"P",101300)/1000)</f>
        <v>9.4771643627671889</v>
      </c>
      <c r="AN33" s="56">
        <f t="shared" si="35"/>
        <v>79.032830417726387</v>
      </c>
      <c r="AO33" s="56" cm="1">
        <f t="array" ref="AO33">IF(AJ33=0,0,HAPropsSI("Hha","B",AL33+273.15,"P",101300,"R",1)/1000)</f>
        <v>79.032830413354645</v>
      </c>
      <c r="AP33" s="56">
        <v>42.488937131189488</v>
      </c>
      <c r="AQ33" s="56">
        <f t="shared" si="29"/>
        <v>127466.81139356848</v>
      </c>
      <c r="AR33" s="142"/>
      <c r="AS33" s="9">
        <f t="shared" si="30"/>
        <v>131.10000000000002</v>
      </c>
      <c r="AT33" s="9">
        <f t="shared" si="31"/>
        <v>30.079142386562143</v>
      </c>
      <c r="AU33" s="9">
        <f t="shared" si="14"/>
        <v>506.53518502085626</v>
      </c>
      <c r="AV33" s="9">
        <f t="shared" si="15"/>
        <v>295.36363636363637</v>
      </c>
      <c r="AW33" s="9">
        <f t="shared" si="32"/>
        <v>963.07796377105478</v>
      </c>
      <c r="AX33" s="9">
        <f t="shared" si="16"/>
        <v>212.43821121036103</v>
      </c>
      <c r="AY33" s="144" cm="1">
        <f t="array" ref="AY33">HAPropsSI("W","T",A33+273.15,"R",B33,"P",101300)</f>
        <v>3.7909722232293834E-3</v>
      </c>
      <c r="AZ33" s="147" cm="1">
        <f t="array" ref="AZ33">HAPropsSI("W","B",AL33+273.15,"P",101300,"R",1)</f>
        <v>2.1429615140885021E-2</v>
      </c>
      <c r="BA33" s="147">
        <f t="shared" si="33"/>
        <v>1.7638642917655638E-2</v>
      </c>
      <c r="BB33" s="150">
        <f t="shared" si="17"/>
        <v>0.62453932500647602</v>
      </c>
      <c r="BC33" s="9">
        <f t="shared" si="18"/>
        <v>495.9449590720692</v>
      </c>
      <c r="BD33" s="4">
        <f t="shared" si="34"/>
        <v>16358.50966194148</v>
      </c>
    </row>
    <row r="34" spans="1:56" x14ac:dyDescent="0.3">
      <c r="A34" s="7">
        <v>1</v>
      </c>
      <c r="B34" s="129">
        <v>0.97799999999999998</v>
      </c>
      <c r="C34" s="14">
        <v>237.55045871559631</v>
      </c>
      <c r="D34" s="9">
        <v>5217.3173595153912</v>
      </c>
      <c r="E34" s="71">
        <v>3249</v>
      </c>
      <c r="F34" s="107">
        <f t="shared" si="19"/>
        <v>0.28201715456839954</v>
      </c>
      <c r="G34" s="18">
        <f t="shared" si="20"/>
        <v>5217.3173595153912</v>
      </c>
      <c r="H34" s="114">
        <f t="shared" si="21"/>
        <v>1</v>
      </c>
      <c r="I34" s="86">
        <v>10</v>
      </c>
      <c r="J34" s="94">
        <f t="shared" si="22"/>
        <v>2869.5245477334652</v>
      </c>
      <c r="K34" s="78">
        <v>24</v>
      </c>
      <c r="L34" s="119">
        <f t="shared" si="0"/>
        <v>25.072789078099973</v>
      </c>
      <c r="M34" s="86">
        <v>10</v>
      </c>
      <c r="N34" s="94">
        <f t="shared" si="1"/>
        <v>2869.5245477334652</v>
      </c>
      <c r="O34" s="193">
        <f t="shared" si="2"/>
        <v>25.072789078099973</v>
      </c>
      <c r="P34" s="119">
        <f t="shared" si="3"/>
        <v>26.145578156199946</v>
      </c>
      <c r="Q34" s="86">
        <v>1</v>
      </c>
      <c r="R34" s="94">
        <f t="shared" si="4"/>
        <v>0</v>
      </c>
      <c r="S34" s="78">
        <v>10.5</v>
      </c>
      <c r="T34" s="87">
        <f t="shared" si="5"/>
        <v>10.5</v>
      </c>
      <c r="U34" s="102">
        <f t="shared" si="6"/>
        <v>0.92828571428571427</v>
      </c>
      <c r="V34" s="86">
        <v>11</v>
      </c>
      <c r="W34" s="94">
        <f t="shared" si="7"/>
        <v>3544.3636363636365</v>
      </c>
      <c r="X34" s="78">
        <v>24</v>
      </c>
      <c r="Y34" s="97">
        <f t="shared" si="8"/>
        <v>27.13548149774082</v>
      </c>
      <c r="Z34" s="94">
        <f t="shared" si="9"/>
        <v>9283.4127318305673</v>
      </c>
      <c r="AA34" s="58">
        <f t="shared" si="36"/>
        <v>26.445994316264123</v>
      </c>
      <c r="AB34" s="63">
        <f t="shared" si="10"/>
        <v>24.000000000000004</v>
      </c>
      <c r="AC34" s="2">
        <v>1.0000000000892442</v>
      </c>
      <c r="AD34" s="58">
        <v>17.577330982875615</v>
      </c>
      <c r="AE34" s="63">
        <f t="shared" si="11"/>
        <v>13.817814913441918</v>
      </c>
      <c r="AF34" s="56">
        <f t="shared" si="12"/>
        <v>428.02790839942895</v>
      </c>
      <c r="AG34" s="56">
        <f t="shared" si="24"/>
        <v>428.02790839903759</v>
      </c>
      <c r="AH34" s="56">
        <f t="shared" si="25"/>
        <v>1070331</v>
      </c>
      <c r="AI34" s="56">
        <f t="shared" si="26"/>
        <v>5914.4104160455727</v>
      </c>
      <c r="AJ34" s="56">
        <f t="shared" si="27"/>
        <v>3369.0023157849946</v>
      </c>
      <c r="AK34" s="56">
        <v>1.0000000000892442</v>
      </c>
      <c r="AL34" s="56">
        <f t="shared" si="28"/>
        <v>26.015499316601638</v>
      </c>
      <c r="AM34" s="56" cm="1">
        <f t="array" ref="AM34">IF(AJ34=0,0,HAPropsSI("H","T",A34+273.15,"R",B34,"P",101300)/1000)</f>
        <v>10.980446523396335</v>
      </c>
      <c r="AN34" s="56">
        <f t="shared" si="35"/>
        <v>79.183394892975485</v>
      </c>
      <c r="AO34" s="56" cm="1">
        <f t="array" ref="AO34">IF(AJ34=0,0,HAPropsSI("Hha","B",AL34+273.15,"P",101300,"R",1)/1000)</f>
        <v>79.183394902572672</v>
      </c>
      <c r="AP34" s="56">
        <v>49.396725454286738</v>
      </c>
      <c r="AQ34" s="56">
        <f t="shared" si="29"/>
        <v>148190.17636286022</v>
      </c>
      <c r="AR34" s="142"/>
      <c r="AS34" s="9">
        <f t="shared" si="30"/>
        <v>131.10000000000002</v>
      </c>
      <c r="AT34" s="9">
        <f t="shared" si="31"/>
        <v>34.969364702670632</v>
      </c>
      <c r="AU34" s="9">
        <f t="shared" si="14"/>
        <v>521.73173595153912</v>
      </c>
      <c r="AV34" s="9">
        <f t="shared" si="15"/>
        <v>295.36363636363637</v>
      </c>
      <c r="AW34" s="9">
        <f t="shared" si="32"/>
        <v>983.16473701784616</v>
      </c>
      <c r="AX34" s="9">
        <f t="shared" si="16"/>
        <v>233.55123427158799</v>
      </c>
      <c r="AY34" s="144" cm="1">
        <f t="array" ref="AY34">HAPropsSI("W","T",A34+273.15,"R",B34,"P",101300)</f>
        <v>3.9870645351319876E-3</v>
      </c>
      <c r="AZ34" s="147" cm="1">
        <f t="array" ref="AZ34">HAPropsSI("W","B",AL34+273.15,"P",101300,"R",1)</f>
        <v>2.1476730711046686E-2</v>
      </c>
      <c r="BA34" s="147">
        <f t="shared" si="33"/>
        <v>1.74896661759147E-2</v>
      </c>
      <c r="BB34" s="150">
        <f t="shared" si="17"/>
        <v>0.71994353198231964</v>
      </c>
      <c r="BC34" s="9">
        <f t="shared" si="18"/>
        <v>615.68249857821581</v>
      </c>
      <c r="BD34" s="4">
        <f t="shared" si="34"/>
        <v>18195.633894745806</v>
      </c>
    </row>
    <row r="35" spans="1:56" x14ac:dyDescent="0.3">
      <c r="A35" s="7">
        <v>2</v>
      </c>
      <c r="B35" s="129">
        <v>0.95599999999999996</v>
      </c>
      <c r="C35" s="14">
        <v>235.66513761467888</v>
      </c>
      <c r="D35" s="9">
        <v>5370.6305711960031</v>
      </c>
      <c r="E35" s="71">
        <v>3249</v>
      </c>
      <c r="F35" s="107">
        <f t="shared" si="19"/>
        <v>0.29030435519978393</v>
      </c>
      <c r="G35" s="18">
        <f t="shared" si="20"/>
        <v>5370.6305711960031</v>
      </c>
      <c r="H35" s="114">
        <f t="shared" si="21"/>
        <v>1</v>
      </c>
      <c r="I35" s="86">
        <v>10</v>
      </c>
      <c r="J35" s="94">
        <f t="shared" si="22"/>
        <v>2953.8468141578019</v>
      </c>
      <c r="K35" s="78">
        <v>24</v>
      </c>
      <c r="L35" s="119">
        <f t="shared" si="0"/>
        <v>25.104313466532933</v>
      </c>
      <c r="M35" s="86">
        <v>10</v>
      </c>
      <c r="N35" s="94">
        <f t="shared" si="1"/>
        <v>2953.8468141578019</v>
      </c>
      <c r="O35" s="193">
        <f t="shared" si="2"/>
        <v>25.104313466532933</v>
      </c>
      <c r="P35" s="119">
        <f t="shared" si="3"/>
        <v>26.208626933065865</v>
      </c>
      <c r="Q35" s="86">
        <v>1</v>
      </c>
      <c r="R35" s="94">
        <f t="shared" si="4"/>
        <v>0</v>
      </c>
      <c r="S35" s="78">
        <v>10.5</v>
      </c>
      <c r="T35" s="87">
        <f t="shared" si="5"/>
        <v>10.5</v>
      </c>
      <c r="U35" s="102">
        <f t="shared" si="6"/>
        <v>0.92828571428571427</v>
      </c>
      <c r="V35" s="86">
        <v>11</v>
      </c>
      <c r="W35" s="94">
        <f t="shared" si="7"/>
        <v>3544.3636363636365</v>
      </c>
      <c r="X35" s="78">
        <v>24</v>
      </c>
      <c r="Y35" s="97">
        <f t="shared" si="8"/>
        <v>27.13548149774082</v>
      </c>
      <c r="Z35" s="94">
        <f t="shared" si="9"/>
        <v>9452.0572646792407</v>
      </c>
      <c r="AA35" s="58">
        <f t="shared" si="36"/>
        <v>26.489909031603066</v>
      </c>
      <c r="AB35" s="63">
        <f t="shared" si="10"/>
        <v>24.000000000000004</v>
      </c>
      <c r="AC35" s="2">
        <v>1.9999999999316742</v>
      </c>
      <c r="AD35" s="58">
        <v>17.886368054412845</v>
      </c>
      <c r="AE35" s="63">
        <f t="shared" si="11"/>
        <v>13.241871906379243</v>
      </c>
      <c r="AF35" s="56">
        <f t="shared" si="12"/>
        <v>428.02790839942895</v>
      </c>
      <c r="AG35" s="56">
        <f t="shared" si="24"/>
        <v>428.02790839889747</v>
      </c>
      <c r="AH35" s="56">
        <f t="shared" si="25"/>
        <v>1070331</v>
      </c>
      <c r="AI35" s="56">
        <f t="shared" si="26"/>
        <v>5667.8907353736286</v>
      </c>
      <c r="AJ35" s="56">
        <f t="shared" si="27"/>
        <v>3784.1665293056121</v>
      </c>
      <c r="AK35" s="56">
        <v>1.9999999999316742</v>
      </c>
      <c r="AL35" s="56">
        <f t="shared" si="28"/>
        <v>26.051685042040926</v>
      </c>
      <c r="AM35" s="56" cm="1">
        <f t="array" ref="AM35">IF(AJ35=0,0,HAPropsSI("H","T",A35+273.15,"R",B35,"P",101300)/1000)</f>
        <v>12.498424009521029</v>
      </c>
      <c r="AN35" s="56">
        <f t="shared" si="35"/>
        <v>79.335517436786986</v>
      </c>
      <c r="AO35" s="56" cm="1">
        <f t="array" ref="AO35">IF(AJ35=0,0,HAPropsSI("Hha","B",AL35+273.15,"P",101300,"R",1)/1000)</f>
        <v>79.335517439639403</v>
      </c>
      <c r="AP35" s="56">
        <v>56.617760217590117</v>
      </c>
      <c r="AQ35" s="56">
        <f t="shared" si="29"/>
        <v>169853.28065277037</v>
      </c>
      <c r="AR35" s="142"/>
      <c r="AS35" s="9">
        <f t="shared" si="30"/>
        <v>131.10000000000002</v>
      </c>
      <c r="AT35" s="9">
        <f t="shared" si="31"/>
        <v>40.081343196109515</v>
      </c>
      <c r="AU35" s="9">
        <f t="shared" si="14"/>
        <v>537.06305711960067</v>
      </c>
      <c r="AV35" s="9">
        <f t="shared" si="15"/>
        <v>295.36363636363637</v>
      </c>
      <c r="AW35" s="9">
        <f t="shared" si="32"/>
        <v>1003.6080366793466</v>
      </c>
      <c r="AX35" s="9">
        <f t="shared" si="16"/>
        <v>236.51542607523592</v>
      </c>
      <c r="AY35" s="144" cm="1">
        <f t="array" ref="AY35">HAPropsSI("W","T",A35+273.15,"R",B35,"P",101300)</f>
        <v>4.1887290616341964E-3</v>
      </c>
      <c r="AZ35" s="147" cm="1">
        <f t="array" ref="AZ35">HAPropsSI("W","B",AL35+273.15,"P",101300,"R",1)</f>
        <v>2.1524359619476633E-2</v>
      </c>
      <c r="BA35" s="147">
        <f t="shared" si="33"/>
        <v>1.7335630557842437E-2</v>
      </c>
      <c r="BB35" s="150">
        <f t="shared" si="17"/>
        <v>0.81792047845387594</v>
      </c>
      <c r="BC35" s="9">
        <f t="shared" si="18"/>
        <v>693.91923160570798</v>
      </c>
      <c r="BD35" s="4">
        <f t="shared" si="34"/>
        <v>18637.837520083638</v>
      </c>
    </row>
    <row r="36" spans="1:56" x14ac:dyDescent="0.3">
      <c r="A36" s="7">
        <v>3</v>
      </c>
      <c r="B36" s="129">
        <v>0.93400000000000005</v>
      </c>
      <c r="C36" s="14">
        <v>282.79816513761466</v>
      </c>
      <c r="D36" s="9">
        <v>5525.2344619589585</v>
      </c>
      <c r="E36" s="71">
        <v>3249</v>
      </c>
      <c r="F36" s="107">
        <f t="shared" si="19"/>
        <v>0.29866132226805181</v>
      </c>
      <c r="G36" s="18">
        <f t="shared" si="20"/>
        <v>5525.2344619589585</v>
      </c>
      <c r="H36" s="114">
        <f t="shared" si="21"/>
        <v>1</v>
      </c>
      <c r="I36" s="86">
        <v>10</v>
      </c>
      <c r="J36" s="94">
        <f t="shared" si="22"/>
        <v>3038.8789540774274</v>
      </c>
      <c r="K36" s="78">
        <v>24</v>
      </c>
      <c r="L36" s="119">
        <f t="shared" si="0"/>
        <v>25.136103245458258</v>
      </c>
      <c r="M36" s="86">
        <v>10</v>
      </c>
      <c r="N36" s="94">
        <f t="shared" si="1"/>
        <v>3038.8789540774274</v>
      </c>
      <c r="O36" s="193">
        <f t="shared" si="2"/>
        <v>25.136103245458258</v>
      </c>
      <c r="P36" s="119">
        <f t="shared" si="3"/>
        <v>26.272206490916517</v>
      </c>
      <c r="Q36" s="86">
        <v>1</v>
      </c>
      <c r="R36" s="94">
        <f t="shared" si="4"/>
        <v>0</v>
      </c>
      <c r="S36" s="78">
        <v>10.5</v>
      </c>
      <c r="T36" s="87">
        <f t="shared" si="5"/>
        <v>10.5</v>
      </c>
      <c r="U36" s="102">
        <f t="shared" si="6"/>
        <v>0.92828571428571427</v>
      </c>
      <c r="V36" s="86">
        <v>11</v>
      </c>
      <c r="W36" s="94">
        <f t="shared" si="7"/>
        <v>3544.3636363636365</v>
      </c>
      <c r="X36" s="78">
        <v>24</v>
      </c>
      <c r="Y36" s="97">
        <f t="shared" si="8"/>
        <v>27.13548149774082</v>
      </c>
      <c r="Z36" s="94">
        <f t="shared" si="9"/>
        <v>9622.1215445184916</v>
      </c>
      <c r="AA36" s="58">
        <f t="shared" si="36"/>
        <v>26.534193446355868</v>
      </c>
      <c r="AB36" s="63">
        <f t="shared" si="10"/>
        <v>24.000000000000004</v>
      </c>
      <c r="AC36" s="2">
        <v>2.9999999996067004</v>
      </c>
      <c r="AD36" s="58">
        <v>18.195308602672863</v>
      </c>
      <c r="AE36" s="63">
        <f t="shared" si="11"/>
        <v>12.665848443756712</v>
      </c>
      <c r="AF36" s="56">
        <f t="shared" si="12"/>
        <v>428.02790839942895</v>
      </c>
      <c r="AG36" s="56">
        <f>+AI36/AE36</f>
        <v>428.02790839870164</v>
      </c>
      <c r="AH36" s="56">
        <f t="shared" si="25"/>
        <v>1070331</v>
      </c>
      <c r="AI36" s="56">
        <f t="shared" si="26"/>
        <v>5421.3366174761359</v>
      </c>
      <c r="AJ36" s="56">
        <f t="shared" si="27"/>
        <v>4200.7849270423558</v>
      </c>
      <c r="AK36" s="56">
        <v>2.9999999996067004</v>
      </c>
      <c r="AL36" s="56">
        <f t="shared" si="28"/>
        <v>26.088175399797237</v>
      </c>
      <c r="AM36" s="56" cm="1">
        <f t="array" ref="AM36">IF(AJ36=0,0,HAPropsSI("H","T",A36+273.15,"R",B36,"P",101300)/1000)</f>
        <v>14.030535512363283</v>
      </c>
      <c r="AN36" s="56">
        <f t="shared" si="35"/>
        <v>79.489147610964338</v>
      </c>
      <c r="AO36" s="56" cm="1">
        <f t="array" ref="AO36">IF(AJ36=0,0,HAPropsSI("Hha","B",AL36+273.15,"P",101300,"R",1)/1000)</f>
        <v>79.489147605068752</v>
      </c>
      <c r="AP36" s="56">
        <v>64.174671481189762</v>
      </c>
      <c r="AQ36" s="56">
        <f t="shared" si="29"/>
        <v>192524.01444356929</v>
      </c>
      <c r="AR36" s="142"/>
      <c r="AS36" s="9">
        <f t="shared" si="30"/>
        <v>131.10000000000002</v>
      </c>
      <c r="AT36" s="9">
        <f t="shared" si="31"/>
        <v>45.431098338220906</v>
      </c>
      <c r="AU36" s="9">
        <f t="shared" si="14"/>
        <v>552.52344619589621</v>
      </c>
      <c r="AV36" s="9">
        <f t="shared" si="15"/>
        <v>295.36363636363637</v>
      </c>
      <c r="AW36" s="9">
        <f t="shared" si="32"/>
        <v>1024.4181808977535</v>
      </c>
      <c r="AX36" s="9">
        <f t="shared" si="16"/>
        <v>289.70358189149772</v>
      </c>
      <c r="AY36" s="144" cm="1">
        <f t="array" ref="AY36">HAPropsSI("W","T",A36+273.15,"R",B36,"P",101300)</f>
        <v>4.3957289480276614E-3</v>
      </c>
      <c r="AZ36" s="147" cm="1">
        <f t="array" ref="AZ36">HAPropsSI("W","B",AL36+273.15,"P",101300,"R",1)</f>
        <v>2.1572486809812445E-2</v>
      </c>
      <c r="BA36" s="147">
        <f t="shared" si="33"/>
        <v>1.7176757861784783E-2</v>
      </c>
      <c r="BB36" s="150">
        <f t="shared" si="17"/>
        <v>0.91859399407665177</v>
      </c>
      <c r="BC36" s="9">
        <f t="shared" si="18"/>
        <v>935.19610571271596</v>
      </c>
      <c r="BD36" s="4">
        <f t="shared" si="34"/>
        <v>23084.839049542989</v>
      </c>
    </row>
    <row r="37" spans="1:56" x14ac:dyDescent="0.3">
      <c r="A37" s="7">
        <v>4</v>
      </c>
      <c r="B37" s="129">
        <v>0.91200000000000003</v>
      </c>
      <c r="C37" s="14">
        <v>341.24311926605503</v>
      </c>
      <c r="D37" s="9">
        <v>5681.0582218728978</v>
      </c>
      <c r="E37" s="71">
        <v>3249</v>
      </c>
      <c r="F37" s="107">
        <f t="shared" si="19"/>
        <v>0.30708422820934583</v>
      </c>
      <c r="G37" s="18">
        <f t="shared" si="20"/>
        <v>5681.0582218728978</v>
      </c>
      <c r="H37" s="114">
        <f t="shared" si="21"/>
        <v>1</v>
      </c>
      <c r="I37" s="86">
        <v>10</v>
      </c>
      <c r="J37" s="94">
        <f t="shared" si="22"/>
        <v>3124.5820220300939</v>
      </c>
      <c r="K37" s="78">
        <v>24</v>
      </c>
      <c r="L37" s="119">
        <f t="shared" si="0"/>
        <v>25.168143854879737</v>
      </c>
      <c r="M37" s="86">
        <v>10</v>
      </c>
      <c r="N37" s="94">
        <f t="shared" si="1"/>
        <v>3124.5820220300939</v>
      </c>
      <c r="O37" s="193">
        <f t="shared" si="2"/>
        <v>25.168143854879737</v>
      </c>
      <c r="P37" s="119">
        <f t="shared" si="3"/>
        <v>26.336287709759475</v>
      </c>
      <c r="Q37" s="86">
        <v>1</v>
      </c>
      <c r="R37" s="94">
        <f t="shared" si="4"/>
        <v>0</v>
      </c>
      <c r="S37" s="78">
        <v>10.5</v>
      </c>
      <c r="T37" s="87">
        <f t="shared" si="5"/>
        <v>10.5</v>
      </c>
      <c r="U37" s="102">
        <f t="shared" si="6"/>
        <v>0.92828571428571427</v>
      </c>
      <c r="V37" s="86">
        <v>11</v>
      </c>
      <c r="W37" s="94">
        <f t="shared" si="7"/>
        <v>3544.3636363636365</v>
      </c>
      <c r="X37" s="78">
        <v>24</v>
      </c>
      <c r="Y37" s="97">
        <f t="shared" si="8"/>
        <v>27.13548149774082</v>
      </c>
      <c r="Z37" s="94">
        <f t="shared" si="9"/>
        <v>9793.5276804238238</v>
      </c>
      <c r="AA37" s="58">
        <f t="shared" si="36"/>
        <v>26.578827277874051</v>
      </c>
      <c r="AB37" s="63">
        <f t="shared" si="10"/>
        <v>24.000000000000004</v>
      </c>
      <c r="AC37" s="2">
        <v>4.0000000001281819</v>
      </c>
      <c r="AD37" s="58">
        <v>18.504123634171979</v>
      </c>
      <c r="AE37" s="63">
        <f t="shared" si="11"/>
        <v>12.089720357594972</v>
      </c>
      <c r="AF37" s="56">
        <f t="shared" si="12"/>
        <v>428.02790839942895</v>
      </c>
      <c r="AG37" s="56">
        <f t="shared" si="24"/>
        <v>428.02790839842572</v>
      </c>
      <c r="AH37" s="56">
        <f t="shared" si="25"/>
        <v>1070331</v>
      </c>
      <c r="AI37" s="56">
        <f t="shared" si="26"/>
        <v>5174.7377177832432</v>
      </c>
      <c r="AJ37" s="56">
        <f t="shared" si="27"/>
        <v>4618.7899626405806</v>
      </c>
      <c r="AK37" s="56">
        <v>4.0000000001281819</v>
      </c>
      <c r="AL37" s="56">
        <f t="shared" si="28"/>
        <v>26.124953676968218</v>
      </c>
      <c r="AM37" s="56" cm="1">
        <f t="array" ref="AM37">IF(AJ37=0,0,HAPropsSI("H","T",A37+273.15,"R",B37,"P",101300)/1000)</f>
        <v>15.576077830138846</v>
      </c>
      <c r="AN37" s="56">
        <f t="shared" si="35"/>
        <v>79.644220974879772</v>
      </c>
      <c r="AO37" s="56" cm="1">
        <f t="array" ref="AO37">IF(AJ37=0,0,HAPropsSI("Hha","B",AL37+273.15,"P",101300,"R",1)/1000)</f>
        <v>79.644220979213529</v>
      </c>
      <c r="AP37" s="56">
        <v>72.091834349029625</v>
      </c>
      <c r="AQ37" s="56">
        <f t="shared" si="29"/>
        <v>216275.50304708889</v>
      </c>
      <c r="AR37" s="142"/>
      <c r="AS37" s="9">
        <f t="shared" si="30"/>
        <v>131.10000000000002</v>
      </c>
      <c r="AT37" s="9">
        <f t="shared" si="31"/>
        <v>51.035885967152851</v>
      </c>
      <c r="AU37" s="9">
        <f t="shared" si="14"/>
        <v>568.10582218728996</v>
      </c>
      <c r="AV37" s="9">
        <f t="shared" si="15"/>
        <v>295.36363636363637</v>
      </c>
      <c r="AW37" s="9">
        <f t="shared" si="32"/>
        <v>1045.6053445180792</v>
      </c>
      <c r="AX37" s="9">
        <f t="shared" si="16"/>
        <v>356.80562928460745</v>
      </c>
      <c r="AY37" s="144" cm="1">
        <f t="array" ref="AY37">HAPropsSI("W","T",A37+273.15,"R",B37,"P",101300)</f>
        <v>4.6077714283567859E-3</v>
      </c>
      <c r="AZ37" s="147" cm="1">
        <f t="array" ref="AZ37">HAPropsSI("W","B",AL37+273.15,"P",101300,"R",1)</f>
        <v>2.1621092806250162E-2</v>
      </c>
      <c r="BA37" s="147">
        <f t="shared" si="33"/>
        <v>1.7013321377893374E-2</v>
      </c>
      <c r="BB37" s="150">
        <f t="shared" si="17"/>
        <v>1.0221012887515779</v>
      </c>
      <c r="BC37" s="9">
        <f t="shared" si="18"/>
        <v>1255.6261151259957</v>
      </c>
      <c r="BD37" s="4">
        <f t="shared" si="34"/>
        <v>28743.272395300508</v>
      </c>
    </row>
    <row r="38" spans="1:56" x14ac:dyDescent="0.3">
      <c r="A38" s="7">
        <v>5</v>
      </c>
      <c r="B38" s="129">
        <v>0.89</v>
      </c>
      <c r="C38" s="14">
        <v>354.44036697247702</v>
      </c>
      <c r="D38" s="9">
        <v>5838.0180413663302</v>
      </c>
      <c r="E38" s="71">
        <v>3249</v>
      </c>
      <c r="F38" s="107">
        <f t="shared" si="19"/>
        <v>0.31556854277655838</v>
      </c>
      <c r="G38" s="18">
        <f t="shared" si="20"/>
        <v>5838.0180413663302</v>
      </c>
      <c r="H38" s="114">
        <f t="shared" si="21"/>
        <v>1</v>
      </c>
      <c r="I38" s="86">
        <v>10</v>
      </c>
      <c r="J38" s="94">
        <f t="shared" si="22"/>
        <v>3210.9099227514816</v>
      </c>
      <c r="K38" s="78">
        <v>24</v>
      </c>
      <c r="L38" s="119">
        <f t="shared" si="0"/>
        <v>25.200418061804491</v>
      </c>
      <c r="M38" s="86">
        <v>10</v>
      </c>
      <c r="N38" s="94">
        <f t="shared" si="1"/>
        <v>3210.9099227514816</v>
      </c>
      <c r="O38" s="193">
        <f t="shared" si="2"/>
        <v>25.200418061804491</v>
      </c>
      <c r="P38" s="119">
        <f t="shared" si="3"/>
        <v>26.400836123608983</v>
      </c>
      <c r="Q38" s="86">
        <v>1</v>
      </c>
      <c r="R38" s="94">
        <f t="shared" si="4"/>
        <v>0</v>
      </c>
      <c r="S38" s="78">
        <v>10.5</v>
      </c>
      <c r="T38" s="87">
        <f t="shared" si="5"/>
        <v>10.5</v>
      </c>
      <c r="U38" s="102">
        <f t="shared" si="6"/>
        <v>0.92828571428571427</v>
      </c>
      <c r="V38" s="86">
        <v>11</v>
      </c>
      <c r="W38" s="94">
        <f t="shared" si="7"/>
        <v>3544.3636363636365</v>
      </c>
      <c r="X38" s="78">
        <v>24</v>
      </c>
      <c r="Y38" s="97">
        <f t="shared" si="8"/>
        <v>27.13548149774082</v>
      </c>
      <c r="Z38" s="94">
        <f t="shared" si="9"/>
        <v>9966.1834818665993</v>
      </c>
      <c r="AA38" s="58">
        <f t="shared" si="36"/>
        <v>26.623786519919456</v>
      </c>
      <c r="AB38" s="63">
        <f t="shared" si="10"/>
        <v>24.000000000000004</v>
      </c>
      <c r="AC38" s="2">
        <v>4.9269939446203921</v>
      </c>
      <c r="AD38" s="58">
        <v>18.790890453604614</v>
      </c>
      <c r="AE38" s="63">
        <f t="shared" si="11"/>
        <v>11.556067508069425</v>
      </c>
      <c r="AF38" s="56">
        <f t="shared" si="12"/>
        <v>428.02790839942895</v>
      </c>
      <c r="AG38" s="56">
        <f t="shared" si="24"/>
        <v>428.02790839807091</v>
      </c>
      <c r="AH38" s="56">
        <f t="shared" si="25"/>
        <v>1070331</v>
      </c>
      <c r="AI38" s="56">
        <f t="shared" si="26"/>
        <v>4946.3194047858633</v>
      </c>
      <c r="AJ38" s="56">
        <f t="shared" si="27"/>
        <v>5019.864077080736</v>
      </c>
      <c r="AK38" s="56">
        <v>4.9269939446203921</v>
      </c>
      <c r="AL38" s="56">
        <f t="shared" si="28"/>
        <v>26.162000092413631</v>
      </c>
      <c r="AM38" s="56" cm="1">
        <f t="array" ref="AM38">IF(AJ38=0,0,HAPropsSI("H","T",A38+273.15,"R",B38,"P",101300)/1000)</f>
        <v>17.134210798454259</v>
      </c>
      <c r="AN38" s="56">
        <f t="shared" si="35"/>
        <v>79.800659824471452</v>
      </c>
      <c r="AO38" s="56" cm="1">
        <f t="array" ref="AO38">IF(AJ38=0,0,HAPropsSI("Hha","B",AL38+273.15,"P",101300,"R",1)/1000)</f>
        <v>79.800659823440768</v>
      </c>
      <c r="AP38" s="56">
        <v>80.10449219799645</v>
      </c>
      <c r="AQ38" s="56">
        <f t="shared" si="29"/>
        <v>240313.47659398936</v>
      </c>
      <c r="AR38" s="142"/>
      <c r="AS38" s="9">
        <f t="shared" si="30"/>
        <v>131.10000000000002</v>
      </c>
      <c r="AT38" s="9">
        <f t="shared" si="31"/>
        <v>56.70827724372726</v>
      </c>
      <c r="AU38" s="9">
        <f t="shared" si="14"/>
        <v>583.80180413663311</v>
      </c>
      <c r="AV38" s="9">
        <f t="shared" si="15"/>
        <v>295.36363636363637</v>
      </c>
      <c r="AW38" s="9">
        <f t="shared" si="32"/>
        <v>1066.9737177439968</v>
      </c>
      <c r="AX38" s="9">
        <f t="shared" si="16"/>
        <v>378.17855606717035</v>
      </c>
      <c r="AY38" s="144" cm="1">
        <f t="array" ref="AY38">HAPropsSI("W","T",A38+273.15,"R",B38,"P",101300)</f>
        <v>4.8245099970236202E-3</v>
      </c>
      <c r="AZ38" s="147" cm="1">
        <f t="array" ref="AZ38">HAPropsSI("W","B",AL38+273.15,"P",101300,"R",1)</f>
        <v>2.1670153915112213E-2</v>
      </c>
      <c r="BA38" s="147">
        <f t="shared" si="33"/>
        <v>1.6845643918088592E-2</v>
      </c>
      <c r="BB38" s="150">
        <f t="shared" si="17"/>
        <v>1.1245097931722949</v>
      </c>
      <c r="BC38" s="9">
        <f t="shared" si="18"/>
        <v>1434.8579895220769</v>
      </c>
      <c r="BD38" s="4">
        <f t="shared" si="34"/>
        <v>30777.072893268156</v>
      </c>
    </row>
    <row r="39" spans="1:56" x14ac:dyDescent="0.3">
      <c r="A39" s="7">
        <v>6</v>
      </c>
      <c r="B39" s="129">
        <v>0.86599999999999999</v>
      </c>
      <c r="C39" s="14">
        <v>362.92431192660547</v>
      </c>
      <c r="D39" s="9">
        <v>5993.1811356449853</v>
      </c>
      <c r="E39" s="71">
        <v>3249</v>
      </c>
      <c r="F39" s="107">
        <f t="shared" si="19"/>
        <v>0.32395573706189107</v>
      </c>
      <c r="G39" s="18">
        <f t="shared" si="20"/>
        <v>5993.1811356449853</v>
      </c>
      <c r="H39" s="114">
        <f t="shared" si="21"/>
        <v>1</v>
      </c>
      <c r="I39" s="86">
        <v>10</v>
      </c>
      <c r="J39" s="94">
        <f t="shared" si="22"/>
        <v>3296.2496246047417</v>
      </c>
      <c r="K39" s="78">
        <v>24</v>
      </c>
      <c r="L39" s="119">
        <f t="shared" si="0"/>
        <v>25.232322824615736</v>
      </c>
      <c r="M39" s="86">
        <v>10</v>
      </c>
      <c r="N39" s="94">
        <f t="shared" si="1"/>
        <v>3296.2496246047417</v>
      </c>
      <c r="O39" s="193">
        <f t="shared" si="2"/>
        <v>25.232322824615736</v>
      </c>
      <c r="P39" s="119">
        <f t="shared" si="3"/>
        <v>26.464645649231471</v>
      </c>
      <c r="Q39" s="86">
        <v>1</v>
      </c>
      <c r="R39" s="94">
        <f t="shared" si="4"/>
        <v>0</v>
      </c>
      <c r="S39" s="78">
        <v>10.5</v>
      </c>
      <c r="T39" s="87">
        <f t="shared" si="5"/>
        <v>10.5</v>
      </c>
      <c r="U39" s="102">
        <f t="shared" si="6"/>
        <v>0.92828571428571427</v>
      </c>
      <c r="V39" s="86">
        <v>11</v>
      </c>
      <c r="W39" s="94">
        <f t="shared" si="7"/>
        <v>3544.3636363636365</v>
      </c>
      <c r="X39" s="78">
        <v>24</v>
      </c>
      <c r="Y39" s="97">
        <f t="shared" si="8"/>
        <v>27.13548149774082</v>
      </c>
      <c r="Z39" s="94">
        <f t="shared" si="9"/>
        <v>10136.86288557312</v>
      </c>
      <c r="AA39" s="58">
        <f t="shared" si="36"/>
        <v>26.668231111756402</v>
      </c>
      <c r="AB39" s="63">
        <f t="shared" si="10"/>
        <v>24.000000000000004</v>
      </c>
      <c r="AC39" s="2">
        <v>5.7406654909604526</v>
      </c>
      <c r="AD39" s="58">
        <v>19.043374305434771</v>
      </c>
      <c r="AE39" s="63">
        <f t="shared" si="11"/>
        <v>11.088296930145672</v>
      </c>
      <c r="AF39" s="56">
        <f t="shared" si="12"/>
        <v>428.02790839942895</v>
      </c>
      <c r="AG39" s="56">
        <f>+AI39/AE39</f>
        <v>428.02790839759302</v>
      </c>
      <c r="AH39" s="56">
        <f t="shared" si="25"/>
        <v>1070331</v>
      </c>
      <c r="AI39" s="56">
        <f t="shared" si="26"/>
        <v>4746.1005427017035</v>
      </c>
      <c r="AJ39" s="56">
        <f t="shared" si="27"/>
        <v>5390.7623428714169</v>
      </c>
      <c r="AK39" s="56">
        <v>5.7406654909604526</v>
      </c>
      <c r="AL39" s="56">
        <f t="shared" si="28"/>
        <v>26.198622436087277</v>
      </c>
      <c r="AM39" s="56" cm="1">
        <f t="array" ref="AM39">IF(AJ39=0,0,HAPropsSI("H","T",A39+273.15,"R",B39,"P",101300)/1000)</f>
        <v>18.674523375337056</v>
      </c>
      <c r="AN39" s="56">
        <f t="shared" si="35"/>
        <v>79.955540008880746</v>
      </c>
      <c r="AO39" s="56" cm="1">
        <f t="array" ref="AO39">IF(AJ39=0,0,HAPropsSI("Hha","B",AL39+273.15,"P",101300,"R",1)/1000)</f>
        <v>79.955540007710667</v>
      </c>
      <c r="AP39" s="56">
        <v>87.967899995977689</v>
      </c>
      <c r="AQ39" s="56">
        <f t="shared" si="29"/>
        <v>263903.69998793304</v>
      </c>
      <c r="AR39" s="142"/>
      <c r="AS39" s="9">
        <f t="shared" si="30"/>
        <v>131.10000000000002</v>
      </c>
      <c r="AT39" s="9">
        <f t="shared" si="31"/>
        <v>62.275010110421093</v>
      </c>
      <c r="AU39" s="9">
        <f t="shared" si="14"/>
        <v>599.31811356449816</v>
      </c>
      <c r="AV39" s="9">
        <f t="shared" si="15"/>
        <v>295.36363636363637</v>
      </c>
      <c r="AW39" s="9">
        <f t="shared" si="32"/>
        <v>1088.0567600385557</v>
      </c>
      <c r="AX39" s="9">
        <f t="shared" si="16"/>
        <v>394.88225097408446</v>
      </c>
      <c r="AY39" s="144" cm="1">
        <f t="array" ref="AY39">HAPropsSI("W","T",A39+273.15,"R",B39,"P",101300)</f>
        <v>5.0338203155771534E-3</v>
      </c>
      <c r="AZ39" s="147" cm="1">
        <f t="array" ref="AZ39">HAPropsSI("W","B",AL39+273.15,"P",101300,"R",1)</f>
        <v>2.1718752988047037E-2</v>
      </c>
      <c r="BA39" s="147">
        <f t="shared" si="33"/>
        <v>1.6684932672469885E-2</v>
      </c>
      <c r="BB39" s="150">
        <f t="shared" si="17"/>
        <v>1.2231154073095429</v>
      </c>
      <c r="BC39" s="9">
        <f t="shared" si="18"/>
        <v>1598.0339433767244</v>
      </c>
      <c r="BD39" s="4">
        <f t="shared" si="34"/>
        <v>32435.859398316086</v>
      </c>
    </row>
    <row r="40" spans="1:56" x14ac:dyDescent="0.3">
      <c r="A40" s="7">
        <v>7</v>
      </c>
      <c r="B40" s="129">
        <v>0.84199999999999997</v>
      </c>
      <c r="C40" s="14">
        <v>424.19724770642199</v>
      </c>
      <c r="D40" s="9">
        <v>6148.8606730152987</v>
      </c>
      <c r="E40" s="71">
        <v>3249</v>
      </c>
      <c r="F40" s="108">
        <f t="shared" si="19"/>
        <v>0.33237084719001614</v>
      </c>
      <c r="G40" s="18">
        <f t="shared" si="20"/>
        <v>6148.8606730152987</v>
      </c>
      <c r="H40" s="114">
        <f t="shared" si="21"/>
        <v>1</v>
      </c>
      <c r="I40" s="86">
        <v>10</v>
      </c>
      <c r="J40" s="94">
        <f t="shared" si="22"/>
        <v>3381.8733701584142</v>
      </c>
      <c r="K40" s="78">
        <v>24</v>
      </c>
      <c r="L40" s="119">
        <f t="shared" si="0"/>
        <v>25.264333778879411</v>
      </c>
      <c r="M40" s="86">
        <v>10</v>
      </c>
      <c r="N40" s="94">
        <f t="shared" si="1"/>
        <v>3381.8733701584142</v>
      </c>
      <c r="O40" s="193">
        <f t="shared" si="2"/>
        <v>25.264333778879411</v>
      </c>
      <c r="P40" s="119">
        <f t="shared" si="3"/>
        <v>26.528667557758823</v>
      </c>
      <c r="Q40" s="86">
        <v>1</v>
      </c>
      <c r="R40" s="94">
        <f t="shared" si="4"/>
        <v>0</v>
      </c>
      <c r="S40" s="78">
        <v>12</v>
      </c>
      <c r="T40" s="87">
        <f t="shared" si="5"/>
        <v>12</v>
      </c>
      <c r="U40" s="103">
        <f t="shared" si="6"/>
        <v>0.92828571428571427</v>
      </c>
      <c r="V40" s="86">
        <v>11</v>
      </c>
      <c r="W40" s="94">
        <f t="shared" si="7"/>
        <v>3544.3636363636365</v>
      </c>
      <c r="X40" s="78">
        <v>24</v>
      </c>
      <c r="Y40" s="97">
        <f t="shared" si="8"/>
        <v>27.13548149774082</v>
      </c>
      <c r="Z40" s="94">
        <f t="shared" si="9"/>
        <v>10308.110376680466</v>
      </c>
      <c r="AA40" s="58">
        <f t="shared" si="36"/>
        <v>26.712823632471174</v>
      </c>
      <c r="AB40" s="63">
        <f t="shared" si="10"/>
        <v>24.000000000000004</v>
      </c>
      <c r="AC40" s="2">
        <v>6.5382130044791325</v>
      </c>
      <c r="AD40" s="58">
        <v>19.290846179971229</v>
      </c>
      <c r="AE40" s="63">
        <f t="shared" si="11"/>
        <v>10.62978865909071</v>
      </c>
      <c r="AF40" s="56">
        <f t="shared" si="12"/>
        <v>428.02790839942895</v>
      </c>
      <c r="AG40" s="56">
        <f>+AI40/AE40</f>
        <v>428.02790839698076</v>
      </c>
      <c r="AH40" s="56">
        <f t="shared" si="25"/>
        <v>1070331</v>
      </c>
      <c r="AI40" s="56">
        <f t="shared" si="26"/>
        <v>4549.8462064525438</v>
      </c>
      <c r="AJ40" s="56">
        <f t="shared" si="27"/>
        <v>5758.2641702279225</v>
      </c>
      <c r="AK40" s="56">
        <v>6.5382130044791325</v>
      </c>
      <c r="AL40" s="56">
        <f t="shared" si="28"/>
        <v>26.23536667315625</v>
      </c>
      <c r="AM40" s="56" cm="1">
        <f t="array" ref="AM40">IF(AJ40=0,0,HAPropsSI("H","T",A40+273.15,"R",B40,"P",101300)/1000)</f>
        <v>20.221000689194558</v>
      </c>
      <c r="AN40" s="56">
        <f t="shared" si="35"/>
        <v>80.111168013861544</v>
      </c>
      <c r="AO40" s="56" cm="1">
        <f t="array" ref="AO40">IF(AJ40=0,0,HAPropsSI("Hha","B",AL40+273.15,"P",101300,"R",1)/1000)</f>
        <v>80.111168012852332</v>
      </c>
      <c r="AP40" s="56">
        <v>96.147071004362758</v>
      </c>
      <c r="AQ40" s="56">
        <f t="shared" si="29"/>
        <v>288441.21301308827</v>
      </c>
      <c r="AR40" s="142"/>
      <c r="AS40" s="9">
        <f t="shared" si="30"/>
        <v>131.10000000000002</v>
      </c>
      <c r="AT40" s="9">
        <f t="shared" si="31"/>
        <v>68.065280848557776</v>
      </c>
      <c r="AU40" s="9">
        <f t="shared" si="14"/>
        <v>614.88606730152969</v>
      </c>
      <c r="AV40" s="9">
        <f t="shared" si="15"/>
        <v>295.36363636363637</v>
      </c>
      <c r="AW40" s="9">
        <f t="shared" si="32"/>
        <v>1109.414984513724</v>
      </c>
      <c r="AX40" s="9">
        <f t="shared" si="16"/>
        <v>470.61078299498445</v>
      </c>
      <c r="AY40" s="144" cm="1">
        <f t="array" ref="AY40">HAPropsSI("W","T",A40+273.15,"R",B40,"P",101300)</f>
        <v>5.245265189394983E-3</v>
      </c>
      <c r="AZ40" s="147" cm="1">
        <f t="array" ref="AZ40">HAPropsSI("W","B",AL40+273.15,"P",101300,"R",1)</f>
        <v>2.1767613498198935E-2</v>
      </c>
      <c r="BA40" s="147">
        <f t="shared" si="33"/>
        <v>1.6522348308803954E-2</v>
      </c>
      <c r="BB40" s="150">
        <f t="shared" si="17"/>
        <v>1.3238128300044891</v>
      </c>
      <c r="BC40" s="9">
        <f t="shared" si="18"/>
        <v>2021.6079322788735</v>
      </c>
      <c r="BD40" s="4">
        <f t="shared" si="34"/>
        <v>39007.578606485535</v>
      </c>
    </row>
    <row r="41" spans="1:56" x14ac:dyDescent="0.3">
      <c r="A41" s="7">
        <v>8</v>
      </c>
      <c r="B41" s="129">
        <v>0.81800000000000006</v>
      </c>
      <c r="C41" s="14">
        <v>474.15825688073392</v>
      </c>
      <c r="D41" s="9">
        <v>6304.8884621687712</v>
      </c>
      <c r="E41" s="71">
        <v>3249</v>
      </c>
      <c r="F41" s="107">
        <f t="shared" si="19"/>
        <v>0.34080478173885248</v>
      </c>
      <c r="G41" s="18">
        <f t="shared" si="20"/>
        <v>6304.8884621687712</v>
      </c>
      <c r="H41" s="114">
        <f t="shared" si="21"/>
        <v>1</v>
      </c>
      <c r="I41" s="86">
        <v>10</v>
      </c>
      <c r="J41" s="94">
        <f t="shared" si="22"/>
        <v>3467.6886541928243</v>
      </c>
      <c r="K41" s="78">
        <v>24</v>
      </c>
      <c r="L41" s="119">
        <f t="shared" si="0"/>
        <v>25.296416340960604</v>
      </c>
      <c r="M41" s="86">
        <v>10</v>
      </c>
      <c r="N41" s="94">
        <f t="shared" si="1"/>
        <v>3467.6886541928243</v>
      </c>
      <c r="O41" s="193">
        <f t="shared" si="2"/>
        <v>25.296416340960604</v>
      </c>
      <c r="P41" s="119">
        <f t="shared" si="3"/>
        <v>26.592832681921209</v>
      </c>
      <c r="Q41" s="86">
        <v>1</v>
      </c>
      <c r="R41" s="94">
        <f t="shared" si="4"/>
        <v>0</v>
      </c>
      <c r="S41" s="78">
        <v>15</v>
      </c>
      <c r="T41" s="87">
        <f t="shared" si="5"/>
        <v>15</v>
      </c>
      <c r="U41" s="102">
        <f t="shared" si="6"/>
        <v>0.92828571428571427</v>
      </c>
      <c r="V41" s="86">
        <v>11</v>
      </c>
      <c r="W41" s="94">
        <f t="shared" si="7"/>
        <v>3544.3636363636365</v>
      </c>
      <c r="X41" s="78">
        <v>24</v>
      </c>
      <c r="Y41" s="97">
        <f t="shared" si="8"/>
        <v>27.13548149774082</v>
      </c>
      <c r="Z41" s="94">
        <f t="shared" si="9"/>
        <v>10479.740944749286</v>
      </c>
      <c r="AA41" s="58">
        <f t="shared" si="36"/>
        <v>26.757515905697527</v>
      </c>
      <c r="AB41" s="63">
        <f t="shared" si="10"/>
        <v>24.000000000000004</v>
      </c>
      <c r="AC41" s="2">
        <v>7.3190932255967027</v>
      </c>
      <c r="AD41" s="58">
        <v>19.533116379066819</v>
      </c>
      <c r="AE41" s="63">
        <f t="shared" si="11"/>
        <v>10.180837401360286</v>
      </c>
      <c r="AF41" s="56">
        <f t="shared" si="12"/>
        <v>428.02790839942895</v>
      </c>
      <c r="AG41" s="56">
        <f t="shared" si="24"/>
        <v>428.02790839615682</v>
      </c>
      <c r="AH41" s="56">
        <f t="shared" si="25"/>
        <v>1070331</v>
      </c>
      <c r="AI41" s="56">
        <f t="shared" si="26"/>
        <v>4357.6825386256078</v>
      </c>
      <c r="AJ41" s="56">
        <f t="shared" si="27"/>
        <v>6122.0584061236787</v>
      </c>
      <c r="AK41" s="56">
        <v>7.3190932255967027</v>
      </c>
      <c r="AL41" s="56">
        <f t="shared" si="28"/>
        <v>26.272193106294765</v>
      </c>
      <c r="AM41" s="56" cm="1">
        <f t="array" ref="AM41">IF(AJ41=0,0,HAPropsSI("H","T",A41+273.15,"R",B41,"P",101300)/1000)</f>
        <v>21.771907522876411</v>
      </c>
      <c r="AN41" s="56">
        <f t="shared" si="35"/>
        <v>80.267378038029634</v>
      </c>
      <c r="AO41" s="56" cm="1">
        <f t="array" ref="AO41">IF(AJ41=0,0,HAPropsSI("Hha","B",AL41+273.15,"P",101300,"R",1)/1000)</f>
        <v>80.267378047378088</v>
      </c>
      <c r="AP41" s="56">
        <v>104.65867446160233</v>
      </c>
      <c r="AQ41" s="56">
        <f t="shared" si="29"/>
        <v>313976.02338480699</v>
      </c>
      <c r="AR41" s="142"/>
      <c r="AS41" s="9">
        <f t="shared" si="30"/>
        <v>131.10000000000002</v>
      </c>
      <c r="AT41" s="9">
        <f t="shared" si="31"/>
        <v>74.090890092153757</v>
      </c>
      <c r="AU41" s="9">
        <f t="shared" si="14"/>
        <v>630.48884621687739</v>
      </c>
      <c r="AV41" s="9">
        <f t="shared" si="15"/>
        <v>295.36363636363637</v>
      </c>
      <c r="AW41" s="9">
        <f t="shared" si="32"/>
        <v>1131.0433726726674</v>
      </c>
      <c r="AX41" s="9">
        <f t="shared" si="16"/>
        <v>536.29355404297837</v>
      </c>
      <c r="AY41" s="144" cm="1">
        <f t="array" ref="AY41">HAPropsSI("W","T",A41+273.15,"R",B41,"P",101300)</f>
        <v>5.4581492958570392E-3</v>
      </c>
      <c r="AZ41" s="147" cm="1">
        <f t="array" ref="AZ41">HAPropsSI("W","B",AL41+273.15,"P",101300,"R",1)</f>
        <v>2.1816683682546096E-2</v>
      </c>
      <c r="BA41" s="147">
        <f t="shared" si="33"/>
        <v>1.6358534386689057E-2</v>
      </c>
      <c r="BB41" s="150">
        <f t="shared" si="17"/>
        <v>1.4267187708711813</v>
      </c>
      <c r="BC41" s="9">
        <f t="shared" si="18"/>
        <v>2435.365747639089</v>
      </c>
      <c r="BD41" s="4">
        <f t="shared" si="34"/>
        <v>44846.646025925758</v>
      </c>
    </row>
    <row r="42" spans="1:56" x14ac:dyDescent="0.3">
      <c r="A42" s="7">
        <v>9</v>
      </c>
      <c r="B42" s="129">
        <v>0.79400000000000004</v>
      </c>
      <c r="C42" s="14">
        <v>473.21559633027522</v>
      </c>
      <c r="D42" s="9">
        <v>6461.0760101823907</v>
      </c>
      <c r="E42" s="71">
        <v>3249</v>
      </c>
      <c r="F42" s="107">
        <f t="shared" si="19"/>
        <v>0.34924735190175082</v>
      </c>
      <c r="G42" s="18">
        <f t="shared" si="20"/>
        <v>6461.0760101823907</v>
      </c>
      <c r="H42" s="114">
        <f t="shared" si="21"/>
        <v>1</v>
      </c>
      <c r="I42" s="86">
        <v>10</v>
      </c>
      <c r="J42" s="94">
        <f t="shared" si="22"/>
        <v>3553.5918056003147</v>
      </c>
      <c r="K42" s="78">
        <v>24</v>
      </c>
      <c r="L42" s="119">
        <f t="shared" si="0"/>
        <v>25.328531752789758</v>
      </c>
      <c r="M42" s="86">
        <v>10</v>
      </c>
      <c r="N42" s="94">
        <f t="shared" si="1"/>
        <v>3553.5918056003147</v>
      </c>
      <c r="O42" s="193">
        <f t="shared" si="2"/>
        <v>25.328531752789758</v>
      </c>
      <c r="P42" s="119">
        <f t="shared" si="3"/>
        <v>26.657063505579515</v>
      </c>
      <c r="Q42" s="86">
        <v>1</v>
      </c>
      <c r="R42" s="94">
        <f t="shared" si="4"/>
        <v>0</v>
      </c>
      <c r="S42" s="78">
        <v>15</v>
      </c>
      <c r="T42" s="87">
        <f t="shared" si="5"/>
        <v>15</v>
      </c>
      <c r="U42" s="102">
        <f t="shared" si="6"/>
        <v>0.92828571428571427</v>
      </c>
      <c r="V42" s="86">
        <v>11</v>
      </c>
      <c r="W42" s="94">
        <f t="shared" si="7"/>
        <v>3544.3636363636365</v>
      </c>
      <c r="X42" s="78">
        <v>24</v>
      </c>
      <c r="Y42" s="97">
        <f t="shared" si="8"/>
        <v>27.13548149774082</v>
      </c>
      <c r="Z42" s="94">
        <f t="shared" si="9"/>
        <v>10651.547247564267</v>
      </c>
      <c r="AA42" s="58">
        <f t="shared" si="36"/>
        <v>26.802253939917268</v>
      </c>
      <c r="AB42" s="63">
        <f t="shared" si="10"/>
        <v>24.000000000000004</v>
      </c>
      <c r="AC42" s="2">
        <v>8.0827542330610527</v>
      </c>
      <c r="AD42" s="58">
        <v>19.769990261851603</v>
      </c>
      <c r="AE42" s="63">
        <f t="shared" si="11"/>
        <v>9.7417409632910648</v>
      </c>
      <c r="AF42" s="56">
        <f t="shared" si="12"/>
        <v>428.02790839942895</v>
      </c>
      <c r="AG42" s="56">
        <f t="shared" si="24"/>
        <v>428.02790839504507</v>
      </c>
      <c r="AH42" s="56">
        <f t="shared" si="25"/>
        <v>1070331</v>
      </c>
      <c r="AI42" s="56">
        <f t="shared" si="26"/>
        <v>4169.7370086438059</v>
      </c>
      <c r="AJ42" s="56">
        <f t="shared" si="27"/>
        <v>6481.8102389204614</v>
      </c>
      <c r="AK42" s="56">
        <v>8.0827542330610527</v>
      </c>
      <c r="AL42" s="56">
        <f t="shared" si="28"/>
        <v>26.309057246491829</v>
      </c>
      <c r="AM42" s="56" cm="1">
        <f t="array" ref="AM42">IF(AJ42=0,0,HAPropsSI("H","T",A42+273.15,"R",B42,"P",101300)/1000)</f>
        <v>23.325292353335303</v>
      </c>
      <c r="AN42" s="56">
        <f t="shared" si="35"/>
        <v>80.423982936673113</v>
      </c>
      <c r="AO42" s="56" cm="1">
        <f t="array" ref="AO42">IF(AJ42=0,0,HAPropsSI("Hha","B",AL42+273.15,"P",101300,"R",1)/1000)</f>
        <v>80.423982944088635</v>
      </c>
      <c r="AP42" s="56">
        <v>113.51942001997404</v>
      </c>
      <c r="AQ42" s="56">
        <f t="shared" si="29"/>
        <v>340558.26005992212</v>
      </c>
      <c r="AR42" s="142"/>
      <c r="AS42" s="9">
        <f t="shared" si="30"/>
        <v>131.10000000000002</v>
      </c>
      <c r="AT42" s="9">
        <f t="shared" si="31"/>
        <v>80.36366708533761</v>
      </c>
      <c r="AU42" s="9">
        <f t="shared" si="14"/>
        <v>646.10760101823871</v>
      </c>
      <c r="AV42" s="9">
        <f t="shared" si="15"/>
        <v>295.36363636363637</v>
      </c>
      <c r="AW42" s="9">
        <f t="shared" si="32"/>
        <v>1152.9349044672126</v>
      </c>
      <c r="AX42" s="9">
        <f t="shared" si="16"/>
        <v>545.58677834744083</v>
      </c>
      <c r="AY42" s="144" cm="1">
        <f t="array" ref="AY42">HAPropsSI("W","T",A42+273.15,"R",B42,"P",101300)</f>
        <v>5.6716933906047224E-3</v>
      </c>
      <c r="AZ42" s="147" cm="1">
        <f t="array" ref="AZ42">HAPropsSI("W","B",AL42+273.15,"P",101300,"R",1)</f>
        <v>2.1865904943252294E-2</v>
      </c>
      <c r="BA42" s="147">
        <f t="shared" si="33"/>
        <v>1.6194211552647574E-2</v>
      </c>
      <c r="BB42" s="150">
        <f t="shared" si="17"/>
        <v>1.5319645859477633</v>
      </c>
      <c r="BC42" s="9">
        <f t="shared" si="18"/>
        <v>2609.8183263460828</v>
      </c>
      <c r="BD42" s="4">
        <f t="shared" si="34"/>
        <v>46020.529463359111</v>
      </c>
    </row>
    <row r="43" spans="1:56" x14ac:dyDescent="0.3">
      <c r="A43" s="7">
        <v>10</v>
      </c>
      <c r="B43" s="129">
        <v>0.77</v>
      </c>
      <c r="C43" s="14">
        <v>419.48394495412845</v>
      </c>
      <c r="D43" s="9">
        <v>6617.2131128931214</v>
      </c>
      <c r="E43" s="71">
        <v>3249</v>
      </c>
      <c r="F43" s="107">
        <f t="shared" si="19"/>
        <v>0.3576871952915201</v>
      </c>
      <c r="G43" s="18">
        <f t="shared" si="20"/>
        <v>6617.2131128931214</v>
      </c>
      <c r="H43" s="114">
        <f t="shared" si="21"/>
        <v>1</v>
      </c>
      <c r="I43" s="86">
        <v>10</v>
      </c>
      <c r="J43" s="94">
        <f t="shared" si="22"/>
        <v>3639.4672120912169</v>
      </c>
      <c r="K43" s="78">
        <v>24</v>
      </c>
      <c r="L43" s="119">
        <f t="shared" si="0"/>
        <v>25.360636792014322</v>
      </c>
      <c r="M43" s="86">
        <v>10</v>
      </c>
      <c r="N43" s="94">
        <f t="shared" si="1"/>
        <v>3639.4672120912169</v>
      </c>
      <c r="O43" s="193">
        <f t="shared" si="2"/>
        <v>25.360636792014322</v>
      </c>
      <c r="P43" s="119">
        <f t="shared" si="3"/>
        <v>26.721273584028644</v>
      </c>
      <c r="Q43" s="86">
        <v>1</v>
      </c>
      <c r="R43" s="94">
        <f t="shared" si="4"/>
        <v>0</v>
      </c>
      <c r="S43" s="78">
        <v>15</v>
      </c>
      <c r="T43" s="87">
        <f t="shared" si="5"/>
        <v>15</v>
      </c>
      <c r="U43" s="102">
        <f t="shared" si="6"/>
        <v>0.92828571428571427</v>
      </c>
      <c r="V43" s="86">
        <v>11</v>
      </c>
      <c r="W43" s="94">
        <f t="shared" si="7"/>
        <v>3544.3636363636365</v>
      </c>
      <c r="X43" s="78">
        <v>24</v>
      </c>
      <c r="Y43" s="97">
        <f t="shared" si="8"/>
        <v>27.13548149774082</v>
      </c>
      <c r="Z43" s="94">
        <f t="shared" si="9"/>
        <v>10823.298060546071</v>
      </c>
      <c r="AA43" s="58">
        <f t="shared" si="36"/>
        <v>26.846977524690075</v>
      </c>
      <c r="AB43" s="63">
        <f t="shared" si="10"/>
        <v>24.000000000000004</v>
      </c>
      <c r="AC43" s="2">
        <v>8.8286316378610081</v>
      </c>
      <c r="AD43" s="58">
        <v>20.001267037559131</v>
      </c>
      <c r="AE43" s="63">
        <f t="shared" si="11"/>
        <v>9.3128024173897508</v>
      </c>
      <c r="AF43" s="56">
        <f t="shared" si="12"/>
        <v>428.02790839942895</v>
      </c>
      <c r="AG43" s="56">
        <f t="shared" si="24"/>
        <v>428.02790839358926</v>
      </c>
      <c r="AH43" s="56">
        <f t="shared" si="25"/>
        <v>1070331</v>
      </c>
      <c r="AI43" s="56">
        <f t="shared" si="26"/>
        <v>3986.1393399980971</v>
      </c>
      <c r="AJ43" s="56">
        <f t="shared" si="27"/>
        <v>6837.1587205479736</v>
      </c>
      <c r="AK43" s="56">
        <v>8.8286316378610081</v>
      </c>
      <c r="AL43" s="56">
        <f t="shared" si="28"/>
        <v>26.345909480344623</v>
      </c>
      <c r="AM43" s="56" cm="1">
        <f t="array" ref="AM43">IF(AJ43=0,0,HAPropsSI("H","T",A43+273.15,"R",B43,"P",101300)/1000)</f>
        <v>24.878971895384655</v>
      </c>
      <c r="AN43" s="56">
        <f t="shared" si="35"/>
        <v>80.580772586043267</v>
      </c>
      <c r="AO43" s="56" cm="1">
        <f t="array" ref="AO43">IF(AJ43=0,0,HAPropsSI("Hha","B",AL43+273.15,"P",101300,"R",1)/1000)</f>
        <v>80.580772591744733</v>
      </c>
      <c r="AP43" s="56">
        <v>122.74573955909094</v>
      </c>
      <c r="AQ43" s="56">
        <f t="shared" si="29"/>
        <v>368237.21867727279</v>
      </c>
      <c r="AR43" s="142"/>
      <c r="AS43" s="9">
        <f t="shared" si="30"/>
        <v>131.10000000000002</v>
      </c>
      <c r="AT43" s="9">
        <f t="shared" si="31"/>
        <v>86.895244428968084</v>
      </c>
      <c r="AU43" s="9">
        <f t="shared" si="14"/>
        <v>661.72131128931233</v>
      </c>
      <c r="AV43" s="9">
        <f t="shared" si="15"/>
        <v>295.36363636363637</v>
      </c>
      <c r="AW43" s="9">
        <f t="shared" si="32"/>
        <v>1175.0801920819167</v>
      </c>
      <c r="AX43" s="9">
        <f t="shared" si="16"/>
        <v>492.92727461197745</v>
      </c>
      <c r="AY43" s="144" cm="1">
        <f t="array" ref="AY43">HAPropsSI("W","T",A43+273.15,"R",B43,"P",101300)</f>
        <v>5.8850284810678666E-3</v>
      </c>
      <c r="AZ43" s="147" cm="1">
        <f t="array" ref="AZ43">HAPropsSI("W","B",AL43+273.15,"P",101300,"R",1)</f>
        <v>2.1915211336065665E-2</v>
      </c>
      <c r="BA43" s="147">
        <f t="shared" si="33"/>
        <v>1.6030182854997799E-2</v>
      </c>
      <c r="BB43" s="150">
        <f t="shared" si="17"/>
        <v>1.6396972081701373</v>
      </c>
      <c r="BC43" s="9">
        <f t="shared" si="18"/>
        <v>2476.1759522885282</v>
      </c>
      <c r="BD43" s="4">
        <f t="shared" si="34"/>
        <v>41933.43707970401</v>
      </c>
    </row>
    <row r="44" spans="1:56" x14ac:dyDescent="0.3">
      <c r="A44" s="7">
        <v>11</v>
      </c>
      <c r="B44" s="129">
        <v>0.746</v>
      </c>
      <c r="C44" s="14">
        <v>352.55504587155963</v>
      </c>
      <c r="D44" s="9">
        <v>6773.0663867374169</v>
      </c>
      <c r="E44" s="71">
        <v>3249</v>
      </c>
      <c r="F44" s="107">
        <f t="shared" si="19"/>
        <v>0.36611169658040094</v>
      </c>
      <c r="G44" s="18">
        <f t="shared" si="20"/>
        <v>6773.0663867374169</v>
      </c>
      <c r="H44" s="114">
        <f t="shared" si="21"/>
        <v>1</v>
      </c>
      <c r="I44" s="86">
        <v>10</v>
      </c>
      <c r="J44" s="94">
        <f t="shared" si="22"/>
        <v>3725.1865127055794</v>
      </c>
      <c r="K44" s="78">
        <v>24</v>
      </c>
      <c r="L44" s="119">
        <f t="shared" si="0"/>
        <v>25.392683470114388</v>
      </c>
      <c r="M44" s="86">
        <v>10</v>
      </c>
      <c r="N44" s="94">
        <f t="shared" si="1"/>
        <v>3725.1865127055794</v>
      </c>
      <c r="O44" s="193">
        <f t="shared" si="2"/>
        <v>25.392683470114388</v>
      </c>
      <c r="P44" s="119">
        <f t="shared" si="3"/>
        <v>26.785366940228776</v>
      </c>
      <c r="Q44" s="86">
        <v>1</v>
      </c>
      <c r="R44" s="94">
        <f t="shared" si="4"/>
        <v>0</v>
      </c>
      <c r="S44" s="78">
        <v>15</v>
      </c>
      <c r="T44" s="87">
        <f t="shared" si="5"/>
        <v>15</v>
      </c>
      <c r="U44" s="102">
        <f t="shared" si="6"/>
        <v>0.92828571428571427</v>
      </c>
      <c r="V44" s="86">
        <v>11</v>
      </c>
      <c r="W44" s="94">
        <f t="shared" si="7"/>
        <v>3544.3636363636365</v>
      </c>
      <c r="X44" s="78">
        <v>24</v>
      </c>
      <c r="Y44" s="97">
        <f t="shared" si="8"/>
        <v>27.13548149774082</v>
      </c>
      <c r="Z44" s="94">
        <f t="shared" si="9"/>
        <v>10994.736661774796</v>
      </c>
      <c r="AA44" s="58">
        <f t="shared" si="36"/>
        <v>26.891619810116676</v>
      </c>
      <c r="AB44" s="63">
        <f t="shared" si="10"/>
        <v>24.000000000000004</v>
      </c>
      <c r="AC44" s="2">
        <v>9.5561444396228126</v>
      </c>
      <c r="AD44" s="58">
        <v>20.226738497599932</v>
      </c>
      <c r="AE44" s="63">
        <f t="shared" si="11"/>
        <v>8.8943324993196313</v>
      </c>
      <c r="AF44" s="56">
        <f t="shared" si="12"/>
        <v>428.02790839942895</v>
      </c>
      <c r="AG44" s="56">
        <f t="shared" si="24"/>
        <v>428.02790839156501</v>
      </c>
      <c r="AH44" s="56">
        <f t="shared" si="25"/>
        <v>1070331</v>
      </c>
      <c r="AI44" s="56">
        <f t="shared" si="26"/>
        <v>3807.0225362229025</v>
      </c>
      <c r="AJ44" s="56">
        <f t="shared" si="27"/>
        <v>7187.7141255518927</v>
      </c>
      <c r="AK44" s="56">
        <v>9.5561444396228126</v>
      </c>
      <c r="AL44" s="56">
        <f t="shared" si="28"/>
        <v>26.38269472353614</v>
      </c>
      <c r="AM44" s="56" cm="1">
        <f t="array" ref="AM44">IF(AJ44=0,0,HAPropsSI("H","T",A44+273.15,"R",B44,"P",101300)/1000)</f>
        <v>26.430514968765515</v>
      </c>
      <c r="AN44" s="56">
        <f t="shared" si="35"/>
        <v>80.737512277264727</v>
      </c>
      <c r="AO44" s="56" cm="1">
        <f t="array" ref="AO44">IF(AJ44=0,0,HAPropsSI("Hha","B",AL44+273.15,"P",101300,"R",1)/1000)</f>
        <v>80.737512281639042</v>
      </c>
      <c r="AP44" s="56">
        <v>132.35337031655391</v>
      </c>
      <c r="AQ44" s="56">
        <f t="shared" si="29"/>
        <v>397060.1109496617</v>
      </c>
      <c r="AR44" s="142"/>
      <c r="AS44" s="9">
        <f t="shared" si="30"/>
        <v>131.10000000000002</v>
      </c>
      <c r="AT44" s="9">
        <f t="shared" si="31"/>
        <v>93.696762966816067</v>
      </c>
      <c r="AU44" s="9">
        <f t="shared" si="14"/>
        <v>677.30663867374187</v>
      </c>
      <c r="AV44" s="9">
        <f t="shared" si="15"/>
        <v>295.36363636363637</v>
      </c>
      <c r="AW44" s="9">
        <f t="shared" si="32"/>
        <v>1197.4670380041944</v>
      </c>
      <c r="AX44" s="9">
        <f t="shared" si="16"/>
        <v>422.1730465132494</v>
      </c>
      <c r="AY44" s="144" cm="1">
        <f t="array" ref="AY44">HAPropsSI("W","T",A44+273.15,"R",B44,"P",101300)</f>
        <v>6.0971897580224402E-3</v>
      </c>
      <c r="AZ44" s="147" cm="1">
        <f t="array" ref="AZ44">HAPropsSI("W","B",AL44+273.15,"P",101300,"R",1)</f>
        <v>2.1964529029834891E-2</v>
      </c>
      <c r="BA44" s="147">
        <f t="shared" si="33"/>
        <v>1.5867339271812452E-2</v>
      </c>
      <c r="BB44" s="150">
        <f t="shared" si="17"/>
        <v>1.7500798588171604</v>
      </c>
      <c r="BC44" s="9">
        <f t="shared" si="18"/>
        <v>2221.1981456550361</v>
      </c>
      <c r="BD44" s="4">
        <f t="shared" si="34"/>
        <v>36215.707692892567</v>
      </c>
    </row>
    <row r="45" spans="1:56" x14ac:dyDescent="0.3">
      <c r="A45" s="7">
        <v>12</v>
      </c>
      <c r="B45" s="129">
        <v>0.72199999999999998</v>
      </c>
      <c r="C45" s="14">
        <v>352.55504587155963</v>
      </c>
      <c r="D45" s="9">
        <v>6928.3777424687069</v>
      </c>
      <c r="E45" s="71">
        <v>3249</v>
      </c>
      <c r="F45" s="107">
        <f t="shared" si="19"/>
        <v>0.37450690499830847</v>
      </c>
      <c r="G45" s="18">
        <f t="shared" si="20"/>
        <v>6928.3777424687069</v>
      </c>
      <c r="H45" s="114">
        <f t="shared" si="21"/>
        <v>1</v>
      </c>
      <c r="I45" s="86">
        <v>10</v>
      </c>
      <c r="J45" s="94">
        <f t="shared" si="22"/>
        <v>3810.607758357789</v>
      </c>
      <c r="K45" s="78">
        <v>24</v>
      </c>
      <c r="L45" s="119">
        <f t="shared" si="0"/>
        <v>25.424618718567228</v>
      </c>
      <c r="M45" s="86">
        <v>10</v>
      </c>
      <c r="N45" s="94">
        <f t="shared" si="1"/>
        <v>3810.607758357789</v>
      </c>
      <c r="O45" s="193">
        <f t="shared" si="2"/>
        <v>25.424618718567228</v>
      </c>
      <c r="P45" s="119">
        <f t="shared" si="3"/>
        <v>26.849237437134455</v>
      </c>
      <c r="Q45" s="86">
        <v>1</v>
      </c>
      <c r="R45" s="94">
        <f t="shared" si="4"/>
        <v>0</v>
      </c>
      <c r="S45" s="78">
        <v>18</v>
      </c>
      <c r="T45" s="87">
        <f t="shared" si="5"/>
        <v>18</v>
      </c>
      <c r="U45" s="102">
        <f t="shared" si="6"/>
        <v>0.92828571428571427</v>
      </c>
      <c r="V45" s="86">
        <v>11</v>
      </c>
      <c r="W45" s="94">
        <f t="shared" si="7"/>
        <v>3544.3636363636365</v>
      </c>
      <c r="X45" s="78">
        <v>24</v>
      </c>
      <c r="Y45" s="97">
        <f t="shared" si="8"/>
        <v>27.13548149774082</v>
      </c>
      <c r="Z45" s="94">
        <f t="shared" si="9"/>
        <v>11165.579153079216</v>
      </c>
      <c r="AA45" s="58">
        <f t="shared" si="36"/>
        <v>26.936106869653681</v>
      </c>
      <c r="AB45" s="63">
        <f t="shared" si="10"/>
        <v>24.000000000000004</v>
      </c>
      <c r="AC45" s="2">
        <v>10.264690537429431</v>
      </c>
      <c r="AD45" s="58">
        <v>20.446187701850018</v>
      </c>
      <c r="AE45" s="63">
        <f t="shared" si="11"/>
        <v>8.4866522545558691</v>
      </c>
      <c r="AF45" s="56">
        <f t="shared" si="12"/>
        <v>428.02790839942895</v>
      </c>
      <c r="AG45" s="56">
        <f t="shared" si="24"/>
        <v>428.02790839938621</v>
      </c>
      <c r="AH45" s="56">
        <f t="shared" si="25"/>
        <v>1070331</v>
      </c>
      <c r="AI45" s="56">
        <f t="shared" si="26"/>
        <v>3632.5240138304839</v>
      </c>
      <c r="AJ45" s="56">
        <f t="shared" si="27"/>
        <v>7533.0551392487323</v>
      </c>
      <c r="AK45" s="56">
        <v>10.264690537429431</v>
      </c>
      <c r="AL45" s="56">
        <f t="shared" si="28"/>
        <v>26.419352060594633</v>
      </c>
      <c r="AM45" s="56" cm="1">
        <f t="array" ref="AM45">IF(AJ45=0,0,HAPropsSI("H","T",A45+273.15,"R",B45,"P",101300)/1000)</f>
        <v>27.97722568926919</v>
      </c>
      <c r="AN45" s="56">
        <f t="shared" si="35"/>
        <v>80.893940993477941</v>
      </c>
      <c r="AO45" s="56" cm="1">
        <f t="array" ref="AO45">IF(AJ45=0,0,HAPropsSI("Hha","B",AL45+273.15,"P",101300,"R",1)/1000)</f>
        <v>80.893940996890279</v>
      </c>
      <c r="AP45" s="56">
        <v>142.3568166682785</v>
      </c>
      <c r="AQ45" s="56">
        <f t="shared" si="29"/>
        <v>427070.4500048355</v>
      </c>
      <c r="AR45" s="142"/>
      <c r="AS45" s="9">
        <f t="shared" si="30"/>
        <v>131.10000000000002</v>
      </c>
      <c r="AT45" s="9">
        <f t="shared" si="31"/>
        <v>100.77849076435574</v>
      </c>
      <c r="AU45" s="9">
        <f t="shared" si="14"/>
        <v>692.83777424687105</v>
      </c>
      <c r="AV45" s="9">
        <f t="shared" si="15"/>
        <v>295.36363636363637</v>
      </c>
      <c r="AW45" s="9">
        <f t="shared" si="32"/>
        <v>1220.0799013748633</v>
      </c>
      <c r="AX45" s="9">
        <f t="shared" si="16"/>
        <v>430.14532559618289</v>
      </c>
      <c r="AY45" s="144" cm="1">
        <f t="array" ref="AY45">HAPropsSI("W","T",A45+273.15,"R",B45,"P",101300)</f>
        <v>6.3071102868622825E-3</v>
      </c>
      <c r="AZ45" s="147" cm="1">
        <f t="array" ref="AZ45">HAPropsSI("W","B",AL45+273.15,"P",101300,"R",1)</f>
        <v>2.2013775747892487E-2</v>
      </c>
      <c r="BA45" s="147">
        <f t="shared" si="33"/>
        <v>1.5706665461030205E-2</v>
      </c>
      <c r="BB45" s="150">
        <f t="shared" si="17"/>
        <v>1.8632924129215489</v>
      </c>
      <c r="BC45" s="9">
        <f t="shared" si="18"/>
        <v>2364.8873115948686</v>
      </c>
      <c r="BD45" s="4">
        <f t="shared" si="34"/>
        <v>37204.834726517409</v>
      </c>
    </row>
    <row r="46" spans="1:56" x14ac:dyDescent="0.3">
      <c r="A46" s="7">
        <v>13</v>
      </c>
      <c r="B46" s="129">
        <v>0.69800000000000006</v>
      </c>
      <c r="C46" s="14">
        <v>373.29357798165137</v>
      </c>
      <c r="D46" s="9">
        <v>7082.862802399577</v>
      </c>
      <c r="E46" s="71">
        <v>3249</v>
      </c>
      <c r="F46" s="107">
        <f t="shared" si="19"/>
        <v>0.38285744877835554</v>
      </c>
      <c r="G46" s="18">
        <f t="shared" si="20"/>
        <v>7082.862802399577</v>
      </c>
      <c r="H46" s="114">
        <f t="shared" si="21"/>
        <v>1</v>
      </c>
      <c r="I46" s="86">
        <v>10</v>
      </c>
      <c r="J46" s="94">
        <f t="shared" si="22"/>
        <v>3895.5745413197674</v>
      </c>
      <c r="K46" s="78">
        <v>24</v>
      </c>
      <c r="L46" s="119">
        <f t="shared" si="0"/>
        <v>25.456384063399316</v>
      </c>
      <c r="M46" s="86">
        <v>10</v>
      </c>
      <c r="N46" s="94">
        <f t="shared" si="1"/>
        <v>3895.5745413197674</v>
      </c>
      <c r="O46" s="193">
        <f t="shared" si="2"/>
        <v>25.456384063399316</v>
      </c>
      <c r="P46" s="119">
        <f t="shared" si="3"/>
        <v>26.912768126798632</v>
      </c>
      <c r="Q46" s="86">
        <v>1</v>
      </c>
      <c r="R46" s="94">
        <f t="shared" si="4"/>
        <v>0</v>
      </c>
      <c r="S46" s="78">
        <v>18</v>
      </c>
      <c r="T46" s="87">
        <f t="shared" si="5"/>
        <v>18</v>
      </c>
      <c r="U46" s="102">
        <f t="shared" si="6"/>
        <v>0.92828571428571427</v>
      </c>
      <c r="V46" s="86">
        <v>11</v>
      </c>
      <c r="W46" s="94">
        <f t="shared" si="7"/>
        <v>3544.3636363636365</v>
      </c>
      <c r="X46" s="78">
        <v>24</v>
      </c>
      <c r="Y46" s="97">
        <f t="shared" si="8"/>
        <v>27.13548149774082</v>
      </c>
      <c r="Z46" s="94">
        <f t="shared" si="9"/>
        <v>11335.512719003171</v>
      </c>
      <c r="AA46" s="58">
        <f t="shared" si="36"/>
        <v>26.980357246751751</v>
      </c>
      <c r="AB46" s="63">
        <f t="shared" si="10"/>
        <v>24.000000000000004</v>
      </c>
      <c r="AC46" s="2">
        <v>10.953641887559513</v>
      </c>
      <c r="AD46" s="58">
        <v>20.659387638831546</v>
      </c>
      <c r="AE46" s="63">
        <f t="shared" si="11"/>
        <v>8.0900959585810561</v>
      </c>
      <c r="AF46" s="56">
        <f t="shared" si="12"/>
        <v>428.02790839942895</v>
      </c>
      <c r="AG46" s="56">
        <f t="shared" si="24"/>
        <v>428.0279083993621</v>
      </c>
      <c r="AH46" s="56">
        <f t="shared" si="25"/>
        <v>1070331</v>
      </c>
      <c r="AI46" s="56">
        <f t="shared" si="26"/>
        <v>3462.7868519015819</v>
      </c>
      <c r="AJ46" s="56">
        <f t="shared" si="27"/>
        <v>7872.7258671015888</v>
      </c>
      <c r="AK46" s="56">
        <v>10.953641887559513</v>
      </c>
      <c r="AL46" s="56">
        <f t="shared" si="28"/>
        <v>26.455814371323445</v>
      </c>
      <c r="AM46" s="56" cm="1">
        <f t="array" ref="AM46">IF(AJ46=0,0,HAPropsSI("H","T",A46+273.15,"R",B46,"P",101300)/1000)</f>
        <v>29.516125997502417</v>
      </c>
      <c r="AN46" s="56">
        <f t="shared" si="35"/>
        <v>81.049769621281811</v>
      </c>
      <c r="AO46" s="56" cm="1">
        <f t="array" ref="AO46">IF(AJ46=0,0,HAPropsSI("Hha","B",AL46+273.15,"P",101300,"R",1)/1000)</f>
        <v>81.049769624140367</v>
      </c>
      <c r="AP46" s="56">
        <v>152.76866360500935</v>
      </c>
      <c r="AQ46" s="56">
        <f t="shared" si="29"/>
        <v>458305.99081502808</v>
      </c>
      <c r="AR46" s="142"/>
      <c r="AS46" s="9">
        <f t="shared" si="30"/>
        <v>131.10000000000002</v>
      </c>
      <c r="AT46" s="9">
        <f t="shared" si="31"/>
        <v>108.14933709901553</v>
      </c>
      <c r="AU46" s="9">
        <f t="shared" si="14"/>
        <v>708.2862802399577</v>
      </c>
      <c r="AV46" s="9">
        <f t="shared" si="15"/>
        <v>295.36363636363637</v>
      </c>
      <c r="AW46" s="9">
        <f t="shared" si="32"/>
        <v>1242.8992537026097</v>
      </c>
      <c r="AX46" s="9">
        <f t="shared" si="16"/>
        <v>463.96630948537143</v>
      </c>
      <c r="AY46" s="144" cm="1">
        <f t="array" ref="AY46">HAPropsSI("W","T",A46+273.15,"R",B46,"P",101300)</f>
        <v>6.5136144653631716E-3</v>
      </c>
      <c r="AZ46" s="147" cm="1">
        <f t="array" ref="AZ46">HAPropsSI("W","B",AL46+273.15,"P",101300,"R",1)</f>
        <v>2.2062860182149136E-2</v>
      </c>
      <c r="BA46" s="147">
        <f t="shared" si="33"/>
        <v>1.5549245716785964E-2</v>
      </c>
      <c r="BB46" s="150">
        <f t="shared" si="17"/>
        <v>1.9795312401827563</v>
      </c>
      <c r="BC46" s="9">
        <f t="shared" si="18"/>
        <v>2660.2066777473965</v>
      </c>
      <c r="BD46" s="4">
        <f t="shared" si="34"/>
        <v>40458.261697218186</v>
      </c>
    </row>
    <row r="47" spans="1:56" x14ac:dyDescent="0.3">
      <c r="A47" s="7">
        <v>14</v>
      </c>
      <c r="B47" s="129">
        <v>0.67400000000000004</v>
      </c>
      <c r="C47" s="14">
        <v>354.44036697247702</v>
      </c>
      <c r="D47" s="9">
        <v>7236.2092613043769</v>
      </c>
      <c r="E47" s="71">
        <v>3249</v>
      </c>
      <c r="F47" s="107">
        <f t="shared" si="19"/>
        <v>0.39114644655699332</v>
      </c>
      <c r="G47" s="18">
        <f t="shared" si="20"/>
        <v>7236.2092613043769</v>
      </c>
      <c r="H47" s="114">
        <f t="shared" si="21"/>
        <v>1</v>
      </c>
      <c r="I47" s="86">
        <v>10</v>
      </c>
      <c r="J47" s="94">
        <f t="shared" si="22"/>
        <v>3979.9150937174072</v>
      </c>
      <c r="K47" s="78">
        <v>24</v>
      </c>
      <c r="L47" s="119">
        <f t="shared" si="0"/>
        <v>25.487915288153808</v>
      </c>
      <c r="M47" s="86">
        <v>10</v>
      </c>
      <c r="N47" s="94">
        <f t="shared" si="1"/>
        <v>3979.9150937174072</v>
      </c>
      <c r="O47" s="193">
        <f t="shared" si="2"/>
        <v>25.487915288153808</v>
      </c>
      <c r="P47" s="119">
        <f t="shared" si="3"/>
        <v>26.975830576307615</v>
      </c>
      <c r="Q47" s="86">
        <v>1</v>
      </c>
      <c r="R47" s="94">
        <f t="shared" si="4"/>
        <v>0</v>
      </c>
      <c r="S47" s="78">
        <v>18</v>
      </c>
      <c r="T47" s="87">
        <f t="shared" si="5"/>
        <v>18</v>
      </c>
      <c r="U47" s="102">
        <f t="shared" si="6"/>
        <v>0.92828571428571427</v>
      </c>
      <c r="V47" s="86">
        <v>11</v>
      </c>
      <c r="W47" s="94">
        <f t="shared" si="7"/>
        <v>3544.3636363636365</v>
      </c>
      <c r="X47" s="78">
        <v>24</v>
      </c>
      <c r="Y47" s="97">
        <f t="shared" si="8"/>
        <v>27.13548149774082</v>
      </c>
      <c r="Z47" s="94">
        <f t="shared" si="9"/>
        <v>11504.19382379845</v>
      </c>
      <c r="AA47" s="58">
        <f t="shared" si="36"/>
        <v>27.024281485355981</v>
      </c>
      <c r="AB47" s="63">
        <f t="shared" si="10"/>
        <v>24.000000000000004</v>
      </c>
      <c r="AC47" s="2">
        <v>11.622339265220774</v>
      </c>
      <c r="AD47" s="58">
        <v>20.866099877857248</v>
      </c>
      <c r="AE47" s="63">
        <f t="shared" si="11"/>
        <v>7.7050143585911686</v>
      </c>
      <c r="AF47" s="56">
        <f t="shared" si="12"/>
        <v>428.02790839942895</v>
      </c>
      <c r="AG47" s="56">
        <f t="shared" si="24"/>
        <v>428.02790839933266</v>
      </c>
      <c r="AH47" s="56">
        <f t="shared" si="25"/>
        <v>1070331</v>
      </c>
      <c r="AI47" s="56">
        <f t="shared" si="26"/>
        <v>3297.9611800946036</v>
      </c>
      <c r="AJ47" s="56">
        <f t="shared" si="27"/>
        <v>8206.2326437038464</v>
      </c>
      <c r="AK47" s="56">
        <v>11.622339265220774</v>
      </c>
      <c r="AL47" s="56">
        <f t="shared" si="28"/>
        <v>26.492007943933331</v>
      </c>
      <c r="AM47" s="56" cm="1">
        <f t="array" ref="AM47">IF(AJ47=0,0,HAPropsSI("H","T",A47+273.15,"R",B47,"P",101300)/1000)</f>
        <v>31.043937523138123</v>
      </c>
      <c r="AN47" s="56">
        <f t="shared" si="35"/>
        <v>81.204679118920495</v>
      </c>
      <c r="AO47" s="56" cm="1">
        <f t="array" ref="AO47">IF(AJ47=0,0,HAPropsSI("Hha","B",AL47+273.15,"P",101300,"R",1)/1000)</f>
        <v>81.204679121102998</v>
      </c>
      <c r="AP47" s="56">
        <v>163.59871051814443</v>
      </c>
      <c r="AQ47" s="56">
        <f t="shared" si="29"/>
        <v>490796.13155443332</v>
      </c>
      <c r="AR47" s="142"/>
      <c r="AS47" s="9">
        <f t="shared" si="30"/>
        <v>131.10000000000002</v>
      </c>
      <c r="AT47" s="9">
        <f t="shared" si="31"/>
        <v>115.81623924221391</v>
      </c>
      <c r="AU47" s="9">
        <f t="shared" si="14"/>
        <v>723.62092613043751</v>
      </c>
      <c r="AV47" s="9">
        <f t="shared" si="15"/>
        <v>295.36363636363637</v>
      </c>
      <c r="AW47" s="9">
        <f t="shared" si="32"/>
        <v>1265.900801736288</v>
      </c>
      <c r="AX47" s="9">
        <f t="shared" si="16"/>
        <v>448.68634471816279</v>
      </c>
      <c r="AY47" s="144" cm="1">
        <f t="array" ref="AY47">HAPropsSI("W","T",A47+273.15,"R",B47,"P",101300)</f>
        <v>6.7154112484623732E-3</v>
      </c>
      <c r="AZ47" s="147" cm="1">
        <f t="array" ref="AZ47">HAPropsSI("W","B",AL47+273.15,"P",101300,"R",1)</f>
        <v>2.2111681395517682E-2</v>
      </c>
      <c r="BA47" s="147">
        <f t="shared" si="33"/>
        <v>1.5396270147055309E-2</v>
      </c>
      <c r="BB47" s="150">
        <f t="shared" si="17"/>
        <v>2.0990082857060424</v>
      </c>
      <c r="BC47" s="9">
        <f t="shared" si="18"/>
        <v>2678.3037614301102</v>
      </c>
      <c r="BD47" s="4">
        <f t="shared" si="34"/>
        <v>39442.955414561729</v>
      </c>
    </row>
    <row r="48" spans="1:56" x14ac:dyDescent="0.3">
      <c r="A48" s="7">
        <v>15</v>
      </c>
      <c r="B48" s="129">
        <v>0.65</v>
      </c>
      <c r="C48" s="14">
        <v>371.40825688073392</v>
      </c>
      <c r="D48" s="9">
        <v>7388.0751971021728</v>
      </c>
      <c r="E48" s="71">
        <v>3249</v>
      </c>
      <c r="F48" s="107">
        <f t="shared" si="19"/>
        <v>0.39935541605957692</v>
      </c>
      <c r="G48" s="18">
        <f t="shared" si="20"/>
        <v>7388.0751971021728</v>
      </c>
      <c r="H48" s="114">
        <f t="shared" si="21"/>
        <v>1</v>
      </c>
      <c r="I48" s="86">
        <v>10</v>
      </c>
      <c r="J48" s="94">
        <f t="shared" si="22"/>
        <v>4063.4413584061949</v>
      </c>
      <c r="K48" s="78">
        <v>24</v>
      </c>
      <c r="L48" s="119">
        <f t="shared" si="0"/>
        <v>25.519142086531744</v>
      </c>
      <c r="M48" s="86">
        <v>10</v>
      </c>
      <c r="N48" s="94">
        <f t="shared" si="1"/>
        <v>4063.4413584061949</v>
      </c>
      <c r="O48" s="193">
        <f t="shared" si="2"/>
        <v>25.519142086531744</v>
      </c>
      <c r="P48" s="119">
        <f t="shared" si="3"/>
        <v>27.038284173063488</v>
      </c>
      <c r="Q48" s="86">
        <v>1</v>
      </c>
      <c r="R48" s="94">
        <f t="shared" si="4"/>
        <v>0</v>
      </c>
      <c r="S48" s="78">
        <v>18</v>
      </c>
      <c r="T48" s="87">
        <f t="shared" si="5"/>
        <v>18</v>
      </c>
      <c r="U48" s="102">
        <f t="shared" si="6"/>
        <v>0.92828571428571427</v>
      </c>
      <c r="V48" s="86">
        <v>11</v>
      </c>
      <c r="W48" s="94">
        <f t="shared" si="7"/>
        <v>3544.3636363636365</v>
      </c>
      <c r="X48" s="78">
        <v>24</v>
      </c>
      <c r="Y48" s="97">
        <f t="shared" si="8"/>
        <v>27.13548149774082</v>
      </c>
      <c r="Z48" s="94">
        <f t="shared" si="9"/>
        <v>11671.246353176026</v>
      </c>
      <c r="AA48" s="58">
        <f t="shared" si="36"/>
        <v>27.06778164602143</v>
      </c>
      <c r="AB48" s="63">
        <f t="shared" si="10"/>
        <v>24.000000000000004</v>
      </c>
      <c r="AC48" s="2">
        <v>12.270086621808673</v>
      </c>
      <c r="AD48" s="58">
        <v>21.066073246218419</v>
      </c>
      <c r="AE48" s="63">
        <f t="shared" si="11"/>
        <v>7.3317782750033231</v>
      </c>
      <c r="AF48" s="56">
        <f t="shared" si="12"/>
        <v>428.02790839942895</v>
      </c>
      <c r="AG48" s="56">
        <f t="shared" si="24"/>
        <v>428.02790839929128</v>
      </c>
      <c r="AH48" s="56">
        <f t="shared" si="25"/>
        <v>1070331</v>
      </c>
      <c r="AI48" s="56">
        <f t="shared" si="26"/>
        <v>3138.205719897036</v>
      </c>
      <c r="AJ48" s="56">
        <f t="shared" si="27"/>
        <v>8533.0406332789898</v>
      </c>
      <c r="AK48" s="56">
        <v>12.270086621808673</v>
      </c>
      <c r="AL48" s="56">
        <f t="shared" si="28"/>
        <v>26.527852076321658</v>
      </c>
      <c r="AM48" s="56" cm="1">
        <f t="array" ref="AM48">IF(AJ48=0,0,HAPropsSI("H","T",A48+273.15,"R",B48,"P",101300)/1000)</f>
        <v>32.557062844963021</v>
      </c>
      <c r="AN48" s="56">
        <f t="shared" si="35"/>
        <v>81.358318610573633</v>
      </c>
      <c r="AO48" s="56" cm="1">
        <f t="array" ref="AO48">IF(AJ48=0,0,HAPropsSI("Hha","B",AL48+273.15,"P",101300,"R",1)/1000)</f>
        <v>81.358318612218852</v>
      </c>
      <c r="AP48" s="56">
        <v>174.85289055393682</v>
      </c>
      <c r="AQ48" s="56">
        <f t="shared" si="29"/>
        <v>524558.67166181048</v>
      </c>
      <c r="AR48" s="142"/>
      <c r="AS48" s="9">
        <f t="shared" si="30"/>
        <v>131.10000000000002</v>
      </c>
      <c r="AT48" s="9">
        <f t="shared" si="31"/>
        <v>123.78339743907341</v>
      </c>
      <c r="AU48" s="9">
        <f t="shared" si="14"/>
        <v>738.80751971021709</v>
      </c>
      <c r="AV48" s="9">
        <f t="shared" si="15"/>
        <v>295.36363636363637</v>
      </c>
      <c r="AW48" s="9">
        <f t="shared" si="32"/>
        <v>1289.0545535129272</v>
      </c>
      <c r="AX48" s="9">
        <f t="shared" si="16"/>
        <v>478.76550474440904</v>
      </c>
      <c r="AY48" s="144" cm="1">
        <f t="array" ref="AY48">HAPropsSI("W","T",A48+273.15,"R",B48,"P",101300)</f>
        <v>6.9110871653107024E-3</v>
      </c>
      <c r="AZ48" s="147" cm="1">
        <f t="array" ref="AZ48">HAPropsSI("W","B",AL48+273.15,"P",101300,"R",1)</f>
        <v>2.2160128198198185E-2</v>
      </c>
      <c r="BA48" s="147">
        <f t="shared" si="33"/>
        <v>1.5249041032887482E-2</v>
      </c>
      <c r="BB48" s="150">
        <f t="shared" si="17"/>
        <v>2.2219490856466391</v>
      </c>
      <c r="BC48" s="9">
        <f t="shared" si="18"/>
        <v>2970.9008523999319</v>
      </c>
      <c r="BD48" s="4">
        <f t="shared" si="34"/>
        <v>42426.287889308427</v>
      </c>
    </row>
    <row r="49" spans="1:56" x14ac:dyDescent="0.3">
      <c r="A49" s="7">
        <v>16</v>
      </c>
      <c r="B49" s="129">
        <v>0.63</v>
      </c>
      <c r="C49" s="14">
        <v>333.70183486238528</v>
      </c>
      <c r="D49" s="9">
        <v>7549.1862780681095</v>
      </c>
      <c r="E49" s="71">
        <v>3249</v>
      </c>
      <c r="F49" s="107">
        <f t="shared" si="19"/>
        <v>0.40806412313881674</v>
      </c>
      <c r="G49" s="18">
        <f t="shared" si="20"/>
        <v>7549.1862780681095</v>
      </c>
      <c r="H49" s="114">
        <f t="shared" si="21"/>
        <v>1</v>
      </c>
      <c r="I49" s="86">
        <v>10</v>
      </c>
      <c r="J49" s="94">
        <f t="shared" si="22"/>
        <v>4152.0524529374597</v>
      </c>
      <c r="K49" s="78">
        <v>24</v>
      </c>
      <c r="L49" s="119">
        <f t="shared" si="0"/>
        <v>25.552269879248037</v>
      </c>
      <c r="M49" s="86">
        <v>10</v>
      </c>
      <c r="N49" s="94">
        <f t="shared" si="1"/>
        <v>4152.0524529374597</v>
      </c>
      <c r="O49" s="193">
        <f t="shared" si="2"/>
        <v>25.552269879248037</v>
      </c>
      <c r="P49" s="119">
        <f t="shared" si="3"/>
        <v>27.104539758496074</v>
      </c>
      <c r="Q49" s="86">
        <v>1</v>
      </c>
      <c r="R49" s="94">
        <f t="shared" si="4"/>
        <v>0</v>
      </c>
      <c r="S49" s="78">
        <v>21</v>
      </c>
      <c r="T49" s="87">
        <f t="shared" si="5"/>
        <v>21</v>
      </c>
      <c r="U49" s="102">
        <f t="shared" si="6"/>
        <v>0.92828571428571427</v>
      </c>
      <c r="V49" s="86">
        <v>11</v>
      </c>
      <c r="W49" s="94">
        <f t="shared" si="7"/>
        <v>3544.3636363636365</v>
      </c>
      <c r="X49" s="78">
        <v>24</v>
      </c>
      <c r="Y49" s="97">
        <f t="shared" si="8"/>
        <v>27.13548149774082</v>
      </c>
      <c r="Z49" s="94">
        <f t="shared" si="9"/>
        <v>11848.468542238556</v>
      </c>
      <c r="AA49" s="58">
        <f t="shared" si="36"/>
        <v>27.113929966710895</v>
      </c>
      <c r="AB49" s="63">
        <f t="shared" si="10"/>
        <v>24.000000000000004</v>
      </c>
      <c r="AC49" s="2">
        <v>12.943851181560262</v>
      </c>
      <c r="AD49" s="58">
        <v>21.27370925703546</v>
      </c>
      <c r="AE49" s="63">
        <f t="shared" si="11"/>
        <v>6.9432429901788417</v>
      </c>
      <c r="AF49" s="56">
        <f t="shared" si="12"/>
        <v>428.02790839942895</v>
      </c>
      <c r="AG49" s="56">
        <f t="shared" si="24"/>
        <v>428.02790839922272</v>
      </c>
      <c r="AH49" s="56">
        <f t="shared" si="25"/>
        <v>1070331</v>
      </c>
      <c r="AI49" s="56">
        <f t="shared" si="26"/>
        <v>2971.9017745938145</v>
      </c>
      <c r="AJ49" s="56">
        <f t="shared" si="27"/>
        <v>8876.566767644741</v>
      </c>
      <c r="AK49" s="56">
        <v>12.943851181560262</v>
      </c>
      <c r="AL49" s="56">
        <f t="shared" si="28"/>
        <v>26.565878292569778</v>
      </c>
      <c r="AM49" s="56" cm="1">
        <f t="array" ref="AM49">IF(AJ49=0,0,HAPropsSI("H","T",A49+273.15,"R",B49,"P",101300)/1000)</f>
        <v>34.1676070199835</v>
      </c>
      <c r="AN49" s="56">
        <f t="shared" si="35"/>
        <v>81.521557071719911</v>
      </c>
      <c r="AO49" s="56" cm="1">
        <f t="array" ref="AO49">IF(AJ49=0,0,HAPropsSI("Hha","B",AL49+273.15,"P",101300,"R",1)/1000)</f>
        <v>81.521557072950699</v>
      </c>
      <c r="AP49" s="56">
        <v>187.45145353126136</v>
      </c>
      <c r="AQ49" s="56">
        <f t="shared" si="29"/>
        <v>562354.36059378413</v>
      </c>
      <c r="AR49" s="142"/>
      <c r="AS49" s="9">
        <f t="shared" si="30"/>
        <v>131.10000000000002</v>
      </c>
      <c r="AT49" s="9">
        <f t="shared" si="31"/>
        <v>132.70228304195282</v>
      </c>
      <c r="AU49" s="9">
        <f t="shared" si="14"/>
        <v>754.91862780681004</v>
      </c>
      <c r="AV49" s="9">
        <f t="shared" si="15"/>
        <v>295.36363636363637</v>
      </c>
      <c r="AW49" s="9">
        <f t="shared" si="32"/>
        <v>1314.0845472123992</v>
      </c>
      <c r="AX49" s="9">
        <f t="shared" si="16"/>
        <v>438.51242456908437</v>
      </c>
      <c r="AY49" s="144" cm="1">
        <f t="array" ref="AY49">HAPropsSI("W","T",A49+273.15,"R",B49,"P",101300)</f>
        <v>7.144981895463213E-3</v>
      </c>
      <c r="AZ49" s="147" cm="1">
        <f t="array" ref="AZ49">HAPropsSI("W","B",AL49+273.15,"P",101300,"R",1)</f>
        <v>2.2211629964727655E-2</v>
      </c>
      <c r="BA49" s="147">
        <f t="shared" si="33"/>
        <v>1.5066648069264443E-2</v>
      </c>
      <c r="BB49" s="150">
        <f t="shared" si="17"/>
        <v>2.3535542336896604</v>
      </c>
      <c r="BC49" s="9">
        <f t="shared" si="18"/>
        <v>2827.3873184293489</v>
      </c>
      <c r="BD49" s="4">
        <f t="shared" si="34"/>
        <v>39178.031675123959</v>
      </c>
    </row>
    <row r="50" spans="1:56" x14ac:dyDescent="0.3">
      <c r="A50" s="7">
        <v>17</v>
      </c>
      <c r="B50" s="129">
        <v>0.61</v>
      </c>
      <c r="C50" s="14">
        <v>327.10321100917429</v>
      </c>
      <c r="D50" s="9">
        <v>7709.5117629335527</v>
      </c>
      <c r="E50" s="71">
        <v>3249</v>
      </c>
      <c r="F50" s="107">
        <f t="shared" si="19"/>
        <v>0.4167303655639758</v>
      </c>
      <c r="G50" s="18">
        <f t="shared" si="20"/>
        <v>7709.5117629335527</v>
      </c>
      <c r="H50" s="114">
        <f t="shared" si="21"/>
        <v>1</v>
      </c>
      <c r="I50" s="86">
        <v>10</v>
      </c>
      <c r="J50" s="94">
        <f t="shared" si="22"/>
        <v>4240.2314696134545</v>
      </c>
      <c r="K50" s="78">
        <v>24</v>
      </c>
      <c r="L50" s="119">
        <f t="shared" si="0"/>
        <v>25.585236137049289</v>
      </c>
      <c r="M50" s="86">
        <v>10</v>
      </c>
      <c r="N50" s="94">
        <f t="shared" si="1"/>
        <v>4240.2314696134545</v>
      </c>
      <c r="O50" s="193">
        <f t="shared" si="2"/>
        <v>25.585236137049289</v>
      </c>
      <c r="P50" s="119">
        <f t="shared" si="3"/>
        <v>27.170472274098579</v>
      </c>
      <c r="Q50" s="86">
        <v>1</v>
      </c>
      <c r="R50" s="94">
        <f t="shared" si="4"/>
        <v>0</v>
      </c>
      <c r="S50" s="78">
        <v>21</v>
      </c>
      <c r="T50" s="87">
        <f t="shared" si="5"/>
        <v>21</v>
      </c>
      <c r="U50" s="102">
        <f t="shared" si="6"/>
        <v>0.92828571428571427</v>
      </c>
      <c r="V50" s="86">
        <v>11</v>
      </c>
      <c r="W50" s="94">
        <f t="shared" si="7"/>
        <v>3544.3636363636365</v>
      </c>
      <c r="X50" s="78">
        <v>24</v>
      </c>
      <c r="Y50" s="97">
        <f t="shared" si="8"/>
        <v>27.13548149774082</v>
      </c>
      <c r="Z50" s="94">
        <f t="shared" si="9"/>
        <v>12024.826575590545</v>
      </c>
      <c r="AA50" s="58">
        <f t="shared" si="36"/>
        <v>27.159853262898256</v>
      </c>
      <c r="AB50" s="63">
        <f t="shared" si="10"/>
        <v>24.000000000000004</v>
      </c>
      <c r="AC50" s="2">
        <v>13.59930655775571</v>
      </c>
      <c r="AD50" s="58">
        <v>21.475273711650228</v>
      </c>
      <c r="AE50" s="63">
        <f t="shared" si="11"/>
        <v>6.5649082177250255</v>
      </c>
      <c r="AF50" s="56">
        <f t="shared" si="12"/>
        <v>428.02790839942895</v>
      </c>
      <c r="AG50" s="56">
        <f t="shared" si="24"/>
        <v>428.02790839911796</v>
      </c>
      <c r="AH50" s="56">
        <f t="shared" si="25"/>
        <v>1070331</v>
      </c>
      <c r="AI50" s="56">
        <f t="shared" si="26"/>
        <v>2809.963933265024</v>
      </c>
      <c r="AJ50" s="56">
        <f t="shared" si="27"/>
        <v>9214.8626423255209</v>
      </c>
      <c r="AK50" s="56">
        <v>13.59930655775571</v>
      </c>
      <c r="AL50" s="56">
        <f t="shared" si="28"/>
        <v>26.603719088628164</v>
      </c>
      <c r="AM50" s="56" cm="1">
        <f t="array" ref="AM50">IF(AJ50=0,0,HAPropsSI("H","T",A50+273.15,"R",B50,"P",101300)/1000)</f>
        <v>35.770834277640844</v>
      </c>
      <c r="AN50" s="56">
        <f t="shared" si="35"/>
        <v>81.684251267595002</v>
      </c>
      <c r="AO50" s="56" cm="1">
        <f t="array" ref="AO50">IF(AJ50=0,0,HAPropsSI("Hha","B",AL50+273.15,"P",101300,"R",1)/1000)</f>
        <v>81.684251268512995</v>
      </c>
      <c r="AP50" s="56">
        <v>200.70086799119591</v>
      </c>
      <c r="AQ50" s="56">
        <f t="shared" si="29"/>
        <v>602102.60397358774</v>
      </c>
      <c r="AR50" s="142"/>
      <c r="AS50" s="9">
        <f t="shared" si="30"/>
        <v>131.10000000000002</v>
      </c>
      <c r="AT50" s="9">
        <f t="shared" si="31"/>
        <v>142.08192515557963</v>
      </c>
      <c r="AU50" s="9">
        <f t="shared" si="14"/>
        <v>770.95117629335618</v>
      </c>
      <c r="AV50" s="9">
        <f t="shared" si="15"/>
        <v>295.36363636363637</v>
      </c>
      <c r="AW50" s="9">
        <f t="shared" si="32"/>
        <v>1339.4967378125725</v>
      </c>
      <c r="AX50" s="9">
        <f t="shared" si="16"/>
        <v>438.15368407480651</v>
      </c>
      <c r="AY50" s="144" cm="1">
        <f t="array" ref="AY50">HAPropsSI("W","T",A50+273.15,"R",B50,"P",101300)</f>
        <v>7.3756284553339454E-3</v>
      </c>
      <c r="AZ50" s="147" cm="1">
        <f t="array" ref="AZ50">HAPropsSI("W","B",AL50+273.15,"P",101300,"R",1)</f>
        <v>2.2262988804583106E-2</v>
      </c>
      <c r="BA50" s="147">
        <f t="shared" si="33"/>
        <v>1.488736034924916E-2</v>
      </c>
      <c r="BB50" s="150">
        <f t="shared" si="17"/>
        <v>2.4899217868266832</v>
      </c>
      <c r="BC50" s="9">
        <f t="shared" si="18"/>
        <v>2932.0610818777518</v>
      </c>
      <c r="BD50" s="4">
        <f t="shared" si="34"/>
        <v>39466.941130869716</v>
      </c>
    </row>
    <row r="51" spans="1:56" x14ac:dyDescent="0.3">
      <c r="A51" s="7">
        <v>18</v>
      </c>
      <c r="B51" s="129">
        <v>0.59000000000000008</v>
      </c>
      <c r="C51" s="14">
        <v>292.2247706422018</v>
      </c>
      <c r="D51" s="9">
        <v>7868.7375646655364</v>
      </c>
      <c r="E51" s="71">
        <v>3249</v>
      </c>
      <c r="F51" s="107">
        <f t="shared" si="19"/>
        <v>0.42533716565759655</v>
      </c>
      <c r="G51" s="18">
        <f t="shared" si="20"/>
        <v>7868.7375646655364</v>
      </c>
      <c r="H51" s="114">
        <f t="shared" si="21"/>
        <v>1</v>
      </c>
      <c r="I51" s="86">
        <v>10</v>
      </c>
      <c r="J51" s="94">
        <f t="shared" si="22"/>
        <v>4327.8056605660449</v>
      </c>
      <c r="K51" s="78">
        <v>24</v>
      </c>
      <c r="L51" s="119">
        <f t="shared" si="0"/>
        <v>25.617976277101963</v>
      </c>
      <c r="M51" s="86">
        <v>10</v>
      </c>
      <c r="N51" s="94">
        <f t="shared" si="1"/>
        <v>4327.8056605660449</v>
      </c>
      <c r="O51" s="193">
        <f t="shared" si="2"/>
        <v>25.617976277101963</v>
      </c>
      <c r="P51" s="119">
        <f t="shared" si="3"/>
        <v>27.235952554203926</v>
      </c>
      <c r="Q51" s="86">
        <v>1</v>
      </c>
      <c r="R51" s="94">
        <f t="shared" si="4"/>
        <v>0</v>
      </c>
      <c r="S51" s="78">
        <v>21</v>
      </c>
      <c r="T51" s="87">
        <f t="shared" si="5"/>
        <v>21</v>
      </c>
      <c r="U51" s="102">
        <f t="shared" si="6"/>
        <v>0.92828571428571427</v>
      </c>
      <c r="V51" s="86">
        <v>11</v>
      </c>
      <c r="W51" s="94">
        <f t="shared" si="7"/>
        <v>3544.3636363636365</v>
      </c>
      <c r="X51" s="78">
        <v>24</v>
      </c>
      <c r="Y51" s="97">
        <f t="shared" si="8"/>
        <v>27.13548149774082</v>
      </c>
      <c r="Z51" s="94">
        <f t="shared" si="9"/>
        <v>12199.974957495728</v>
      </c>
      <c r="AA51" s="58">
        <f t="shared" si="36"/>
        <v>27.205461568151438</v>
      </c>
      <c r="AB51" s="63">
        <f t="shared" si="10"/>
        <v>24.000000000000004</v>
      </c>
      <c r="AC51" s="2">
        <v>14.254761933951199</v>
      </c>
      <c r="AD51" s="58">
        <v>21.67607528487375</v>
      </c>
      <c r="AE51" s="63">
        <f t="shared" si="11"/>
        <v>6.1859375555815079</v>
      </c>
      <c r="AF51" s="56">
        <f t="shared" si="12"/>
        <v>428.02790839942895</v>
      </c>
      <c r="AG51" s="56">
        <f t="shared" si="24"/>
        <v>428.02790839895459</v>
      </c>
      <c r="AH51" s="56">
        <f t="shared" si="25"/>
        <v>1070331</v>
      </c>
      <c r="AI51" s="56">
        <f t="shared" si="26"/>
        <v>2647.7539134020949</v>
      </c>
      <c r="AJ51" s="56">
        <f t="shared" si="27"/>
        <v>9552.2210440936324</v>
      </c>
      <c r="AK51" s="56">
        <v>14.235881386942822</v>
      </c>
      <c r="AL51" s="56">
        <f t="shared" si="28"/>
        <v>26.641300332156785</v>
      </c>
      <c r="AM51" s="56" cm="1">
        <f t="array" ref="AM51">IF(AJ51=0,0,HAPropsSI("H","T",A51+273.15,"R",B51,"P",101300)/1000)</f>
        <v>37.363438996502389</v>
      </c>
      <c r="AN51" s="56">
        <f t="shared" si="35"/>
        <v>81.84607849155006</v>
      </c>
      <c r="AO51" s="56" cm="1">
        <f t="array" ref="AO51">IF(AJ51=0,0,HAPropsSI("Hha","B",AL51+273.15,"P",101300,"R",1)/1000)</f>
        <v>81.846078492221253</v>
      </c>
      <c r="AP51" s="56">
        <v>214.74042800803446</v>
      </c>
      <c r="AQ51" s="56">
        <f t="shared" si="29"/>
        <v>644221.28402410343</v>
      </c>
      <c r="AR51" s="142"/>
      <c r="AS51" s="9">
        <f t="shared" si="30"/>
        <v>131.10000000000002</v>
      </c>
      <c r="AT51" s="9">
        <f t="shared" si="31"/>
        <v>152.02093406717651</v>
      </c>
      <c r="AU51" s="9">
        <f t="shared" si="14"/>
        <v>786.87375646655346</v>
      </c>
      <c r="AV51" s="9">
        <f t="shared" si="15"/>
        <v>295.36363636363637</v>
      </c>
      <c r="AW51" s="9">
        <f t="shared" si="32"/>
        <v>1365.3583268973666</v>
      </c>
      <c r="AX51" s="9">
        <f t="shared" si="16"/>
        <v>398.99152392200335</v>
      </c>
      <c r="AY51" s="144" cm="1">
        <f t="array" ref="AY51">HAPropsSI("W","T",A51+273.15,"R",B51,"P",101300)</f>
        <v>7.6017284467143438E-3</v>
      </c>
      <c r="AZ51" s="147" cm="1">
        <f t="array" ref="AZ51">HAPropsSI("W","B",AL51+273.15,"P",101300,"R",1)</f>
        <v>2.2314102412898041E-2</v>
      </c>
      <c r="BA51" s="147">
        <f t="shared" si="33"/>
        <v>1.4712373966183696E-2</v>
      </c>
      <c r="BB51" s="150">
        <f t="shared" si="17"/>
        <v>2.6327845687604587</v>
      </c>
      <c r="BC51" s="9">
        <f t="shared" si="18"/>
        <v>2769.7135203228713</v>
      </c>
      <c r="BD51" s="4">
        <f t="shared" si="34"/>
        <v>36238.54723550885</v>
      </c>
    </row>
    <row r="52" spans="1:56" x14ac:dyDescent="0.3">
      <c r="A52" s="7">
        <v>19</v>
      </c>
      <c r="B52" s="129">
        <v>0.57000000000000006</v>
      </c>
      <c r="C52" s="14">
        <v>239.43577981651376</v>
      </c>
      <c r="D52" s="9">
        <v>8026.5206076722206</v>
      </c>
      <c r="E52" s="71">
        <v>3249</v>
      </c>
      <c r="F52" s="107">
        <f t="shared" si="19"/>
        <v>0.43386597879309302</v>
      </c>
      <c r="G52" s="18">
        <f t="shared" si="20"/>
        <v>8026.5206076722206</v>
      </c>
      <c r="H52" s="114">
        <f t="shared" si="21"/>
        <v>1</v>
      </c>
      <c r="I52" s="86">
        <v>10</v>
      </c>
      <c r="J52" s="94">
        <f t="shared" si="22"/>
        <v>4414.5863342197217</v>
      </c>
      <c r="K52" s="78">
        <v>24</v>
      </c>
      <c r="L52" s="119">
        <f t="shared" si="0"/>
        <v>25.650419755921252</v>
      </c>
      <c r="M52" s="86">
        <v>10</v>
      </c>
      <c r="N52" s="94">
        <f t="shared" ref="N52:N68" si="37">G52/2/M52+G52/2</f>
        <v>4414.5863342197217</v>
      </c>
      <c r="O52" s="193">
        <f t="shared" ref="O52:O68" si="38">L52</f>
        <v>25.650419755921252</v>
      </c>
      <c r="P52" s="119">
        <f t="shared" ref="P52:P68" si="39">IF(H52=1,O52+N52/$F$9/$F$8,O52+N52/$F$9/($F$8*H52))</f>
        <v>27.300839511842504</v>
      </c>
      <c r="Q52" s="86">
        <v>1</v>
      </c>
      <c r="R52" s="94">
        <f t="shared" ref="R52:R68" si="40">(D52-G52)/Q52+(D52-G52)</f>
        <v>0</v>
      </c>
      <c r="S52" s="78">
        <v>21</v>
      </c>
      <c r="T52" s="87">
        <f t="shared" ref="T52:T68" si="41">S52+(((D52-G52)/Q52+(D52-G52))/$J$9/$J$8)</f>
        <v>21</v>
      </c>
      <c r="U52" s="102">
        <f t="shared" ref="U52:U68" si="42">E52/$M$2</f>
        <v>0.92828571428571427</v>
      </c>
      <c r="V52" s="86">
        <v>11</v>
      </c>
      <c r="W52" s="94">
        <f t="shared" ref="W52:W68" si="43">E52/V52+E52</f>
        <v>3544.3636363636365</v>
      </c>
      <c r="X52" s="78">
        <v>24</v>
      </c>
      <c r="Y52" s="97">
        <f t="shared" ref="Y52:Y68" si="44">X52+(E52/V52+E52)/$M$9/$M$8</f>
        <v>27.13548149774082</v>
      </c>
      <c r="Z52" s="94">
        <f t="shared" si="9"/>
        <v>12373.536304803081</v>
      </c>
      <c r="AA52" s="58">
        <f t="shared" si="36"/>
        <v>27.250656612616261</v>
      </c>
      <c r="AB52" s="63">
        <f t="shared" ref="AB52:AB66" si="45">(X52*$M$8+K52*$F$7)/($F$7+$M$8)</f>
        <v>24.000000000000004</v>
      </c>
      <c r="AC52" s="2">
        <v>14.852967697068891</v>
      </c>
      <c r="AD52" s="58">
        <v>21.859200863765292</v>
      </c>
      <c r="AE52" s="63">
        <f t="shared" si="11"/>
        <v>5.8399529597647346</v>
      </c>
      <c r="AF52" s="56">
        <f t="shared" si="12"/>
        <v>428.02790839942895</v>
      </c>
      <c r="AG52" s="56">
        <f t="shared" si="24"/>
        <v>428.02790839862206</v>
      </c>
      <c r="AH52" s="56">
        <f t="shared" si="25"/>
        <v>1070331</v>
      </c>
      <c r="AI52" s="56">
        <f t="shared" si="26"/>
        <v>2499.6628505144417</v>
      </c>
      <c r="AJ52" s="56">
        <f t="shared" si="27"/>
        <v>9873.8734542886396</v>
      </c>
      <c r="AK52" s="56">
        <v>14.852967697068891</v>
      </c>
      <c r="AL52" s="56">
        <f t="shared" si="28"/>
        <v>26.6785410487958</v>
      </c>
      <c r="AM52" s="56" cm="1">
        <f t="array" ref="AM52">IF(AJ52=0,0,HAPropsSI("H","T",A52+273.15,"R",B52,"P",101300)/1000)</f>
        <v>38.941802129138409</v>
      </c>
      <c r="AN52" s="56">
        <f t="shared" si="35"/>
        <v>82.00668455051175</v>
      </c>
      <c r="AO52" s="56" cm="1">
        <f t="array" ref="AO52">IF(AJ52=0,0,HAPropsSI("Hha","B",AL52+273.15,"P",101300,"R",1)/1000)</f>
        <v>82.006684551084149</v>
      </c>
      <c r="AP52" s="56">
        <v>229.27900644605452</v>
      </c>
      <c r="AQ52" s="56">
        <f t="shared" si="29"/>
        <v>687837.01933816366</v>
      </c>
      <c r="AR52" s="142"/>
      <c r="AS52" s="9">
        <f t="shared" si="30"/>
        <v>131.10000000000002</v>
      </c>
      <c r="AT52" s="9">
        <f t="shared" si="31"/>
        <v>162.31321249215029</v>
      </c>
      <c r="AU52" s="9">
        <f t="shared" ref="AU52:AU68" si="46">J52+N52-D52</f>
        <v>802.65206076722279</v>
      </c>
      <c r="AV52" s="9">
        <f t="shared" ref="AV52:AV68" si="47">E52/V52</f>
        <v>295.36363636363637</v>
      </c>
      <c r="AW52" s="9">
        <f t="shared" si="32"/>
        <v>1391.4289096230095</v>
      </c>
      <c r="AX52" s="9">
        <f t="shared" ref="AX52:AX68" si="48">((AV52+AU52+AT52+AS52)*C52)/1000</f>
        <v>333.15786603482672</v>
      </c>
      <c r="AY52" s="144" cm="1">
        <f t="array" ref="AY52">HAPropsSI("W","T",A52+273.15,"R",B52,"P",101300)</f>
        <v>7.8218636453451368E-3</v>
      </c>
      <c r="AZ52" s="147" cm="1">
        <f t="array" ref="AZ52">HAPropsSI("W","B",AL52+273.15,"P",101300,"R",1)</f>
        <v>2.2364858308655717E-2</v>
      </c>
      <c r="BA52" s="147">
        <f t="shared" si="33"/>
        <v>1.454299466331058E-2</v>
      </c>
      <c r="BB52" s="150">
        <f t="shared" ref="BB52:BB68" si="49">BA52*AP52/1.2</f>
        <v>2.7786694726284362</v>
      </c>
      <c r="BC52" s="9">
        <f t="shared" ref="BC52:BC68" si="50">BB52*C52*3600/1000</f>
        <v>2395.1264113120701</v>
      </c>
      <c r="BD52" s="4">
        <f t="shared" si="34"/>
        <v>30506.429856374081</v>
      </c>
    </row>
    <row r="53" spans="1:56" x14ac:dyDescent="0.3">
      <c r="A53" s="7">
        <v>20</v>
      </c>
      <c r="B53" s="129">
        <v>0.55000000000000004</v>
      </c>
      <c r="C53" s="14">
        <v>197.95871559633028</v>
      </c>
      <c r="D53" s="9">
        <v>8203.7844290650646</v>
      </c>
      <c r="E53" s="71">
        <v>3249</v>
      </c>
      <c r="F53" s="107">
        <f t="shared" si="19"/>
        <v>0.44344780697649</v>
      </c>
      <c r="G53" s="18">
        <f t="shared" si="20"/>
        <v>8203.7844290650646</v>
      </c>
      <c r="H53" s="114">
        <f t="shared" si="21"/>
        <v>1</v>
      </c>
      <c r="I53" s="86">
        <v>10</v>
      </c>
      <c r="J53" s="94">
        <f t="shared" si="22"/>
        <v>4512.0814359857859</v>
      </c>
      <c r="K53" s="78">
        <v>24</v>
      </c>
      <c r="L53" s="119">
        <f t="shared" si="0"/>
        <v>25.686868888383106</v>
      </c>
      <c r="M53" s="86">
        <v>10</v>
      </c>
      <c r="N53" s="94">
        <f t="shared" si="37"/>
        <v>4512.0814359857859</v>
      </c>
      <c r="O53" s="193">
        <f t="shared" si="38"/>
        <v>25.686868888383106</v>
      </c>
      <c r="P53" s="119">
        <f t="shared" si="39"/>
        <v>27.373737776766212</v>
      </c>
      <c r="Q53" s="86">
        <v>1</v>
      </c>
      <c r="R53" s="94">
        <f t="shared" si="40"/>
        <v>0</v>
      </c>
      <c r="S53" s="78">
        <v>24</v>
      </c>
      <c r="T53" s="87">
        <f t="shared" si="41"/>
        <v>24</v>
      </c>
      <c r="U53" s="102">
        <f t="shared" si="42"/>
        <v>0.92828571428571427</v>
      </c>
      <c r="V53" s="86">
        <v>11</v>
      </c>
      <c r="W53" s="94">
        <f t="shared" si="43"/>
        <v>3544.3636363636365</v>
      </c>
      <c r="X53" s="78">
        <v>24</v>
      </c>
      <c r="Y53" s="97">
        <f t="shared" si="44"/>
        <v>27.13548149774082</v>
      </c>
      <c r="Z53" s="94">
        <f t="shared" si="9"/>
        <v>12568.52650833521</v>
      </c>
      <c r="AA53" s="58">
        <f t="shared" si="36"/>
        <v>27.301431690452198</v>
      </c>
      <c r="AB53" s="63">
        <f t="shared" si="45"/>
        <v>24.000000000000004</v>
      </c>
      <c r="AC53" s="2">
        <v>15.449915852955314</v>
      </c>
      <c r="AD53" s="58">
        <v>22.042015482997108</v>
      </c>
      <c r="AE53" s="63">
        <f t="shared" si="11"/>
        <v>5.4947574295076249</v>
      </c>
      <c r="AF53" s="56">
        <f t="shared" si="12"/>
        <v>428.02790839942895</v>
      </c>
      <c r="AG53" s="56">
        <f t="shared" si="24"/>
        <v>428.02790839816402</v>
      </c>
      <c r="AH53" s="56">
        <f t="shared" si="25"/>
        <v>1070331</v>
      </c>
      <c r="AI53" s="56">
        <f t="shared" si="26"/>
        <v>2351.9095297074209</v>
      </c>
      <c r="AJ53" s="56">
        <f t="shared" si="27"/>
        <v>10216.61697862779</v>
      </c>
      <c r="AK53" s="56">
        <v>15.449915852955314</v>
      </c>
      <c r="AL53" s="56">
        <f t="shared" si="28"/>
        <v>26.720379712932612</v>
      </c>
      <c r="AM53" s="56" cm="1">
        <f t="array" ref="AM53">IF(AJ53=0,0,HAPropsSI("H","T",A53+273.15,"R",B53,"P",101300)/1000)</f>
        <v>40.501972880079862</v>
      </c>
      <c r="AN53" s="56">
        <f t="shared" si="35"/>
        <v>82.187411584357378</v>
      </c>
      <c r="AO53" s="56" cm="1">
        <f t="array" ref="AO53">IF(AJ53=0,0,HAPropsSI("Hha","B",AL53+273.15,"P",101300,"R",1)/1000)</f>
        <v>82.187411575959544</v>
      </c>
      <c r="AP53" s="56">
        <v>245.08838808452845</v>
      </c>
      <c r="AQ53" s="56">
        <f t="shared" si="29"/>
        <v>735265.16425358539</v>
      </c>
      <c r="AR53" s="142"/>
      <c r="AS53" s="9">
        <f t="shared" si="30"/>
        <v>131.10000000000002</v>
      </c>
      <c r="AT53" s="9">
        <f t="shared" si="31"/>
        <v>173.50512910514757</v>
      </c>
      <c r="AU53" s="9">
        <f t="shared" si="46"/>
        <v>820.37844290650719</v>
      </c>
      <c r="AV53" s="9">
        <f t="shared" si="47"/>
        <v>295.36363636363637</v>
      </c>
      <c r="AW53" s="9">
        <f t="shared" si="32"/>
        <v>1420.3472083752913</v>
      </c>
      <c r="AX53" s="9">
        <f t="shared" si="48"/>
        <v>281.17010907080595</v>
      </c>
      <c r="AY53" s="144" cm="1">
        <f t="array" ref="AY53">HAPropsSI("W","T",A53+273.15,"R",B53,"P",101300)</f>
        <v>8.034489225695756E-3</v>
      </c>
      <c r="AZ53" s="147" cm="1">
        <f t="array" ref="AZ53">HAPropsSI("W","B",AL53+273.15,"P",101300,"R",1)</f>
        <v>2.2422006256194553E-2</v>
      </c>
      <c r="BA53" s="147">
        <f t="shared" si="33"/>
        <v>1.4387517030498797E-2</v>
      </c>
      <c r="BB53" s="150">
        <f t="shared" si="49"/>
        <v>2.9385111312863761</v>
      </c>
      <c r="BC53" s="9">
        <f t="shared" si="50"/>
        <v>2094.1340015338938</v>
      </c>
      <c r="BD53" s="4">
        <f t="shared" si="34"/>
        <v>25964.309639558098</v>
      </c>
    </row>
    <row r="54" spans="1:56" x14ac:dyDescent="0.3">
      <c r="A54" s="7">
        <v>21</v>
      </c>
      <c r="B54" s="129">
        <v>0.53200000000000003</v>
      </c>
      <c r="C54" s="14">
        <v>140.4564220183486</v>
      </c>
      <c r="D54" s="9">
        <v>8913.2764954586346</v>
      </c>
      <c r="E54" s="71">
        <v>3249</v>
      </c>
      <c r="F54" s="107">
        <f t="shared" si="19"/>
        <v>0.48179872948425051</v>
      </c>
      <c r="G54" s="18">
        <f t="shared" si="20"/>
        <v>8913.2764954586346</v>
      </c>
      <c r="H54" s="114">
        <f t="shared" si="21"/>
        <v>1</v>
      </c>
      <c r="I54" s="86">
        <v>10</v>
      </c>
      <c r="J54" s="94">
        <f t="shared" si="22"/>
        <v>4902.3020725022488</v>
      </c>
      <c r="K54" s="78">
        <v>24</v>
      </c>
      <c r="L54" s="119">
        <f t="shared" si="0"/>
        <v>25.832755229461714</v>
      </c>
      <c r="M54" s="86">
        <v>10</v>
      </c>
      <c r="N54" s="94">
        <f t="shared" si="37"/>
        <v>4902.3020725022488</v>
      </c>
      <c r="O54" s="193">
        <f t="shared" si="38"/>
        <v>25.832755229461714</v>
      </c>
      <c r="P54" s="119">
        <f t="shared" si="39"/>
        <v>27.665510458923428</v>
      </c>
      <c r="Q54" s="86">
        <v>1</v>
      </c>
      <c r="R54" s="94">
        <f t="shared" si="40"/>
        <v>0</v>
      </c>
      <c r="S54" s="78">
        <v>24</v>
      </c>
      <c r="T54" s="87">
        <f t="shared" si="41"/>
        <v>24</v>
      </c>
      <c r="U54" s="102">
        <f t="shared" si="42"/>
        <v>0.92828571428571427</v>
      </c>
      <c r="V54" s="86">
        <v>11</v>
      </c>
      <c r="W54" s="94">
        <f t="shared" si="43"/>
        <v>3544.3636363636365</v>
      </c>
      <c r="X54" s="78">
        <v>24</v>
      </c>
      <c r="Y54" s="97">
        <f t="shared" si="44"/>
        <v>27.13548149774082</v>
      </c>
      <c r="Z54" s="94">
        <f t="shared" si="9"/>
        <v>13348.967781368134</v>
      </c>
      <c r="AA54" s="58">
        <f t="shared" si="36"/>
        <v>27.504657112380091</v>
      </c>
      <c r="AB54" s="63">
        <f t="shared" si="45"/>
        <v>24.000000000000004</v>
      </c>
      <c r="AC54" s="2">
        <v>16.055392890714586</v>
      </c>
      <c r="AD54" s="58">
        <v>22.250209989024949</v>
      </c>
      <c r="AE54" s="63">
        <f t="shared" si="11"/>
        <v>5.1636078314617935</v>
      </c>
      <c r="AF54" s="56">
        <f t="shared" si="12"/>
        <v>428.02790839942895</v>
      </c>
      <c r="AG54" s="56">
        <f t="shared" si="24"/>
        <v>428.02790839717733</v>
      </c>
      <c r="AH54" s="56">
        <f t="shared" si="25"/>
        <v>1070331</v>
      </c>
      <c r="AI54" s="56">
        <f t="shared" si="26"/>
        <v>2210.1682598838761</v>
      </c>
      <c r="AJ54" s="56">
        <f t="shared" si="27"/>
        <v>11138.799521484258</v>
      </c>
      <c r="AK54" s="56">
        <v>16.055392890714586</v>
      </c>
      <c r="AL54" s="56">
        <f t="shared" si="28"/>
        <v>26.887837460601197</v>
      </c>
      <c r="AM54" s="56" cm="1">
        <f t="array" ref="AM54">IF(AJ54=0,0,HAPropsSI("H","T",A54+273.15,"R",B54,"P",101300)/1000)</f>
        <v>42.119608547745848</v>
      </c>
      <c r="AN54" s="56">
        <f t="shared" si="35"/>
        <v>82.913866322665882</v>
      </c>
      <c r="AO54" s="56" cm="1">
        <f t="array" ref="AO54">IF(AJ54=0,0,HAPropsSI("Hha","B",AL54+273.15,"P",101300,"R",1)/1000)</f>
        <v>82.91386631771266</v>
      </c>
      <c r="AP54" s="56">
        <v>273.04822122127922</v>
      </c>
      <c r="AQ54" s="56">
        <f t="shared" si="29"/>
        <v>819144.66366383771</v>
      </c>
      <c r="AR54" s="142"/>
      <c r="AS54" s="9">
        <f t="shared" si="30"/>
        <v>131.10000000000002</v>
      </c>
      <c r="AT54" s="9">
        <f t="shared" si="31"/>
        <v>193.2987002982357</v>
      </c>
      <c r="AU54" s="9">
        <f t="shared" si="46"/>
        <v>891.3276495458631</v>
      </c>
      <c r="AV54" s="9">
        <f t="shared" si="47"/>
        <v>295.36363636363637</v>
      </c>
      <c r="AW54" s="9">
        <f t="shared" si="32"/>
        <v>1511.0899862077354</v>
      </c>
      <c r="AX54" s="9">
        <f t="shared" si="48"/>
        <v>212.24229281049426</v>
      </c>
      <c r="AY54" s="144" cm="1">
        <f t="array" ref="AY54">HAPropsSI("W","T",A54+273.15,"R",B54,"P",101300)</f>
        <v>8.2694266736149692E-3</v>
      </c>
      <c r="AZ54" s="147" cm="1">
        <f t="array" ref="AZ54">HAPropsSI("W","B",AL54+273.15,"P",101300,"R",1)</f>
        <v>2.2652073414345466E-2</v>
      </c>
      <c r="BA54" s="147">
        <f t="shared" si="33"/>
        <v>1.4382646740730497E-2</v>
      </c>
      <c r="BB54" s="150">
        <f t="shared" si="49"/>
        <v>3.2726300908420765</v>
      </c>
      <c r="BC54" s="9">
        <f t="shared" si="50"/>
        <v>1654.7828873373405</v>
      </c>
      <c r="BD54" s="4">
        <f t="shared" si="34"/>
        <v>19821.309158746619</v>
      </c>
    </row>
    <row r="55" spans="1:56" x14ac:dyDescent="0.3">
      <c r="A55" s="7">
        <v>22</v>
      </c>
      <c r="B55" s="129">
        <v>0.51400000000000001</v>
      </c>
      <c r="C55" s="14">
        <v>119.71788990825688</v>
      </c>
      <c r="D55" s="9">
        <v>9614.058702215958</v>
      </c>
      <c r="E55" s="71">
        <v>3249</v>
      </c>
      <c r="F55" s="107">
        <f t="shared" si="19"/>
        <v>0.51967884876843018</v>
      </c>
      <c r="G55" s="18">
        <f t="shared" si="20"/>
        <v>9614.058702215958</v>
      </c>
      <c r="H55" s="114">
        <f t="shared" si="21"/>
        <v>1</v>
      </c>
      <c r="I55" s="86">
        <v>10</v>
      </c>
      <c r="J55" s="94">
        <f t="shared" si="22"/>
        <v>5287.7322862187766</v>
      </c>
      <c r="K55" s="78">
        <v>24</v>
      </c>
      <c r="L55" s="119">
        <f t="shared" si="0"/>
        <v>25.976850642052426</v>
      </c>
      <c r="M55" s="86">
        <v>10</v>
      </c>
      <c r="N55" s="94">
        <f t="shared" si="37"/>
        <v>5287.7322862187766</v>
      </c>
      <c r="O55" s="193">
        <f t="shared" si="38"/>
        <v>25.976850642052426</v>
      </c>
      <c r="P55" s="119">
        <f t="shared" si="39"/>
        <v>27.953701284104852</v>
      </c>
      <c r="Q55" s="86">
        <v>1</v>
      </c>
      <c r="R55" s="94">
        <f t="shared" si="40"/>
        <v>0</v>
      </c>
      <c r="S55" s="78">
        <v>24</v>
      </c>
      <c r="T55" s="87">
        <f t="shared" si="41"/>
        <v>24</v>
      </c>
      <c r="U55" s="102">
        <f t="shared" si="42"/>
        <v>0.92828571428571427</v>
      </c>
      <c r="V55" s="86">
        <v>11</v>
      </c>
      <c r="W55" s="94">
        <f t="shared" si="43"/>
        <v>3544.3636363636365</v>
      </c>
      <c r="X55" s="78">
        <v>24</v>
      </c>
      <c r="Y55" s="97">
        <f t="shared" si="44"/>
        <v>27.13548149774082</v>
      </c>
      <c r="Z55" s="94">
        <f t="shared" si="9"/>
        <v>14119.828208801191</v>
      </c>
      <c r="AA55" s="58">
        <f t="shared" si="36"/>
        <v>27.705387700350915</v>
      </c>
      <c r="AB55" s="63">
        <f t="shared" si="45"/>
        <v>24.000000000000004</v>
      </c>
      <c r="AC55" s="2">
        <v>16.641769453764255</v>
      </c>
      <c r="AD55" s="58">
        <v>22.449560670001507</v>
      </c>
      <c r="AE55" s="63">
        <f t="shared" si="11"/>
        <v>4.8410075280439528</v>
      </c>
      <c r="AF55" s="56">
        <f t="shared" si="12"/>
        <v>428.02790839942895</v>
      </c>
      <c r="AG55" s="56">
        <f t="shared" si="24"/>
        <v>428.02790839549067</v>
      </c>
      <c r="AH55" s="56">
        <f t="shared" si="25"/>
        <v>1070331</v>
      </c>
      <c r="AI55" s="56">
        <f t="shared" si="26"/>
        <v>2072.0863267554778</v>
      </c>
      <c r="AJ55" s="56">
        <f t="shared" si="27"/>
        <v>12047.741882045713</v>
      </c>
      <c r="AK55" s="56">
        <v>16.641769453764255</v>
      </c>
      <c r="AL55" s="56">
        <f t="shared" si="28"/>
        <v>27.053239465089156</v>
      </c>
      <c r="AM55" s="56" cm="1">
        <f t="array" ref="AM55">IF(AJ55=0,0,HAPropsSI("H","T",A55+273.15,"R",B55,"P",101300)/1000)</f>
        <v>43.720419282323995</v>
      </c>
      <c r="AN55" s="56">
        <f t="shared" si="35"/>
        <v>83.636303274715772</v>
      </c>
      <c r="AO55" s="56" cm="1">
        <f t="array" ref="AO55">IF(AJ55=0,0,HAPropsSI("Hha","B",AL55+273.15,"P",101300,"R",1)/1000)</f>
        <v>83.636303271874723</v>
      </c>
      <c r="AP55" s="56">
        <v>301.82826176020785</v>
      </c>
      <c r="AQ55" s="56">
        <f t="shared" si="29"/>
        <v>905484.78528062359</v>
      </c>
      <c r="AR55" s="142"/>
      <c r="AS55" s="9">
        <f t="shared" si="30"/>
        <v>131.10000000000002</v>
      </c>
      <c r="AT55" s="9">
        <f t="shared" si="31"/>
        <v>213.67291993542224</v>
      </c>
      <c r="AU55" s="9">
        <f t="shared" si="46"/>
        <v>961.40587022159525</v>
      </c>
      <c r="AV55" s="9">
        <f t="shared" si="47"/>
        <v>295.36363636363637</v>
      </c>
      <c r="AW55" s="9">
        <f t="shared" si="32"/>
        <v>1601.5424265206539</v>
      </c>
      <c r="AX55" s="9">
        <f t="shared" si="48"/>
        <v>191.73327990160223</v>
      </c>
      <c r="AY55" s="144" cm="1">
        <f t="array" ref="AY55">HAPropsSI("W","T",A55+273.15,"R",B55,"P",101300)</f>
        <v>8.4973813159179776E-3</v>
      </c>
      <c r="AZ55" s="147" cm="1">
        <f t="array" ref="AZ55">HAPropsSI("W","B",AL55+273.15,"P",101300,"R",1)</f>
        <v>2.2881426300467606E-2</v>
      </c>
      <c r="BA55" s="147">
        <f t="shared" si="33"/>
        <v>1.4384044984549628E-2</v>
      </c>
      <c r="BB55" s="150">
        <f t="shared" si="49"/>
        <v>3.6179260789727086</v>
      </c>
      <c r="BC55" s="9">
        <f t="shared" si="50"/>
        <v>1559.2697136671984</v>
      </c>
      <c r="BD55" s="4">
        <f t="shared" si="34"/>
        <v>18099.138734113752</v>
      </c>
    </row>
    <row r="56" spans="1:56" x14ac:dyDescent="0.3">
      <c r="A56" s="7">
        <v>23</v>
      </c>
      <c r="B56" s="129">
        <v>0.49600000000000005</v>
      </c>
      <c r="C56" s="14">
        <v>97.094036697247702</v>
      </c>
      <c r="D56" s="9">
        <v>10304.079074543382</v>
      </c>
      <c r="E56" s="71">
        <v>3249</v>
      </c>
      <c r="F56" s="107">
        <f t="shared" si="19"/>
        <v>0.55697724727261522</v>
      </c>
      <c r="G56" s="18">
        <f t="shared" si="20"/>
        <v>10304.079074543382</v>
      </c>
      <c r="H56" s="114">
        <f t="shared" si="21"/>
        <v>1</v>
      </c>
      <c r="I56" s="86">
        <v>10</v>
      </c>
      <c r="J56" s="94">
        <f t="shared" si="22"/>
        <v>5667.2434909988606</v>
      </c>
      <c r="K56" s="78">
        <v>24</v>
      </c>
      <c r="L56" s="119">
        <f t="shared" si="0"/>
        <v>26.118733197413807</v>
      </c>
      <c r="M56" s="86">
        <v>10</v>
      </c>
      <c r="N56" s="94">
        <f t="shared" si="37"/>
        <v>5667.2434909988606</v>
      </c>
      <c r="O56" s="193">
        <f t="shared" si="38"/>
        <v>26.118733197413807</v>
      </c>
      <c r="P56" s="119">
        <f t="shared" si="39"/>
        <v>28.237466394827614</v>
      </c>
      <c r="Q56" s="86">
        <v>1</v>
      </c>
      <c r="R56" s="94">
        <f t="shared" si="40"/>
        <v>0</v>
      </c>
      <c r="S56" s="78">
        <v>24</v>
      </c>
      <c r="T56" s="87">
        <f t="shared" si="41"/>
        <v>24</v>
      </c>
      <c r="U56" s="102">
        <f t="shared" si="42"/>
        <v>0.92828571428571427</v>
      </c>
      <c r="V56" s="86">
        <v>11</v>
      </c>
      <c r="W56" s="94">
        <f t="shared" si="43"/>
        <v>3544.3636363636365</v>
      </c>
      <c r="X56" s="78">
        <v>24</v>
      </c>
      <c r="Y56" s="97">
        <f t="shared" si="44"/>
        <v>27.13548149774082</v>
      </c>
      <c r="Z56" s="94">
        <f t="shared" si="9"/>
        <v>14878.850618361357</v>
      </c>
      <c r="AA56" s="58">
        <f t="shared" si="36"/>
        <v>27.903035691001303</v>
      </c>
      <c r="AB56" s="63">
        <f t="shared" si="45"/>
        <v>24.000000000000004</v>
      </c>
      <c r="AC56" s="2">
        <v>17.208405392078532</v>
      </c>
      <c r="AD56" s="58">
        <v>22.639480571660624</v>
      </c>
      <c r="AE56" s="63">
        <f t="shared" si="11"/>
        <v>4.5270008598795375</v>
      </c>
      <c r="AF56" s="56">
        <f t="shared" si="12"/>
        <v>428.02790839942895</v>
      </c>
      <c r="AG56" s="56">
        <f t="shared" si="24"/>
        <v>428.02790839260433</v>
      </c>
      <c r="AH56" s="56">
        <f t="shared" si="25"/>
        <v>1070331</v>
      </c>
      <c r="AI56" s="56">
        <f t="shared" si="26"/>
        <v>1937.6827093457598</v>
      </c>
      <c r="AJ56" s="56">
        <f t="shared" si="27"/>
        <v>12941.167909015598</v>
      </c>
      <c r="AK56" s="56">
        <v>17.208405392078532</v>
      </c>
      <c r="AL56" s="56">
        <f t="shared" si="28"/>
        <v>27.216101409385075</v>
      </c>
      <c r="AM56" s="56" cm="1">
        <f t="array" ref="AM56">IF(AJ56=0,0,HAPropsSI("H","T",A56+273.15,"R",B56,"P",101300)/1000)</f>
        <v>45.300211129755269</v>
      </c>
      <c r="AN56" s="56">
        <f t="shared" si="35"/>
        <v>84.352441213341237</v>
      </c>
      <c r="AO56" s="56" cm="1">
        <f t="array" ref="AO56">IF(AJ56=0,0,HAPropsSI("Hha","B",AL56+273.15,"P",101300,"R",1)/1000)</f>
        <v>84.352441211757665</v>
      </c>
      <c r="AP56" s="56">
        <v>331.38102180891576</v>
      </c>
      <c r="AQ56" s="56">
        <f t="shared" si="29"/>
        <v>994143.06542674731</v>
      </c>
      <c r="AR56" s="142"/>
      <c r="AS56" s="9">
        <f t="shared" si="30"/>
        <v>131.10000000000002</v>
      </c>
      <c r="AT56" s="9">
        <f t="shared" si="31"/>
        <v>234.59416996990396</v>
      </c>
      <c r="AU56" s="9">
        <f t="shared" si="46"/>
        <v>1030.4079074543388</v>
      </c>
      <c r="AV56" s="9">
        <f t="shared" si="47"/>
        <v>295.36363636363637</v>
      </c>
      <c r="AW56" s="9">
        <f t="shared" si="32"/>
        <v>1691.4657137878794</v>
      </c>
      <c r="AX56" s="9">
        <f t="shared" si="48"/>
        <v>164.23123408665666</v>
      </c>
      <c r="AY56" s="144" cm="1">
        <f t="array" ref="AY56">HAPropsSI("W","T",A56+273.15,"R",B56,"P",101300)</f>
        <v>8.7167183231243121E-3</v>
      </c>
      <c r="AZ56" s="147" cm="1">
        <f t="array" ref="AZ56">HAPropsSI("W","B",AL56+273.15,"P",101300,"R",1)</f>
        <v>2.3109323740338854E-2</v>
      </c>
      <c r="BA56" s="147">
        <f t="shared" si="33"/>
        <v>1.4392605417214542E-2</v>
      </c>
      <c r="BB56" s="150">
        <f t="shared" si="49"/>
        <v>3.9745302413742429</v>
      </c>
      <c r="BC56" s="9">
        <f t="shared" si="50"/>
        <v>1389.2514663971212</v>
      </c>
      <c r="BD56" s="4">
        <f t="shared" si="34"/>
        <v>15663.940785257328</v>
      </c>
    </row>
    <row r="57" spans="1:56" x14ac:dyDescent="0.3">
      <c r="A57" s="7">
        <v>24</v>
      </c>
      <c r="B57" s="129">
        <v>0.47800000000000004</v>
      </c>
      <c r="C57" s="14">
        <v>80.126146788990823</v>
      </c>
      <c r="D57" s="9">
        <v>10981.114929048415</v>
      </c>
      <c r="E57" s="71">
        <v>3249</v>
      </c>
      <c r="F57" s="107">
        <f t="shared" si="19"/>
        <v>0.59357377994856297</v>
      </c>
      <c r="G57" s="18">
        <f t="shared" si="20"/>
        <v>10981.114929048415</v>
      </c>
      <c r="H57" s="114">
        <f t="shared" si="21"/>
        <v>1</v>
      </c>
      <c r="I57" s="86">
        <v>10</v>
      </c>
      <c r="J57" s="94">
        <f t="shared" si="22"/>
        <v>6039.6132109766286</v>
      </c>
      <c r="K57" s="78">
        <v>24</v>
      </c>
      <c r="L57" s="119">
        <f t="shared" si="0"/>
        <v>26.257945865562203</v>
      </c>
      <c r="M57" s="86">
        <v>10</v>
      </c>
      <c r="N57" s="94">
        <f t="shared" si="37"/>
        <v>6039.6132109766286</v>
      </c>
      <c r="O57" s="193">
        <f t="shared" si="38"/>
        <v>26.257945865562203</v>
      </c>
      <c r="P57" s="119">
        <f t="shared" si="39"/>
        <v>28.515891731124405</v>
      </c>
      <c r="Q57" s="86">
        <v>1</v>
      </c>
      <c r="R57" s="94">
        <f t="shared" si="40"/>
        <v>0</v>
      </c>
      <c r="S57" s="78">
        <v>24</v>
      </c>
      <c r="T57" s="87">
        <f t="shared" si="41"/>
        <v>24</v>
      </c>
      <c r="U57" s="102">
        <f t="shared" si="42"/>
        <v>0.92828571428571427</v>
      </c>
      <c r="V57" s="86">
        <v>11</v>
      </c>
      <c r="W57" s="94">
        <f t="shared" si="43"/>
        <v>3544.3636363636365</v>
      </c>
      <c r="X57" s="78">
        <v>24</v>
      </c>
      <c r="Y57" s="97">
        <f t="shared" si="44"/>
        <v>27.13548149774082</v>
      </c>
      <c r="Z57" s="94">
        <f t="shared" si="9"/>
        <v>15623.590058316895</v>
      </c>
      <c r="AA57" s="58">
        <f t="shared" si="36"/>
        <v>28.096964423554279</v>
      </c>
      <c r="AB57" s="63">
        <f t="shared" si="45"/>
        <v>24.000000000000004</v>
      </c>
      <c r="AC57" s="2">
        <v>17.754611352681195</v>
      </c>
      <c r="AD57" s="58">
        <v>22.819341327232557</v>
      </c>
      <c r="AE57" s="63">
        <f t="shared" si="11"/>
        <v>4.2216386611052981</v>
      </c>
      <c r="AF57" s="56">
        <f t="shared" si="12"/>
        <v>428.02790839942895</v>
      </c>
      <c r="AG57" s="56">
        <f t="shared" si="24"/>
        <v>428.02790839929742</v>
      </c>
      <c r="AH57" s="56">
        <f t="shared" si="25"/>
        <v>1070331</v>
      </c>
      <c r="AI57" s="56">
        <f t="shared" si="26"/>
        <v>1806.9791661305112</v>
      </c>
      <c r="AJ57" s="56">
        <f t="shared" si="27"/>
        <v>13816.610892186383</v>
      </c>
      <c r="AK57" s="56">
        <v>17.754611352681195</v>
      </c>
      <c r="AL57" s="56">
        <f t="shared" si="28"/>
        <v>27.375898685008728</v>
      </c>
      <c r="AM57" s="56" cm="1">
        <f t="array" ref="AM57">IF(AJ57=0,0,HAPropsSI("H","T",A57+273.15,"R",B57,"P",101300)/1000)</f>
        <v>46.85443192142943</v>
      </c>
      <c r="AN57" s="56">
        <f t="shared" si="35"/>
        <v>85.059763271609356</v>
      </c>
      <c r="AO57" s="56" cm="1">
        <f t="array" ref="AO57">IF(AJ57=0,0,HAPropsSI("Hha","B",AL57+273.15,"P",101300,"R",1)/1000)</f>
        <v>85.059763270657498</v>
      </c>
      <c r="AP57" s="56">
        <v>361.64091250896365</v>
      </c>
      <c r="AQ57" s="56">
        <f t="shared" si="29"/>
        <v>1084922.7375268911</v>
      </c>
      <c r="AR57" s="142"/>
      <c r="AS57" s="9">
        <f t="shared" si="30"/>
        <v>131.10000000000002</v>
      </c>
      <c r="AT57" s="9">
        <f t="shared" si="31"/>
        <v>256.01601815966279</v>
      </c>
      <c r="AU57" s="9">
        <f t="shared" si="46"/>
        <v>1098.1114929048417</v>
      </c>
      <c r="AV57" s="9">
        <f t="shared" si="47"/>
        <v>295.36363636363637</v>
      </c>
      <c r="AW57" s="9">
        <f t="shared" si="32"/>
        <v>1780.5911474281411</v>
      </c>
      <c r="AX57" s="9">
        <f t="shared" si="48"/>
        <v>142.67190765000484</v>
      </c>
      <c r="AY57" s="144" cm="1">
        <f t="array" ref="AY57">HAPropsSI("W","T",A57+273.15,"R",B57,"P",101300)</f>
        <v>8.9256668834378824E-3</v>
      </c>
      <c r="AZ57" s="147" cm="1">
        <f t="array" ref="AZ57">HAPropsSI("W","B",AL57+273.15,"P",101300,"R",1)</f>
        <v>2.3334942856729265E-2</v>
      </c>
      <c r="BA57" s="147">
        <f t="shared" si="33"/>
        <v>1.4409275973291382E-2</v>
      </c>
      <c r="BB57" s="150">
        <f t="shared" si="49"/>
        <v>4.342486426312151</v>
      </c>
      <c r="BC57" s="9">
        <f t="shared" si="50"/>
        <v>1252.6081373659954</v>
      </c>
      <c r="BD57" s="4">
        <f t="shared" si="34"/>
        <v>13744.857947598324</v>
      </c>
    </row>
    <row r="58" spans="1:56" x14ac:dyDescent="0.3">
      <c r="A58" s="7">
        <v>25</v>
      </c>
      <c r="B58" s="129">
        <v>0.46</v>
      </c>
      <c r="C58" s="14">
        <v>55.616972477064216</v>
      </c>
      <c r="D58" s="9">
        <v>11642.7639687966</v>
      </c>
      <c r="E58" s="71">
        <v>3249</v>
      </c>
      <c r="F58" s="107">
        <f t="shared" si="19"/>
        <v>0.62933859290792438</v>
      </c>
      <c r="G58" s="18">
        <f t="shared" si="20"/>
        <v>11642.7639687966</v>
      </c>
      <c r="H58" s="114">
        <f t="shared" si="21"/>
        <v>1</v>
      </c>
      <c r="I58" s="86">
        <v>10</v>
      </c>
      <c r="J58" s="94">
        <f t="shared" si="22"/>
        <v>6403.5201828381305</v>
      </c>
      <c r="K58" s="135">
        <v>24</v>
      </c>
      <c r="L58" s="119">
        <f t="shared" si="0"/>
        <v>26.393994684230023</v>
      </c>
      <c r="M58" s="86">
        <v>10</v>
      </c>
      <c r="N58" s="94">
        <f t="shared" si="37"/>
        <v>6403.5201828381305</v>
      </c>
      <c r="O58" s="194">
        <f t="shared" si="38"/>
        <v>26.393994684230023</v>
      </c>
      <c r="P58" s="119">
        <f t="shared" si="39"/>
        <v>28.787989368460046</v>
      </c>
      <c r="Q58" s="86">
        <v>1</v>
      </c>
      <c r="R58" s="94">
        <f t="shared" si="40"/>
        <v>0</v>
      </c>
      <c r="S58" s="78">
        <v>27</v>
      </c>
      <c r="T58" s="87">
        <f t="shared" si="41"/>
        <v>27</v>
      </c>
      <c r="U58" s="102">
        <f t="shared" si="42"/>
        <v>0.92828571428571427</v>
      </c>
      <c r="V58" s="86">
        <v>11</v>
      </c>
      <c r="W58" s="94">
        <f t="shared" si="43"/>
        <v>3544.3636363636365</v>
      </c>
      <c r="X58" s="78">
        <v>24</v>
      </c>
      <c r="Y58" s="97">
        <f t="shared" si="44"/>
        <v>27.13548149774082</v>
      </c>
      <c r="Z58" s="94">
        <f t="shared" si="9"/>
        <v>16351.404002039897</v>
      </c>
      <c r="AA58" s="58">
        <f t="shared" si="36"/>
        <v>28.286485789105981</v>
      </c>
      <c r="AB58" s="63">
        <f t="shared" si="45"/>
        <v>24.000000000000004</v>
      </c>
      <c r="AC58" s="2">
        <v>18.279643064763718</v>
      </c>
      <c r="AD58" s="58">
        <v>22.988474731003723</v>
      </c>
      <c r="AE58" s="63">
        <f t="shared" si="11"/>
        <v>3.9249843349453166</v>
      </c>
      <c r="AF58" s="56">
        <f t="shared" si="12"/>
        <v>428.02790839942895</v>
      </c>
      <c r="AG58" s="56">
        <f t="shared" si="24"/>
        <v>428.02790839915957</v>
      </c>
      <c r="AH58" s="56">
        <f t="shared" si="25"/>
        <v>1070331</v>
      </c>
      <c r="AI58" s="56">
        <f t="shared" si="26"/>
        <v>1680.0028353861103</v>
      </c>
      <c r="AJ58" s="56">
        <f t="shared" si="27"/>
        <v>14671.401166653786</v>
      </c>
      <c r="AK58" s="56">
        <v>18.279643064763718</v>
      </c>
      <c r="AL58" s="56">
        <f t="shared" si="28"/>
        <v>27.532064290223328</v>
      </c>
      <c r="AM58" s="56" cm="1">
        <f t="array" ref="AM58">IF(AJ58=0,0,HAPropsSI("H","T",A58+273.15,"R",B58,"P",101300)/1000)</f>
        <v>48.378152517295476</v>
      </c>
      <c r="AN58" s="56">
        <f t="shared" si="35"/>
        <v>85.75550326587225</v>
      </c>
      <c r="AO58" s="56" cm="1">
        <f t="array" ref="AO58">IF(AJ58=0,0,HAPropsSI("Hha","B",AL58+273.15,"P",101300,"R",1)/1000)</f>
        <v>85.755503265334227</v>
      </c>
      <c r="AP58" s="56">
        <v>392.52116249069451</v>
      </c>
      <c r="AQ58" s="56">
        <f t="shared" si="29"/>
        <v>1177563.4874720834</v>
      </c>
      <c r="AR58" s="142"/>
      <c r="AS58" s="9">
        <f t="shared" si="30"/>
        <v>131.10000000000002</v>
      </c>
      <c r="AT58" s="9">
        <f t="shared" si="31"/>
        <v>277.87703655287839</v>
      </c>
      <c r="AU58" s="9">
        <f t="shared" si="46"/>
        <v>1164.2763968796608</v>
      </c>
      <c r="AV58" s="9">
        <f t="shared" si="47"/>
        <v>295.36363636363637</v>
      </c>
      <c r="AW58" s="9">
        <f t="shared" si="32"/>
        <v>1868.6170697961757</v>
      </c>
      <c r="AX58" s="9">
        <f t="shared" si="48"/>
        <v>103.92682414102629</v>
      </c>
      <c r="AY58" s="144" cm="1">
        <f t="array" ref="AY58">HAPropsSI("W","T",A58+273.15,"R",B58,"P",101300)</f>
        <v>9.1223133452874843E-3</v>
      </c>
      <c r="AZ58" s="147" cm="1">
        <f t="array" ref="AZ58">HAPropsSI("W","B",AL58+273.15,"P",101300,"R",1)</f>
        <v>2.3557374158609676E-2</v>
      </c>
      <c r="BA58" s="147">
        <f t="shared" si="33"/>
        <v>1.4435060813322192E-2</v>
      </c>
      <c r="BB58" s="150">
        <f t="shared" si="49"/>
        <v>4.7217223758909146</v>
      </c>
      <c r="BC58" s="9">
        <f t="shared" si="50"/>
        <v>945.38845232734786</v>
      </c>
      <c r="BD58" s="4">
        <f t="shared" si="34"/>
        <v>10111.043046853883</v>
      </c>
    </row>
    <row r="59" spans="1:56" x14ac:dyDescent="0.3">
      <c r="A59" s="7">
        <v>26</v>
      </c>
      <c r="B59" s="129">
        <v>0.44400000000000001</v>
      </c>
      <c r="C59" s="14">
        <v>74.470183486238525</v>
      </c>
      <c r="D59" s="9">
        <v>12340.137558475511</v>
      </c>
      <c r="E59" s="71">
        <v>3249</v>
      </c>
      <c r="F59" s="107">
        <f t="shared" si="19"/>
        <v>0.66703446262029786</v>
      </c>
      <c r="G59" s="18">
        <f t="shared" si="20"/>
        <v>12340.137558475511</v>
      </c>
      <c r="H59" s="114">
        <f t="shared" si="21"/>
        <v>1</v>
      </c>
      <c r="I59" s="86">
        <v>10</v>
      </c>
      <c r="J59" s="94">
        <f t="shared" si="22"/>
        <v>6787.0756571615311</v>
      </c>
      <c r="K59" s="78">
        <v>24</v>
      </c>
      <c r="L59" s="119">
        <f t="shared" si="0"/>
        <v>26.537389214179107</v>
      </c>
      <c r="M59" s="86">
        <v>10</v>
      </c>
      <c r="N59" s="94">
        <f t="shared" si="37"/>
        <v>6787.0756571615311</v>
      </c>
      <c r="O59" s="193">
        <f t="shared" si="38"/>
        <v>26.537389214179107</v>
      </c>
      <c r="P59" s="119">
        <f t="shared" si="39"/>
        <v>29.074778428358215</v>
      </c>
      <c r="Q59" s="86">
        <v>1</v>
      </c>
      <c r="R59" s="94">
        <f t="shared" si="40"/>
        <v>0</v>
      </c>
      <c r="S59" s="78">
        <v>27</v>
      </c>
      <c r="T59" s="87">
        <f t="shared" si="41"/>
        <v>27</v>
      </c>
      <c r="U59" s="102">
        <f t="shared" si="42"/>
        <v>0.92828571428571427</v>
      </c>
      <c r="V59" s="86">
        <v>11</v>
      </c>
      <c r="W59" s="94">
        <f t="shared" si="43"/>
        <v>3544.3636363636365</v>
      </c>
      <c r="X59" s="78">
        <v>24</v>
      </c>
      <c r="Y59" s="97">
        <f t="shared" si="44"/>
        <v>27.13548149774082</v>
      </c>
      <c r="Z59" s="94">
        <f t="shared" ref="Z59:Z60" si="51">W59+R59+N59+J59</f>
        <v>17118.514950686698</v>
      </c>
      <c r="AA59" s="58">
        <f t="shared" si="36"/>
        <v>28.486240019937998</v>
      </c>
      <c r="AB59" s="63">
        <f t="shared" si="45"/>
        <v>24.000000000000004</v>
      </c>
      <c r="AC59" s="2">
        <v>18.818719305253012</v>
      </c>
      <c r="AD59" s="58">
        <v>23.157523363228709</v>
      </c>
      <c r="AE59" s="63">
        <f t="shared" si="11"/>
        <v>3.6165527177494767</v>
      </c>
      <c r="AF59" s="56">
        <f t="shared" si="12"/>
        <v>428.02790839942895</v>
      </c>
      <c r="AG59" s="56">
        <f t="shared" si="24"/>
        <v>428.0279083988251</v>
      </c>
      <c r="AH59" s="56">
        <f t="shared" si="25"/>
        <v>1070331</v>
      </c>
      <c r="AI59" s="56">
        <f t="shared" si="26"/>
        <v>1547.985495392395</v>
      </c>
      <c r="AJ59" s="56">
        <f t="shared" si="27"/>
        <v>15570.529455294303</v>
      </c>
      <c r="AK59" s="56">
        <v>18.818719305253012</v>
      </c>
      <c r="AL59" s="56">
        <f t="shared" si="28"/>
        <v>27.696661776428911</v>
      </c>
      <c r="AM59" s="56" cm="1">
        <f t="array" ref="AM59">IF(AJ59=0,0,HAPropsSI("H","T",A59+273.15,"R",B59,"P",101300)/1000)</f>
        <v>49.974924622774473</v>
      </c>
      <c r="AN59" s="56">
        <f t="shared" si="35"/>
        <v>86.493652175487284</v>
      </c>
      <c r="AO59" s="56" cm="1">
        <f t="array" ref="AO59">IF(AJ59=0,0,HAPropsSI("Hha","B",AL59+273.15,"P",101300,"R",1)/1000)</f>
        <v>86.493652175200552</v>
      </c>
      <c r="AP59" s="56">
        <v>426.3710840641719</v>
      </c>
      <c r="AQ59" s="56">
        <f t="shared" si="29"/>
        <v>1279113.2521925156</v>
      </c>
      <c r="AR59" s="142"/>
      <c r="AS59" s="9">
        <f t="shared" si="30"/>
        <v>131.10000000000002</v>
      </c>
      <c r="AT59" s="9">
        <f t="shared" si="31"/>
        <v>301.84037100012171</v>
      </c>
      <c r="AU59" s="9">
        <f t="shared" si="46"/>
        <v>1234.0137558475508</v>
      </c>
      <c r="AV59" s="9">
        <f t="shared" si="47"/>
        <v>295.36363636363637</v>
      </c>
      <c r="AW59" s="9">
        <f t="shared" si="32"/>
        <v>1962.3177632113088</v>
      </c>
      <c r="AX59" s="9">
        <f t="shared" si="48"/>
        <v>146.13416388465131</v>
      </c>
      <c r="AY59" s="144" cm="1">
        <f t="array" ref="AY59">HAPropsSI("W","T",A59+273.15,"R",B59,"P",101300)</f>
        <v>9.3473292794097346E-3</v>
      </c>
      <c r="AZ59" s="147" cm="1">
        <f t="array" ref="AZ59">HAPropsSI("W","B",AL59+273.15,"P",101300,"R",1)</f>
        <v>2.379390821396804E-2</v>
      </c>
      <c r="BA59" s="147">
        <f t="shared" si="33"/>
        <v>1.4446578934558306E-2</v>
      </c>
      <c r="BB59" s="150">
        <f t="shared" si="49"/>
        <v>5.1330029344552122</v>
      </c>
      <c r="BC59" s="9">
        <f t="shared" si="50"/>
        <v>1376.1204133114095</v>
      </c>
      <c r="BD59" s="4">
        <f t="shared" si="34"/>
        <v>14357.752711859819</v>
      </c>
    </row>
    <row r="60" spans="1:56" x14ac:dyDescent="0.3">
      <c r="A60" s="7">
        <v>27</v>
      </c>
      <c r="B60" s="129">
        <v>0.42799999999999999</v>
      </c>
      <c r="C60" s="14">
        <v>49.961009174311926</v>
      </c>
      <c r="D60" s="9">
        <v>13023.333449847152</v>
      </c>
      <c r="E60" s="71">
        <v>3249</v>
      </c>
      <c r="F60" s="107">
        <f t="shared" si="19"/>
        <v>0.70396397026200819</v>
      </c>
      <c r="G60" s="18">
        <f t="shared" si="20"/>
        <v>13023.333449847152</v>
      </c>
      <c r="H60" s="114">
        <f t="shared" si="21"/>
        <v>1</v>
      </c>
      <c r="I60" s="86">
        <v>10</v>
      </c>
      <c r="J60" s="94">
        <f t="shared" si="22"/>
        <v>7162.8333974159341</v>
      </c>
      <c r="K60" s="78">
        <v>24</v>
      </c>
      <c r="L60" s="119">
        <f t="shared" si="0"/>
        <v>26.677868514164484</v>
      </c>
      <c r="M60" s="86">
        <v>10</v>
      </c>
      <c r="N60" s="94">
        <f t="shared" si="37"/>
        <v>7162.8333974159341</v>
      </c>
      <c r="O60" s="193">
        <f t="shared" si="38"/>
        <v>26.677868514164484</v>
      </c>
      <c r="P60" s="119">
        <f t="shared" si="39"/>
        <v>29.355737028328967</v>
      </c>
      <c r="Q60" s="86">
        <v>1</v>
      </c>
      <c r="R60" s="94">
        <f t="shared" si="40"/>
        <v>0</v>
      </c>
      <c r="S60" s="78">
        <v>27</v>
      </c>
      <c r="T60" s="87">
        <f t="shared" si="41"/>
        <v>27</v>
      </c>
      <c r="U60" s="102">
        <f t="shared" si="42"/>
        <v>0.92828571428571427</v>
      </c>
      <c r="V60" s="86">
        <v>11</v>
      </c>
      <c r="W60" s="94">
        <f t="shared" si="43"/>
        <v>3544.3636363636365</v>
      </c>
      <c r="X60" s="78">
        <v>24</v>
      </c>
      <c r="Y60" s="97">
        <f t="shared" si="44"/>
        <v>27.13548149774082</v>
      </c>
      <c r="Z60" s="94">
        <f t="shared" si="51"/>
        <v>17870.030431195504</v>
      </c>
      <c r="AA60" s="58">
        <f t="shared" si="36"/>
        <v>28.681933220552853</v>
      </c>
      <c r="AB60" s="63">
        <f t="shared" si="45"/>
        <v>24.000000000000004</v>
      </c>
      <c r="AC60" s="2">
        <v>19.337959069142755</v>
      </c>
      <c r="AD60" s="58">
        <v>23.31443933184341</v>
      </c>
      <c r="AE60" s="63">
        <f t="shared" si="11"/>
        <v>3.3145425119483232</v>
      </c>
      <c r="AF60" s="56">
        <f t="shared" si="12"/>
        <v>428.02790839942895</v>
      </c>
      <c r="AG60" s="56">
        <f t="shared" si="24"/>
        <v>428.02790839801742</v>
      </c>
      <c r="AH60" s="56">
        <f t="shared" si="25"/>
        <v>1070331</v>
      </c>
      <c r="AI60" s="56">
        <f t="shared" si="26"/>
        <v>1418.7166986855514</v>
      </c>
      <c r="AJ60" s="56">
        <f t="shared" si="27"/>
        <v>16451.313732509952</v>
      </c>
      <c r="AK60" s="56">
        <v>19.337959069142755</v>
      </c>
      <c r="AL60" s="56">
        <f t="shared" si="28"/>
        <v>27.857912973735552</v>
      </c>
      <c r="AM60" s="56" cm="1">
        <f t="array" ref="AM60">IF(AJ60=0,0,HAPropsSI("H","T",A60+273.15,"R",B60,"P",101300)/1000)</f>
        <v>51.543665718149271</v>
      </c>
      <c r="AN60" s="56">
        <f t="shared" si="35"/>
        <v>87.221651124583587</v>
      </c>
      <c r="AO60" s="56" cm="1">
        <f t="array" ref="AO60">IF(AJ60=0,0,HAPropsSI("Hha","B",AL60+273.15,"P",101300,"R",1)/1000)</f>
        <v>87.221651130540934</v>
      </c>
      <c r="AP60" s="56">
        <v>461.10545607048368</v>
      </c>
      <c r="AQ60" s="56">
        <f t="shared" si="29"/>
        <v>1383316.3682114512</v>
      </c>
      <c r="AR60" s="142"/>
      <c r="AS60" s="9">
        <f t="shared" si="30"/>
        <v>131.10000000000002</v>
      </c>
      <c r="AT60" s="9">
        <f t="shared" si="31"/>
        <v>326.4298333832308</v>
      </c>
      <c r="AU60" s="9">
        <f t="shared" si="46"/>
        <v>1302.3333449847159</v>
      </c>
      <c r="AV60" s="9">
        <f t="shared" si="47"/>
        <v>295.36363636363637</v>
      </c>
      <c r="AW60" s="9">
        <f t="shared" si="32"/>
        <v>2055.2268147315831</v>
      </c>
      <c r="AX60" s="9">
        <f t="shared" si="48"/>
        <v>102.6812057460965</v>
      </c>
      <c r="AY60" s="144" cm="1">
        <f t="array" ref="AY60">HAPropsSI("W","T",A60+273.15,"R",B60,"P",101300)</f>
        <v>9.5610052973191285E-3</v>
      </c>
      <c r="AZ60" s="147" cm="1">
        <f t="array" ref="AZ60">HAPropsSI("W","B",AL60+273.15,"P",101300,"R",1)</f>
        <v>2.4027733961170257E-2</v>
      </c>
      <c r="BA60" s="147">
        <f t="shared" si="33"/>
        <v>1.4466728663851128E-2</v>
      </c>
      <c r="BB60" s="150">
        <f t="shared" si="49"/>
        <v>5.5589062653275114</v>
      </c>
      <c r="BC60" s="9">
        <f t="shared" si="50"/>
        <v>999.82284091620431</v>
      </c>
      <c r="BD60" s="4">
        <f t="shared" si="34"/>
        <v>10187.152924975368</v>
      </c>
    </row>
    <row r="61" spans="1:56" x14ac:dyDescent="0.3">
      <c r="A61" s="7">
        <v>28</v>
      </c>
      <c r="B61" s="129">
        <v>0.41200000000000003</v>
      </c>
      <c r="C61" s="14">
        <v>22.623853211009173</v>
      </c>
      <c r="D61" s="9">
        <v>13689.876610353736</v>
      </c>
      <c r="E61" s="71">
        <v>3249</v>
      </c>
      <c r="F61" s="107">
        <f t="shared" si="19"/>
        <v>0.73999333028939118</v>
      </c>
      <c r="G61" s="18">
        <f t="shared" si="20"/>
        <v>13689.876610353736</v>
      </c>
      <c r="H61" s="114">
        <f t="shared" si="21"/>
        <v>1</v>
      </c>
      <c r="I61" s="86">
        <v>10</v>
      </c>
      <c r="J61" s="94">
        <f t="shared" si="22"/>
        <v>7529.4321356945547</v>
      </c>
      <c r="K61" s="78">
        <v>24</v>
      </c>
      <c r="L61" s="119">
        <f t="shared" si="0"/>
        <v>26.814923665959988</v>
      </c>
      <c r="M61" s="86">
        <v>10</v>
      </c>
      <c r="N61" s="94">
        <f t="shared" si="37"/>
        <v>7529.4321356945547</v>
      </c>
      <c r="O61" s="193">
        <f t="shared" si="38"/>
        <v>26.814923665959988</v>
      </c>
      <c r="P61" s="119">
        <f t="shared" si="39"/>
        <v>29.629847331919976</v>
      </c>
      <c r="Q61" s="86">
        <v>1</v>
      </c>
      <c r="R61" s="94">
        <f t="shared" si="40"/>
        <v>0</v>
      </c>
      <c r="S61" s="78">
        <v>27</v>
      </c>
      <c r="T61" s="87">
        <f t="shared" si="41"/>
        <v>27</v>
      </c>
      <c r="U61" s="102">
        <f t="shared" si="42"/>
        <v>0.92828571428571427</v>
      </c>
      <c r="V61" s="86">
        <v>11</v>
      </c>
      <c r="W61" s="94">
        <f t="shared" si="43"/>
        <v>3544.3636363636365</v>
      </c>
      <c r="X61" s="78">
        <v>24</v>
      </c>
      <c r="Y61" s="97">
        <f t="shared" si="44"/>
        <v>27.13548149774082</v>
      </c>
      <c r="Z61" s="94">
        <f t="shared" ref="Z61:Z68" si="52">W61+R61+N61+J61</f>
        <v>18603.227907752746</v>
      </c>
      <c r="AA61" s="58">
        <f t="shared" si="36"/>
        <v>28.872856447807038</v>
      </c>
      <c r="AB61" s="63">
        <f t="shared" si="45"/>
        <v>24.000000000000004</v>
      </c>
      <c r="AC61" s="2">
        <v>19.836632539117375</v>
      </c>
      <c r="AD61" s="58">
        <v>23.458123942818364</v>
      </c>
      <c r="AE61" s="63">
        <f t="shared" si="11"/>
        <v>3.018646245242218</v>
      </c>
      <c r="AF61" s="56">
        <f t="shared" si="12"/>
        <v>428.02790839942895</v>
      </c>
      <c r="AG61" s="56">
        <f t="shared" si="24"/>
        <v>428.02790839592137</v>
      </c>
      <c r="AH61" s="56">
        <f t="shared" si="25"/>
        <v>1070331</v>
      </c>
      <c r="AI61" s="56">
        <f t="shared" si="26"/>
        <v>1292.0648385382281</v>
      </c>
      <c r="AJ61" s="56">
        <f t="shared" si="27"/>
        <v>17311.163069214519</v>
      </c>
      <c r="AK61" s="56">
        <v>19.836632539117375</v>
      </c>
      <c r="AL61" s="56">
        <f t="shared" si="28"/>
        <v>28.015233712993002</v>
      </c>
      <c r="AM61" s="56" cm="1">
        <f t="array" ref="AM61">IF(AJ61=0,0,HAPropsSI("H","T",A61+273.15,"R",B61,"P",101300)/1000)</f>
        <v>53.079280881203594</v>
      </c>
      <c r="AN61" s="56">
        <f t="shared" si="35"/>
        <v>87.936572706803602</v>
      </c>
      <c r="AO61" s="56" cm="1">
        <f t="array" ref="AO61">IF(AJ61=0,0,HAPropsSI("Hha","B",AL61+273.15,"P",101300,"R",1)/1000)</f>
        <v>87.936572710073364</v>
      </c>
      <c r="AP61" s="56">
        <v>496.62960495688299</v>
      </c>
      <c r="AQ61" s="56">
        <f t="shared" si="29"/>
        <v>1489888.814870649</v>
      </c>
      <c r="AR61" s="142"/>
      <c r="AS61" s="9">
        <f t="shared" si="30"/>
        <v>131.10000000000002</v>
      </c>
      <c r="AT61" s="9">
        <f t="shared" si="31"/>
        <v>351.57840156737268</v>
      </c>
      <c r="AU61" s="9">
        <f t="shared" si="46"/>
        <v>1368.9876610353731</v>
      </c>
      <c r="AV61" s="9">
        <f t="shared" si="47"/>
        <v>295.36363636363637</v>
      </c>
      <c r="AW61" s="9">
        <f t="shared" si="32"/>
        <v>2147.0296989663821</v>
      </c>
      <c r="AX61" s="9">
        <f t="shared" si="48"/>
        <v>48.574084749092641</v>
      </c>
      <c r="AY61" s="144" cm="1">
        <f t="array" ref="AY61">HAPropsSI("W","T",A61+273.15,"R",B61,"P",101300)</f>
        <v>9.7613690865749145E-3</v>
      </c>
      <c r="AZ61" s="147" cm="1">
        <f t="array" ref="AZ61">HAPropsSI("W","B",AL61+273.15,"P",101300,"R",1)</f>
        <v>2.4257880664629101E-2</v>
      </c>
      <c r="BA61" s="147">
        <f t="shared" si="33"/>
        <v>1.4496511578054186E-2</v>
      </c>
      <c r="BB61" s="150">
        <f t="shared" si="49"/>
        <v>5.9994973485516097</v>
      </c>
      <c r="BC61" s="9">
        <f t="shared" si="50"/>
        <v>488.63429047249326</v>
      </c>
      <c r="BD61" s="4">
        <f t="shared" si="34"/>
        <v>4866.0888038539651</v>
      </c>
    </row>
    <row r="62" spans="1:56" x14ac:dyDescent="0.3">
      <c r="A62" s="7">
        <v>29</v>
      </c>
      <c r="B62" s="129">
        <v>0.39600000000000002</v>
      </c>
      <c r="C62" s="14">
        <v>12.254587155963302</v>
      </c>
      <c r="D62" s="9">
        <v>14337.104110444558</v>
      </c>
      <c r="E62" s="71">
        <v>3249</v>
      </c>
      <c r="F62" s="107">
        <f t="shared" si="19"/>
        <v>0.77497860056457069</v>
      </c>
      <c r="G62" s="18">
        <f t="shared" si="20"/>
        <v>14337.104110444558</v>
      </c>
      <c r="H62" s="114">
        <f t="shared" si="21"/>
        <v>1</v>
      </c>
      <c r="I62" s="86">
        <v>10</v>
      </c>
      <c r="J62" s="94">
        <f t="shared" si="22"/>
        <v>7885.4072607445069</v>
      </c>
      <c r="K62" s="78">
        <v>27</v>
      </c>
      <c r="L62" s="119">
        <f t="shared" si="0"/>
        <v>29.948007115805538</v>
      </c>
      <c r="M62" s="86">
        <v>10</v>
      </c>
      <c r="N62" s="94">
        <f t="shared" si="37"/>
        <v>7885.4072607445069</v>
      </c>
      <c r="O62" s="193">
        <f t="shared" si="38"/>
        <v>29.948007115805538</v>
      </c>
      <c r="P62" s="119">
        <f t="shared" si="39"/>
        <v>32.896014231611076</v>
      </c>
      <c r="Q62" s="86">
        <v>1</v>
      </c>
      <c r="R62" s="94">
        <f t="shared" si="40"/>
        <v>0</v>
      </c>
      <c r="S62" s="78">
        <v>27</v>
      </c>
      <c r="T62" s="87">
        <f t="shared" si="41"/>
        <v>27</v>
      </c>
      <c r="U62" s="102">
        <f t="shared" si="42"/>
        <v>0.92828571428571427</v>
      </c>
      <c r="V62" s="86">
        <v>8.35</v>
      </c>
      <c r="W62" s="94">
        <f t="shared" si="43"/>
        <v>3638.1017964071857</v>
      </c>
      <c r="X62" s="78">
        <v>27</v>
      </c>
      <c r="Y62" s="97">
        <f t="shared" si="44"/>
        <v>30.218405908609213</v>
      </c>
      <c r="Z62" s="94">
        <f t="shared" si="52"/>
        <v>19408.916317896197</v>
      </c>
      <c r="AA62" s="58">
        <f t="shared" si="36"/>
        <v>32.083412862572374</v>
      </c>
      <c r="AB62" s="63">
        <f t="shared" si="45"/>
        <v>27.000000000000004</v>
      </c>
      <c r="AC62" s="2">
        <v>20.313949121441283</v>
      </c>
      <c r="AD62" s="58">
        <v>25.826977196835589</v>
      </c>
      <c r="AE62" s="63">
        <f t="shared" si="11"/>
        <v>4.5953116118419528</v>
      </c>
      <c r="AF62" s="56">
        <f t="shared" si="12"/>
        <v>428.02790839942895</v>
      </c>
      <c r="AG62" s="56">
        <f t="shared" si="24"/>
        <v>428.02790839826139</v>
      </c>
      <c r="AH62" s="56">
        <f t="shared" si="25"/>
        <v>1070331</v>
      </c>
      <c r="AI62" s="56">
        <f t="shared" si="26"/>
        <v>1966.9216176549544</v>
      </c>
      <c r="AJ62" s="56">
        <f t="shared" si="27"/>
        <v>17441.994700241245</v>
      </c>
      <c r="AK62" s="56">
        <v>20.313949121441283</v>
      </c>
      <c r="AL62" s="56">
        <f t="shared" si="28"/>
        <v>31.188732198759638</v>
      </c>
      <c r="AM62" s="56" cm="1">
        <f t="array" ref="AM62">IF(AJ62=0,0,HAPropsSI("H","T",A62+273.15,"R",B62,"P",101300)/1000)</f>
        <v>54.576279662131121</v>
      </c>
      <c r="AN62" s="56">
        <f t="shared" si="35"/>
        <v>103.39779938912483</v>
      </c>
      <c r="AO62" s="56" cm="1">
        <f t="array" ref="AO62">IF(AJ62=0,0,HAPropsSI("Hha","B",AL62+273.15,"P",101300,"R",1)/1000)</f>
        <v>103.39779938703471</v>
      </c>
      <c r="AP62" s="56">
        <v>357.26038021297944</v>
      </c>
      <c r="AQ62" s="56">
        <f t="shared" si="29"/>
        <v>1071781.1406389384</v>
      </c>
      <c r="AR62" s="142"/>
      <c r="AS62" s="9">
        <f t="shared" si="30"/>
        <v>131.10000000000002</v>
      </c>
      <c r="AT62" s="9">
        <f t="shared" si="31"/>
        <v>252.91491317666427</v>
      </c>
      <c r="AU62" s="9">
        <f t="shared" si="46"/>
        <v>1433.7104110444561</v>
      </c>
      <c r="AV62" s="9">
        <f t="shared" si="47"/>
        <v>389.10179640718565</v>
      </c>
      <c r="AW62" s="9">
        <f t="shared" si="32"/>
        <v>2206.8271206283061</v>
      </c>
      <c r="AX62" s="9">
        <f t="shared" si="48"/>
        <v>27.043755287883116</v>
      </c>
      <c r="AY62" s="144" cm="1">
        <f t="array" ref="AY62">HAPropsSI("W","T",A62+273.15,"R",B62,"P",101300)</f>
        <v>9.9462992554637478E-3</v>
      </c>
      <c r="AZ62" s="147" cm="1">
        <f t="array" ref="AZ62">HAPropsSI("W","B",AL62+273.15,"P",101300,"R",1)</f>
        <v>2.9353656082118148E-2</v>
      </c>
      <c r="BA62" s="147">
        <f t="shared" si="33"/>
        <v>1.9407356826654398E-2</v>
      </c>
      <c r="BB62" s="150">
        <f t="shared" si="49"/>
        <v>5.777899732349594</v>
      </c>
      <c r="BC62" s="9">
        <f t="shared" si="50"/>
        <v>254.90079305458246</v>
      </c>
      <c r="BD62" s="4">
        <f t="shared" si="34"/>
        <v>2657.7652493155656</v>
      </c>
    </row>
    <row r="63" spans="1:56" x14ac:dyDescent="0.3">
      <c r="A63" s="7">
        <v>30</v>
      </c>
      <c r="B63" s="129">
        <v>0.38</v>
      </c>
      <c r="C63" s="14">
        <v>6.5986238532110093</v>
      </c>
      <c r="D63" s="9">
        <v>14962.156252392906</v>
      </c>
      <c r="E63" s="71">
        <v>3249</v>
      </c>
      <c r="F63" s="107">
        <f t="shared" si="19"/>
        <v>0.808765202832049</v>
      </c>
      <c r="G63" s="18">
        <f t="shared" si="20"/>
        <v>14962.156252392906</v>
      </c>
      <c r="H63" s="114">
        <f t="shared" si="21"/>
        <v>1</v>
      </c>
      <c r="I63" s="86">
        <v>10</v>
      </c>
      <c r="J63" s="94">
        <f t="shared" si="22"/>
        <v>8229.1859388160992</v>
      </c>
      <c r="K63" s="78">
        <v>27</v>
      </c>
      <c r="L63" s="119">
        <f t="shared" si="0"/>
        <v>30.076530850307183</v>
      </c>
      <c r="M63" s="86">
        <v>10</v>
      </c>
      <c r="N63" s="94">
        <f t="shared" si="37"/>
        <v>8229.1859388160992</v>
      </c>
      <c r="O63" s="193">
        <f t="shared" si="38"/>
        <v>30.076530850307183</v>
      </c>
      <c r="P63" s="119">
        <f t="shared" si="39"/>
        <v>33.153061700614366</v>
      </c>
      <c r="Q63" s="86">
        <v>1</v>
      </c>
      <c r="R63" s="94">
        <f t="shared" si="40"/>
        <v>0</v>
      </c>
      <c r="S63" s="78">
        <v>27</v>
      </c>
      <c r="T63" s="87">
        <f t="shared" si="41"/>
        <v>27</v>
      </c>
      <c r="U63" s="102">
        <f t="shared" si="42"/>
        <v>0.92828571428571427</v>
      </c>
      <c r="V63" s="86">
        <v>8.35</v>
      </c>
      <c r="W63" s="94">
        <f t="shared" si="43"/>
        <v>3638.1017964071857</v>
      </c>
      <c r="X63" s="78">
        <v>27</v>
      </c>
      <c r="Y63" s="97">
        <f t="shared" si="44"/>
        <v>30.218405908609213</v>
      </c>
      <c r="Z63" s="94">
        <f t="shared" si="52"/>
        <v>20096.473674039386</v>
      </c>
      <c r="AA63" s="58">
        <f t="shared" si="36"/>
        <v>32.262451489346702</v>
      </c>
      <c r="AB63" s="63">
        <f t="shared" si="45"/>
        <v>27.000000000000004</v>
      </c>
      <c r="AC63" s="2">
        <v>20.769050813806928</v>
      </c>
      <c r="AD63" s="58">
        <v>25.971151112557791</v>
      </c>
      <c r="AE63" s="63">
        <f t="shared" si="11"/>
        <v>4.3361418773808689</v>
      </c>
      <c r="AF63" s="56">
        <f t="shared" si="12"/>
        <v>428.02790839942895</v>
      </c>
      <c r="AG63" s="56">
        <f t="shared" si="24"/>
        <v>428.02790839687611</v>
      </c>
      <c r="AH63" s="56">
        <f t="shared" si="25"/>
        <v>1070331</v>
      </c>
      <c r="AI63" s="56">
        <f t="shared" si="26"/>
        <v>1855.9897382874369</v>
      </c>
      <c r="AJ63" s="56">
        <f t="shared" si="27"/>
        <v>18240.483935751949</v>
      </c>
      <c r="AK63" s="56">
        <v>20.769050813806928</v>
      </c>
      <c r="AL63" s="56">
        <f t="shared" si="28"/>
        <v>31.336260027221684</v>
      </c>
      <c r="AM63" s="56" cm="1">
        <f t="array" ref="AM63">IF(AJ63=0,0,HAPropsSI("H","T",A63+273.15,"R",B63,"P",101300)/1000)</f>
        <v>56.028757802660998</v>
      </c>
      <c r="AN63" s="56">
        <f t="shared" si="35"/>
        <v>104.16739767193607</v>
      </c>
      <c r="AO63" s="56" cm="1">
        <f t="array" ref="AO63">IF(AJ63=0,0,HAPropsSI("Hha","B",AL63+273.15,"P",101300,"R",1)/1000)</f>
        <v>104.16739767036039</v>
      </c>
      <c r="AP63" s="56">
        <v>378.91564832919391</v>
      </c>
      <c r="AQ63" s="56">
        <f t="shared" si="29"/>
        <v>1136746.9449875818</v>
      </c>
      <c r="AR63" s="142"/>
      <c r="AS63" s="9">
        <f t="shared" si="30"/>
        <v>131.10000000000002</v>
      </c>
      <c r="AT63" s="9">
        <f t="shared" si="31"/>
        <v>268.24530120391967</v>
      </c>
      <c r="AU63" s="9">
        <f t="shared" si="46"/>
        <v>1496.2156252392924</v>
      </c>
      <c r="AV63" s="9">
        <f t="shared" si="47"/>
        <v>389.10179640718565</v>
      </c>
      <c r="AW63" s="9">
        <f t="shared" si="32"/>
        <v>2284.6627228503976</v>
      </c>
      <c r="AX63" s="9">
        <f t="shared" si="48"/>
        <v>15.075629939542647</v>
      </c>
      <c r="AY63" s="144" cm="1">
        <f t="array" ref="AY63">HAPropsSI("W","T",A63+273.15,"R",B63,"P",101300)</f>
        <v>1.0113518739840798E-2</v>
      </c>
      <c r="AZ63" s="147" cm="1">
        <f t="array" ref="AZ63">HAPropsSI("W","B",AL63+273.15,"P",101300,"R",1)</f>
        <v>2.9612868270863488E-2</v>
      </c>
      <c r="BA63" s="147">
        <f t="shared" si="33"/>
        <v>1.949934953102269E-2</v>
      </c>
      <c r="BB63" s="150">
        <f t="shared" si="49"/>
        <v>6.1571738912875222</v>
      </c>
      <c r="BC63" s="9">
        <f t="shared" si="50"/>
        <v>146.26394822670443</v>
      </c>
      <c r="BD63" s="4">
        <f t="shared" si="34"/>
        <v>1494.0859404480984</v>
      </c>
    </row>
    <row r="64" spans="1:56" x14ac:dyDescent="0.3">
      <c r="A64" s="7">
        <v>31</v>
      </c>
      <c r="B64" s="129">
        <v>0.37</v>
      </c>
      <c r="C64" s="14">
        <v>13.197247706422019</v>
      </c>
      <c r="D64" s="9">
        <v>15778.01613238394</v>
      </c>
      <c r="E64" s="71">
        <v>3249</v>
      </c>
      <c r="F64" s="107">
        <f t="shared" si="19"/>
        <v>0.8528657368856184</v>
      </c>
      <c r="G64" s="18">
        <f t="shared" si="20"/>
        <v>15778.01613238394</v>
      </c>
      <c r="H64" s="114">
        <f t="shared" si="21"/>
        <v>1</v>
      </c>
      <c r="I64" s="86">
        <v>10</v>
      </c>
      <c r="J64" s="94">
        <f t="shared" si="22"/>
        <v>8677.9088728111674</v>
      </c>
      <c r="K64" s="78">
        <v>27</v>
      </c>
      <c r="L64" s="119">
        <f t="shared" si="0"/>
        <v>30.244288628529752</v>
      </c>
      <c r="M64" s="86">
        <v>10</v>
      </c>
      <c r="N64" s="94">
        <f t="shared" si="37"/>
        <v>8677.9088728111674</v>
      </c>
      <c r="O64" s="193">
        <f t="shared" si="38"/>
        <v>30.244288628529752</v>
      </c>
      <c r="P64" s="119">
        <f t="shared" si="39"/>
        <v>33.488577257059504</v>
      </c>
      <c r="Q64" s="86">
        <v>1</v>
      </c>
      <c r="R64" s="94">
        <f t="shared" si="40"/>
        <v>0</v>
      </c>
      <c r="S64" s="78">
        <v>30</v>
      </c>
      <c r="T64" s="87">
        <f t="shared" si="41"/>
        <v>30</v>
      </c>
      <c r="U64" s="102">
        <f t="shared" si="42"/>
        <v>0.92828571428571427</v>
      </c>
      <c r="V64" s="86">
        <v>8.35</v>
      </c>
      <c r="W64" s="94">
        <f t="shared" si="43"/>
        <v>3638.1017964071857</v>
      </c>
      <c r="X64" s="78">
        <v>27</v>
      </c>
      <c r="Y64" s="97">
        <f t="shared" si="44"/>
        <v>30.218405908609213</v>
      </c>
      <c r="Z64" s="94">
        <f t="shared" si="52"/>
        <v>20993.919542029522</v>
      </c>
      <c r="AA64" s="58">
        <f t="shared" si="36"/>
        <v>32.496144685083223</v>
      </c>
      <c r="AB64" s="63">
        <f t="shared" si="45"/>
        <v>27.000000000000004</v>
      </c>
      <c r="AC64" s="2">
        <v>21.333137249125571</v>
      </c>
      <c r="AD64" s="58">
        <v>26.145523906364758</v>
      </c>
      <c r="AE64" s="63">
        <f t="shared" si="11"/>
        <v>4.0113012276677384</v>
      </c>
      <c r="AF64" s="56">
        <f t="shared" si="12"/>
        <v>428.02790839942895</v>
      </c>
      <c r="AG64" s="56">
        <f t="shared" si="24"/>
        <v>428.02790839223474</v>
      </c>
      <c r="AH64" s="56">
        <f t="shared" si="25"/>
        <v>1070331</v>
      </c>
      <c r="AI64" s="56">
        <f t="shared" si="26"/>
        <v>1716.9488744098255</v>
      </c>
      <c r="AJ64" s="56">
        <f t="shared" si="27"/>
        <v>19276.970667619695</v>
      </c>
      <c r="AK64" s="56">
        <v>21.333137249125571</v>
      </c>
      <c r="AL64" s="56">
        <f t="shared" si="28"/>
        <v>31.528823220508578</v>
      </c>
      <c r="AM64" s="56" cm="1">
        <f t="array" ref="AM64">IF(AJ64=0,0,HAPropsSI("H","T",A64+273.15,"R",B64,"P",101300)/1000)</f>
        <v>57.870114307694308</v>
      </c>
      <c r="AN64" s="56">
        <f t="shared" si="35"/>
        <v>105.17909754208878</v>
      </c>
      <c r="AO64" s="56" cm="1">
        <f t="array" ref="AO64">IF(AJ64=0,0,HAPropsSI("Hha","B",AL64+273.15,"P",101300,"R",1)/1000)</f>
        <v>105.17909754103626</v>
      </c>
      <c r="AP64" s="56">
        <v>407.469561797832</v>
      </c>
      <c r="AQ64" s="56">
        <f t="shared" si="29"/>
        <v>1222408.6853934962</v>
      </c>
      <c r="AR64" s="142"/>
      <c r="AS64" s="9">
        <f t="shared" si="30"/>
        <v>131.10000000000002</v>
      </c>
      <c r="AT64" s="9">
        <f t="shared" si="31"/>
        <v>288.45943897500246</v>
      </c>
      <c r="AU64" s="9">
        <f t="shared" si="46"/>
        <v>1577.8016132383946</v>
      </c>
      <c r="AV64" s="9">
        <f t="shared" si="47"/>
        <v>389.10179640718565</v>
      </c>
      <c r="AW64" s="9">
        <f t="shared" si="32"/>
        <v>2386.4628486205825</v>
      </c>
      <c r="AX64" s="9">
        <f t="shared" si="48"/>
        <v>31.494741355419336</v>
      </c>
      <c r="AY64" s="144" cm="1">
        <f t="array" ref="AY64">HAPropsSI("W","T",A64+273.15,"R",B64,"P",101300)</f>
        <v>1.0432555825654725E-2</v>
      </c>
      <c r="AZ64" s="147" cm="1">
        <f t="array" ref="AZ64">HAPropsSI("W","B",AL64+273.15,"P",101300,"R",1)</f>
        <v>2.9954380007358838E-2</v>
      </c>
      <c r="BA64" s="147">
        <f t="shared" si="33"/>
        <v>1.9521824181704114E-2</v>
      </c>
      <c r="BB64" s="150">
        <f t="shared" si="49"/>
        <v>6.6287909540110803</v>
      </c>
      <c r="BC64" s="9">
        <f t="shared" si="50"/>
        <v>314.93446637102556</v>
      </c>
      <c r="BD64" s="4">
        <f t="shared" si="34"/>
        <v>3149.4352939924302</v>
      </c>
    </row>
    <row r="65" spans="1:56" x14ac:dyDescent="0.3">
      <c r="A65" s="7">
        <v>32</v>
      </c>
      <c r="B65" s="129">
        <v>0.36</v>
      </c>
      <c r="C65" s="14">
        <v>9.4266055045871546</v>
      </c>
      <c r="D65" s="9">
        <v>16590.891974383259</v>
      </c>
      <c r="E65" s="71">
        <v>3249</v>
      </c>
      <c r="F65" s="107">
        <f t="shared" si="19"/>
        <v>0.89680497158828432</v>
      </c>
      <c r="G65" s="18">
        <f t="shared" si="20"/>
        <v>16590.891974383259</v>
      </c>
      <c r="H65" s="114">
        <f t="shared" si="21"/>
        <v>1</v>
      </c>
      <c r="I65" s="86">
        <v>10</v>
      </c>
      <c r="J65" s="94">
        <f t="shared" si="22"/>
        <v>9124.990585910793</v>
      </c>
      <c r="K65" s="78">
        <v>27</v>
      </c>
      <c r="L65" s="119">
        <f t="shared" si="0"/>
        <v>30.411432826411012</v>
      </c>
      <c r="M65" s="86">
        <v>10</v>
      </c>
      <c r="N65" s="94">
        <f t="shared" si="37"/>
        <v>9124.990585910793</v>
      </c>
      <c r="O65" s="193">
        <f t="shared" si="38"/>
        <v>30.411432826411012</v>
      </c>
      <c r="P65" s="119">
        <f t="shared" si="39"/>
        <v>33.822865652822024</v>
      </c>
      <c r="Q65" s="86">
        <v>1</v>
      </c>
      <c r="R65" s="94">
        <f t="shared" si="40"/>
        <v>0</v>
      </c>
      <c r="S65" s="78">
        <v>30</v>
      </c>
      <c r="T65" s="87">
        <f t="shared" si="41"/>
        <v>30</v>
      </c>
      <c r="U65" s="102">
        <f t="shared" si="42"/>
        <v>0.92828571428571427</v>
      </c>
      <c r="V65" s="86">
        <v>8.35</v>
      </c>
      <c r="W65" s="94">
        <f t="shared" si="43"/>
        <v>3638.1017964071857</v>
      </c>
      <c r="X65" s="78">
        <v>27</v>
      </c>
      <c r="Y65" s="97">
        <f t="shared" si="44"/>
        <v>30.218405908609213</v>
      </c>
      <c r="Z65" s="94">
        <f t="shared" si="52"/>
        <v>21888.082968228773</v>
      </c>
      <c r="AA65" s="58">
        <f t="shared" si="36"/>
        <v>32.728983139225519</v>
      </c>
      <c r="AB65" s="63">
        <f t="shared" si="45"/>
        <v>27.000000000000004</v>
      </c>
      <c r="AC65" s="2">
        <v>21.883617015578295</v>
      </c>
      <c r="AD65" s="58">
        <v>26.308701145497491</v>
      </c>
      <c r="AE65" s="63">
        <f t="shared" si="11"/>
        <v>3.6884703301838679</v>
      </c>
      <c r="AF65" s="56">
        <f t="shared" si="12"/>
        <v>428.02790839942895</v>
      </c>
      <c r="AG65" s="56">
        <f t="shared" si="24"/>
        <v>428.02790839894868</v>
      </c>
      <c r="AH65" s="56">
        <f t="shared" si="25"/>
        <v>1070331</v>
      </c>
      <c r="AI65" s="56">
        <f t="shared" si="26"/>
        <v>1578.7682406201807</v>
      </c>
      <c r="AJ65" s="56">
        <f t="shared" si="27"/>
        <v>20309.314727608591</v>
      </c>
      <c r="AK65" s="56">
        <v>21.883617015578295</v>
      </c>
      <c r="AL65" s="56">
        <f t="shared" si="28"/>
        <v>31.720682106721828</v>
      </c>
      <c r="AM65" s="56" cm="1">
        <f t="array" ref="AM65">IF(AJ65=0,0,HAPropsSI("H","T",A65+273.15,"R",B65,"P",101300)/1000)</f>
        <v>59.706555857345407</v>
      </c>
      <c r="AN65" s="56">
        <f t="shared" si="35"/>
        <v>106.19523658409895</v>
      </c>
      <c r="AO65" s="56" cm="1">
        <f t="array" ref="AO65">IF(AJ65=0,0,HAPropsSI("Hha","B",AL65+273.15,"P",101300,"R",1)/1000)</f>
        <v>106.19523658341922</v>
      </c>
      <c r="AP65" s="56">
        <v>436.86580066620132</v>
      </c>
      <c r="AQ65" s="56">
        <f t="shared" si="29"/>
        <v>1310597.4019986039</v>
      </c>
      <c r="AR65" s="142"/>
      <c r="AS65" s="9">
        <f t="shared" si="30"/>
        <v>131.10000000000002</v>
      </c>
      <c r="AT65" s="9">
        <f t="shared" si="31"/>
        <v>309.26988315770723</v>
      </c>
      <c r="AU65" s="9">
        <f t="shared" si="46"/>
        <v>1659.0891974383267</v>
      </c>
      <c r="AV65" s="9">
        <f t="shared" si="47"/>
        <v>389.10179640718565</v>
      </c>
      <c r="AW65" s="9">
        <f t="shared" si="32"/>
        <v>2488.5608770032195</v>
      </c>
      <c r="AX65" s="9">
        <f t="shared" si="48"/>
        <v>23.458681661658787</v>
      </c>
      <c r="AY65" s="144" cm="1">
        <f t="array" ref="AY65">HAPropsSI("W","T",A65+273.15,"R",B65,"P",101300)</f>
        <v>1.0749188832071488E-2</v>
      </c>
      <c r="AZ65" s="147" cm="1">
        <f t="array" ref="AZ65">HAPropsSI("W","B",AL65+273.15,"P",101300,"R",1)</f>
        <v>3.0298247018831142E-2</v>
      </c>
      <c r="BA65" s="147">
        <f t="shared" si="33"/>
        <v>1.9549058186759654E-2</v>
      </c>
      <c r="BB65" s="150">
        <f t="shared" si="49"/>
        <v>7.1169291308574278</v>
      </c>
      <c r="BC65" s="9">
        <f t="shared" si="50"/>
        <v>241.51853995451032</v>
      </c>
      <c r="BD65" s="4">
        <f t="shared" si="34"/>
        <v>2366.6633361796462</v>
      </c>
    </row>
    <row r="66" spans="1:56" x14ac:dyDescent="0.3">
      <c r="A66" s="7">
        <v>33</v>
      </c>
      <c r="B66" s="129">
        <v>0.35000000000000003</v>
      </c>
      <c r="C66" s="14">
        <v>8.4839449541284395</v>
      </c>
      <c r="D66" s="9">
        <v>17399.221569568377</v>
      </c>
      <c r="E66" s="71">
        <v>3249</v>
      </c>
      <c r="F66" s="107">
        <f t="shared" si="19"/>
        <v>0.94049846321991226</v>
      </c>
      <c r="G66" s="18">
        <f t="shared" si="20"/>
        <v>17399.221569568377</v>
      </c>
      <c r="H66" s="114">
        <f t="shared" si="21"/>
        <v>1</v>
      </c>
      <c r="I66" s="86">
        <v>10</v>
      </c>
      <c r="J66" s="94">
        <f t="shared" si="22"/>
        <v>9569.5718632626067</v>
      </c>
      <c r="K66" s="78">
        <v>27</v>
      </c>
      <c r="L66" s="119">
        <f t="shared" si="0"/>
        <v>30.577642221290549</v>
      </c>
      <c r="M66" s="86">
        <v>10</v>
      </c>
      <c r="N66" s="94">
        <f t="shared" si="37"/>
        <v>9569.5718632626067</v>
      </c>
      <c r="O66" s="193">
        <f t="shared" si="38"/>
        <v>30.577642221290549</v>
      </c>
      <c r="P66" s="119">
        <f t="shared" si="39"/>
        <v>34.155284442581099</v>
      </c>
      <c r="Q66" s="86">
        <v>1</v>
      </c>
      <c r="R66" s="94">
        <f t="shared" si="40"/>
        <v>0</v>
      </c>
      <c r="S66" s="78">
        <v>30</v>
      </c>
      <c r="T66" s="87">
        <f t="shared" si="41"/>
        <v>30</v>
      </c>
      <c r="U66" s="102">
        <f t="shared" si="42"/>
        <v>0.92828571428571427</v>
      </c>
      <c r="V66" s="86">
        <v>8.35</v>
      </c>
      <c r="W66" s="94">
        <f t="shared" si="43"/>
        <v>3638.1017964071857</v>
      </c>
      <c r="X66" s="78">
        <v>27</v>
      </c>
      <c r="Y66" s="97">
        <f t="shared" si="44"/>
        <v>30.218405908609213</v>
      </c>
      <c r="Z66" s="94">
        <f t="shared" si="52"/>
        <v>22777.245522932397</v>
      </c>
      <c r="AA66" s="58">
        <f t="shared" si="36"/>
        <v>32.960519375949509</v>
      </c>
      <c r="AB66" s="63">
        <f t="shared" si="45"/>
        <v>27.000000000000004</v>
      </c>
      <c r="AC66" s="2">
        <v>22.420110620849755</v>
      </c>
      <c r="AD66" s="58">
        <v>26.459288869946395</v>
      </c>
      <c r="AE66" s="63">
        <f t="shared" si="11"/>
        <v>3.3668035889843142</v>
      </c>
      <c r="AF66" s="56">
        <f t="shared" si="12"/>
        <v>428.02790839942895</v>
      </c>
      <c r="AG66" s="56">
        <f t="shared" si="24"/>
        <v>428.02790839744046</v>
      </c>
      <c r="AH66" s="56">
        <f t="shared" si="25"/>
        <v>1070331</v>
      </c>
      <c r="AI66" s="56">
        <f t="shared" si="26"/>
        <v>1441.0858981779518</v>
      </c>
      <c r="AJ66" s="56">
        <f t="shared" si="27"/>
        <v>21336.159624754444</v>
      </c>
      <c r="AK66" s="56">
        <v>22.420110620849755</v>
      </c>
      <c r="AL66" s="56">
        <f t="shared" si="28"/>
        <v>31.911467965782396</v>
      </c>
      <c r="AM66" s="56" cm="1">
        <f t="array" ref="AM66">IF(AJ66=0,0,HAPropsSI("H","T",A66+273.15,"R",B66,"P",101300)/1000)</f>
        <v>61.534878878478636</v>
      </c>
      <c r="AN66" s="56">
        <f t="shared" si="35"/>
        <v>107.21382030643713</v>
      </c>
      <c r="AO66" s="56" cm="1">
        <f t="array" ref="AO66">IF(AJ66=0,0,HAPropsSI("Hha","B",AL66+273.15,"P",101300,"R",1)/1000)</f>
        <v>107.21382030600398</v>
      </c>
      <c r="AP66" s="56">
        <v>467.08962506069196</v>
      </c>
      <c r="AQ66" s="56">
        <f t="shared" si="29"/>
        <v>1401268.8751820759</v>
      </c>
      <c r="AR66" s="142"/>
      <c r="AS66" s="9">
        <f t="shared" si="30"/>
        <v>131.10000000000002</v>
      </c>
      <c r="AT66" s="9">
        <f t="shared" si="31"/>
        <v>330.66619897095916</v>
      </c>
      <c r="AU66" s="9">
        <f t="shared" si="46"/>
        <v>1739.9221569568363</v>
      </c>
      <c r="AV66" s="9">
        <f t="shared" si="47"/>
        <v>389.10179640718565</v>
      </c>
      <c r="AW66" s="9">
        <f t="shared" si="32"/>
        <v>2590.790152334981</v>
      </c>
      <c r="AX66" s="9">
        <f t="shared" si="48"/>
        <v>21.980121040108013</v>
      </c>
      <c r="AY66" s="144" cm="1">
        <f t="array" ref="AY66">HAPropsSI("W","T",A66+273.15,"R",B66,"P",101300)</f>
        <v>1.1062171518484069E-2</v>
      </c>
      <c r="AZ66" s="147" cm="1">
        <f t="array" ref="AZ66">HAPropsSI("W","B",AL66+273.15,"P",101300,"R",1)</f>
        <v>3.0643794753087556E-2</v>
      </c>
      <c r="BA66" s="147">
        <f t="shared" si="33"/>
        <v>1.9581623234603489E-2</v>
      </c>
      <c r="BB66" s="150">
        <f t="shared" si="49"/>
        <v>7.6219775456088978</v>
      </c>
      <c r="BC66" s="9">
        <f t="shared" si="50"/>
        <v>232.79197657877594</v>
      </c>
      <c r="BD66" s="4">
        <f t="shared" si="34"/>
        <v>2236.9844025438888</v>
      </c>
    </row>
    <row r="67" spans="1:56" x14ac:dyDescent="0.3">
      <c r="A67" s="7">
        <v>34</v>
      </c>
      <c r="B67" s="129">
        <v>0.34</v>
      </c>
      <c r="C67" s="14">
        <v>0</v>
      </c>
      <c r="D67" s="9">
        <v>18201.313419392085</v>
      </c>
      <c r="E67" s="71">
        <v>3249</v>
      </c>
      <c r="F67" s="107">
        <f t="shared" si="19"/>
        <v>0.98385477942659916</v>
      </c>
      <c r="G67" s="18">
        <f t="shared" si="20"/>
        <v>18201.313419392085</v>
      </c>
      <c r="H67" s="114">
        <f t="shared" si="21"/>
        <v>1</v>
      </c>
      <c r="I67" s="86">
        <v>10</v>
      </c>
      <c r="J67" s="94">
        <f t="shared" si="22"/>
        <v>10010.722380665648</v>
      </c>
      <c r="K67" s="78">
        <v>30</v>
      </c>
      <c r="L67" s="119">
        <f t="shared" si="0"/>
        <v>33.742569005848623</v>
      </c>
      <c r="M67" s="86">
        <v>10</v>
      </c>
      <c r="N67" s="94">
        <f t="shared" si="37"/>
        <v>10010.722380665648</v>
      </c>
      <c r="O67" s="193">
        <f t="shared" si="38"/>
        <v>33.742569005848623</v>
      </c>
      <c r="P67" s="119">
        <f t="shared" si="39"/>
        <v>37.485138011697245</v>
      </c>
      <c r="Q67" s="86">
        <v>1</v>
      </c>
      <c r="R67" s="94">
        <f t="shared" si="40"/>
        <v>0</v>
      </c>
      <c r="S67" s="78">
        <v>30</v>
      </c>
      <c r="T67" s="87">
        <f t="shared" si="41"/>
        <v>30</v>
      </c>
      <c r="U67" s="102">
        <f t="shared" si="42"/>
        <v>0.92828571428571427</v>
      </c>
      <c r="V67" s="86">
        <v>7</v>
      </c>
      <c r="W67" s="94">
        <f t="shared" si="43"/>
        <v>3713.1428571428573</v>
      </c>
      <c r="X67" s="78">
        <v>30</v>
      </c>
      <c r="Y67" s="97">
        <f t="shared" si="44"/>
        <v>33.284790140490387</v>
      </c>
      <c r="Z67" s="94">
        <f>W67+R67+N67+J67</f>
        <v>23734.58761847415</v>
      </c>
      <c r="AA67" s="58">
        <f t="shared" ref="AA67:AA68" si="53">(Y67*$M$8+P67*$F$7)/($F$7+$M$8)</f>
        <v>36.210415192358631</v>
      </c>
      <c r="AB67" s="63">
        <f t="shared" ref="AB67:AB68" si="54">(X67*$M$8+K67*$F$7)/($F$7+$M$8)</f>
        <v>30.000000000000004</v>
      </c>
      <c r="AC67" s="2">
        <v>22.942210387832915</v>
      </c>
      <c r="AD67" s="58">
        <v>28.520259224218005</v>
      </c>
      <c r="AE67" s="63">
        <f t="shared" si="11"/>
        <v>5.3742623605652389</v>
      </c>
      <c r="AF67" s="56">
        <f t="shared" si="12"/>
        <v>428.02790839942895</v>
      </c>
      <c r="AG67" s="56">
        <f t="shared" si="24"/>
        <v>370.30561520440023</v>
      </c>
      <c r="AH67" s="56">
        <f t="shared" si="25"/>
        <v>1070331</v>
      </c>
      <c r="AI67" s="56">
        <f t="shared" si="26"/>
        <v>1990.1195296989631</v>
      </c>
      <c r="AJ67" s="56">
        <f t="shared" si="27"/>
        <v>21744.468088775186</v>
      </c>
      <c r="AK67" s="56">
        <v>22.942210387832915</v>
      </c>
      <c r="AL67" s="56">
        <f t="shared" si="28"/>
        <v>35.117382118503514</v>
      </c>
      <c r="AM67" s="56" cm="1">
        <f t="array" ref="AM67">IF(AJ67=0,0,HAPropsSI("H","T",A67+273.15,"R",B67,"P",101300)/1000)</f>
        <v>63.351603832218316</v>
      </c>
      <c r="AN67" s="56">
        <f t="shared" si="35"/>
        <v>113.01236463740486</v>
      </c>
      <c r="AO67" s="56" cm="1">
        <f t="array" ref="AO67">IF(AJ67=0,0,HAPropsSI("Hha","B",AL67+273.15,"P",101300,"R",1)/1000)</f>
        <v>125.61116915354677</v>
      </c>
      <c r="AP67" s="56">
        <v>437.86014825822417</v>
      </c>
      <c r="AQ67" s="56">
        <f t="shared" si="29"/>
        <v>1313580.4447746726</v>
      </c>
      <c r="AR67" s="142"/>
      <c r="AS67" s="9">
        <f t="shared" si="30"/>
        <v>131.10000000000002</v>
      </c>
      <c r="AT67" s="9">
        <f t="shared" si="31"/>
        <v>309.97381045788524</v>
      </c>
      <c r="AU67" s="9">
        <f t="shared" si="46"/>
        <v>1820.13134193921</v>
      </c>
      <c r="AV67" s="9">
        <f t="shared" si="47"/>
        <v>464.14285714285717</v>
      </c>
      <c r="AW67" s="9">
        <f t="shared" si="32"/>
        <v>2725.3480095399523</v>
      </c>
      <c r="AX67" s="9">
        <f t="shared" si="48"/>
        <v>0</v>
      </c>
      <c r="AY67" s="144" cm="1">
        <f t="array" ref="AY67">HAPropsSI("W","T",A67+273.15,"R",B67,"P",101300)</f>
        <v>1.1370153593857369E-2</v>
      </c>
      <c r="AZ67" s="147" cm="1">
        <f t="array" ref="AZ67">HAPropsSI("W","B",AL67+273.15,"P",101300,"R",1)</f>
        <v>3.7023507138260948E-2</v>
      </c>
      <c r="BA67" s="147">
        <f t="shared" si="33"/>
        <v>2.5653353544403582E-2</v>
      </c>
      <c r="BB67" s="150">
        <f t="shared" si="49"/>
        <v>9.3604843218943277</v>
      </c>
      <c r="BC67" s="9">
        <f t="shared" si="50"/>
        <v>0</v>
      </c>
      <c r="BD67" s="4">
        <f t="shared" si="34"/>
        <v>0</v>
      </c>
    </row>
    <row r="68" spans="1:56" ht="15" thickBot="1" x14ac:dyDescent="0.35">
      <c r="A68" s="6">
        <v>35</v>
      </c>
      <c r="B68" s="130">
        <v>0.33</v>
      </c>
      <c r="C68" s="13">
        <v>0</v>
      </c>
      <c r="D68" s="10">
        <v>18995.340334669963</v>
      </c>
      <c r="E68" s="100">
        <v>3249</v>
      </c>
      <c r="F68" s="109">
        <f t="shared" si="19"/>
        <v>0.51338757661270173</v>
      </c>
      <c r="G68" s="117">
        <f t="shared" si="20"/>
        <v>18995.340334669963</v>
      </c>
      <c r="H68" s="115">
        <f t="shared" si="21"/>
        <v>2</v>
      </c>
      <c r="I68" s="86">
        <v>10</v>
      </c>
      <c r="J68" s="118">
        <f t="shared" si="22"/>
        <v>10447.43718406848</v>
      </c>
      <c r="K68" s="88">
        <v>30</v>
      </c>
      <c r="L68" s="120">
        <f>IF(H68=1,K68+J68/$C$9/$C$8,K68+J68/$C$9/($C$8*H68))</f>
        <v>31.952918735972638</v>
      </c>
      <c r="M68" s="86">
        <v>10</v>
      </c>
      <c r="N68" s="118">
        <f t="shared" si="37"/>
        <v>10447.43718406848</v>
      </c>
      <c r="O68" s="193">
        <f t="shared" si="38"/>
        <v>31.952918735972638</v>
      </c>
      <c r="P68" s="120">
        <f t="shared" si="39"/>
        <v>33.905837471945276</v>
      </c>
      <c r="Q68" s="86">
        <v>1</v>
      </c>
      <c r="R68" s="118">
        <f t="shared" si="40"/>
        <v>0</v>
      </c>
      <c r="S68" s="88">
        <v>30</v>
      </c>
      <c r="T68" s="89">
        <f t="shared" si="41"/>
        <v>30</v>
      </c>
      <c r="U68" s="104">
        <f t="shared" si="42"/>
        <v>0.92828571428571427</v>
      </c>
      <c r="V68" s="86">
        <v>7</v>
      </c>
      <c r="W68" s="118">
        <f t="shared" si="43"/>
        <v>3713.1428571428573</v>
      </c>
      <c r="X68" s="78">
        <v>30</v>
      </c>
      <c r="Y68" s="98">
        <f t="shared" si="44"/>
        <v>33.284790140490387</v>
      </c>
      <c r="Z68" s="94">
        <f t="shared" si="52"/>
        <v>24608.017225279815</v>
      </c>
      <c r="AA68" s="58">
        <f t="shared" si="53"/>
        <v>33.717361843361822</v>
      </c>
      <c r="AB68" s="63">
        <f t="shared" si="54"/>
        <v>30.000000000000004</v>
      </c>
      <c r="AC68" s="141">
        <v>23.449478179668517</v>
      </c>
      <c r="AD68" s="59">
        <v>28.681038880952762</v>
      </c>
      <c r="AE68" s="64">
        <f t="shared" si="11"/>
        <v>4.3606982061167798</v>
      </c>
      <c r="AF68" s="65">
        <f t="shared" si="12"/>
        <v>428.02790839942895</v>
      </c>
      <c r="AG68" s="65">
        <f t="shared" si="24"/>
        <v>428.02790839869095</v>
      </c>
      <c r="AH68" s="65">
        <f t="shared" si="25"/>
        <v>1070331</v>
      </c>
      <c r="AI68" s="65">
        <f t="shared" si="26"/>
        <v>1866.5005323220889</v>
      </c>
      <c r="AJ68" s="65">
        <f t="shared" si="27"/>
        <v>22741.516692957724</v>
      </c>
      <c r="AK68" s="65">
        <v>23.449478179668517</v>
      </c>
      <c r="AL68" s="65">
        <f t="shared" si="28"/>
        <v>33.06310615893014</v>
      </c>
      <c r="AM68" s="65" cm="1">
        <f t="array" ref="AM68">IF(AJ68=0,0,HAPropsSI("H","T",A68+273.15,"R",B68,"P",101300)/1000)</f>
        <v>65.152961106643929</v>
      </c>
      <c r="AN68" s="65">
        <f t="shared" si="35"/>
        <v>113.5384996286303</v>
      </c>
      <c r="AO68" s="65" cm="1">
        <f t="array" ref="AO68">IF(AJ68=0,0,HAPropsSI("Hha","B",AL68+273.15,"P",101300,"R",1)/1000)</f>
        <v>113.53849963035152</v>
      </c>
      <c r="AP68" s="65">
        <v>470.00648101961264</v>
      </c>
      <c r="AQ68" s="65">
        <f t="shared" si="29"/>
        <v>1410019.4430588379</v>
      </c>
      <c r="AR68" s="142"/>
      <c r="AS68" s="10">
        <f t="shared" si="30"/>
        <v>131.10000000000002</v>
      </c>
      <c r="AT68" s="10">
        <f t="shared" si="31"/>
        <v>332.73112531728242</v>
      </c>
      <c r="AU68" s="10">
        <f t="shared" si="46"/>
        <v>1899.5340334669963</v>
      </c>
      <c r="AV68" s="10">
        <f t="shared" si="47"/>
        <v>464.14285714285717</v>
      </c>
      <c r="AW68" s="10">
        <f t="shared" si="32"/>
        <v>2827.5080159271361</v>
      </c>
      <c r="AX68" s="10">
        <f t="shared" si="48"/>
        <v>0</v>
      </c>
      <c r="AY68" s="145" cm="1">
        <f t="array" ref="AY68">HAPropsSI("W","T",A68+273.15,"R",B68,"P",101300)</f>
        <v>1.1671675600296949E-2</v>
      </c>
      <c r="AZ68" s="148" cm="1">
        <f t="array" ref="AZ68">HAPropsSI("W","B",AL68+273.15,"P",101300,"R",1)</f>
        <v>3.2808039163702236E-2</v>
      </c>
      <c r="BA68" s="148">
        <f t="shared" si="33"/>
        <v>2.1136363563405286E-2</v>
      </c>
      <c r="BB68" s="151">
        <f t="shared" si="49"/>
        <v>8.2785232166560672</v>
      </c>
      <c r="BC68" s="10">
        <f t="shared" si="50"/>
        <v>0</v>
      </c>
      <c r="BD68" s="4">
        <f t="shared" si="34"/>
        <v>0</v>
      </c>
    </row>
    <row r="69" spans="1:56" x14ac:dyDescent="0.3">
      <c r="D69" s="46"/>
      <c r="E69" s="46"/>
      <c r="X69" s="61"/>
      <c r="Y69" s="61"/>
      <c r="AF69" s="61"/>
      <c r="AG69" s="61"/>
    </row>
    <row r="70" spans="1:56" x14ac:dyDescent="0.3">
      <c r="F70" s="110"/>
      <c r="G70" s="110"/>
      <c r="AF70" s="61"/>
      <c r="AG70" s="61"/>
      <c r="BC70" s="195">
        <f>SUM(BC20:BC68)</f>
        <v>54082.426431737207</v>
      </c>
    </row>
    <row r="71" spans="1:56" x14ac:dyDescent="0.3">
      <c r="AF71" s="61"/>
      <c r="AG71" s="61"/>
    </row>
    <row r="76" spans="1:56" x14ac:dyDescent="0.3">
      <c r="C76" s="24"/>
    </row>
    <row r="81" spans="3:3" x14ac:dyDescent="0.3">
      <c r="C81" s="36"/>
    </row>
  </sheetData>
  <mergeCells count="12">
    <mergeCell ref="AC15:AI15"/>
    <mergeCell ref="AK15:AQ15"/>
    <mergeCell ref="AY15:BC15"/>
    <mergeCell ref="AS15:AX15"/>
    <mergeCell ref="A1:D1"/>
    <mergeCell ref="L1:N1"/>
    <mergeCell ref="O1:Q1"/>
    <mergeCell ref="R1:T1"/>
    <mergeCell ref="I15:L15"/>
    <mergeCell ref="M15:P15"/>
    <mergeCell ref="U15:Y15"/>
    <mergeCell ref="Q15:T15"/>
  </mergeCells>
  <conditionalFormatting sqref="AA20:AA68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B20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B20:AB68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809A6-4403-45DB-9739-8ADD7C790130}">
  <dimension ref="A1:CI43"/>
  <sheetViews>
    <sheetView topLeftCell="BD1" zoomScale="55" zoomScaleNormal="55" workbookViewId="0">
      <selection activeCell="CD40" sqref="CD40"/>
    </sheetView>
  </sheetViews>
  <sheetFormatPr baseColWidth="10" defaultRowHeight="14.4" x14ac:dyDescent="0.3"/>
  <sheetData>
    <row r="1" spans="1:87" ht="15" thickBot="1" x14ac:dyDescent="0.35">
      <c r="A1" s="32"/>
      <c r="B1" s="33">
        <v>1</v>
      </c>
      <c r="C1" s="34">
        <v>0.99</v>
      </c>
      <c r="D1" s="33">
        <v>0.98</v>
      </c>
      <c r="E1" s="34">
        <v>0.97</v>
      </c>
      <c r="F1" s="33">
        <v>0.96</v>
      </c>
      <c r="G1" s="34">
        <v>0.95</v>
      </c>
      <c r="H1" s="33">
        <v>0.94</v>
      </c>
      <c r="I1" s="34">
        <v>0.93</v>
      </c>
      <c r="J1" s="33">
        <v>0.92</v>
      </c>
      <c r="K1" s="34">
        <v>0.91</v>
      </c>
      <c r="L1" s="33">
        <v>0.9</v>
      </c>
      <c r="M1" s="34">
        <v>0.89</v>
      </c>
      <c r="N1" s="33">
        <v>0.88</v>
      </c>
      <c r="O1" s="34">
        <v>0.87</v>
      </c>
      <c r="P1" s="33">
        <v>0.86</v>
      </c>
      <c r="Q1" s="34">
        <v>0.85</v>
      </c>
      <c r="R1" s="33">
        <v>0.84</v>
      </c>
      <c r="S1" s="34">
        <v>0.83</v>
      </c>
      <c r="T1" s="33">
        <v>0.82</v>
      </c>
      <c r="U1" s="34">
        <v>0.81</v>
      </c>
      <c r="V1" s="33">
        <v>0.8</v>
      </c>
      <c r="W1" s="34">
        <v>0.79</v>
      </c>
      <c r="X1" s="33">
        <v>0.78</v>
      </c>
      <c r="Y1" s="34">
        <v>0.77</v>
      </c>
      <c r="Z1" s="33">
        <v>0.76</v>
      </c>
      <c r="AA1" s="34">
        <v>0.75</v>
      </c>
      <c r="AB1" s="33">
        <v>0.74</v>
      </c>
      <c r="AC1" s="34">
        <v>0.73</v>
      </c>
      <c r="AD1" s="33">
        <v>0.72</v>
      </c>
      <c r="AE1" s="34">
        <v>0.71</v>
      </c>
      <c r="AF1" s="33">
        <v>0.7</v>
      </c>
      <c r="AG1" s="34">
        <v>0.69</v>
      </c>
      <c r="AH1" s="33">
        <v>0.68</v>
      </c>
      <c r="AI1" s="34">
        <v>0.67</v>
      </c>
      <c r="AJ1" s="33">
        <v>0.66</v>
      </c>
      <c r="AK1" s="34">
        <v>0.65</v>
      </c>
      <c r="AL1" s="33">
        <v>0.64</v>
      </c>
      <c r="AM1" s="34">
        <v>0.63</v>
      </c>
      <c r="AN1" s="33">
        <v>0.62</v>
      </c>
      <c r="AO1" s="34">
        <v>0.61</v>
      </c>
      <c r="AP1" s="33">
        <v>0.6</v>
      </c>
      <c r="AQ1" s="34">
        <v>0.59</v>
      </c>
      <c r="AR1" s="33">
        <v>0.57999999999999996</v>
      </c>
      <c r="AS1" s="34">
        <v>0.56999999999999995</v>
      </c>
      <c r="AT1" s="33">
        <v>0.56000000000000005</v>
      </c>
      <c r="AU1" s="34">
        <v>0.55000000000000004</v>
      </c>
      <c r="AV1" s="33">
        <v>0.54</v>
      </c>
      <c r="AW1" s="34">
        <v>0.53</v>
      </c>
      <c r="AX1" s="33">
        <v>0.52</v>
      </c>
      <c r="AY1" s="34">
        <v>0.51</v>
      </c>
      <c r="AZ1" s="33">
        <v>0.5</v>
      </c>
      <c r="BA1" s="34">
        <v>0.49</v>
      </c>
      <c r="BB1" s="33">
        <v>0.48</v>
      </c>
      <c r="BC1" s="34">
        <v>0.47</v>
      </c>
      <c r="BD1" s="33">
        <v>0.46</v>
      </c>
      <c r="BE1" s="34">
        <v>0.45</v>
      </c>
      <c r="BF1" s="33">
        <v>0.44</v>
      </c>
      <c r="BG1" s="34">
        <v>0.42999999999999899</v>
      </c>
      <c r="BH1" s="33">
        <v>0.41999999999999899</v>
      </c>
      <c r="BI1" s="34">
        <v>0.40999999999999898</v>
      </c>
      <c r="BJ1" s="33">
        <v>0.39999999999999902</v>
      </c>
      <c r="BK1" s="34">
        <v>0.38999999999999901</v>
      </c>
      <c r="BL1" s="33">
        <v>0.37999999999999901</v>
      </c>
      <c r="BM1" s="34">
        <v>0.369999999999999</v>
      </c>
      <c r="BN1" s="33">
        <v>0.35999999999999899</v>
      </c>
      <c r="BO1" s="34">
        <v>0.34999999999999898</v>
      </c>
      <c r="BP1" s="33">
        <v>0.33999999999999903</v>
      </c>
      <c r="BQ1" s="34">
        <v>0.32999999999999902</v>
      </c>
      <c r="BR1" s="33">
        <v>0.31999999999999901</v>
      </c>
      <c r="BS1" s="34">
        <v>0.309999999999999</v>
      </c>
      <c r="BT1" s="33">
        <v>0.29999999999999899</v>
      </c>
      <c r="BU1" s="34">
        <v>0.28999999999999898</v>
      </c>
      <c r="BV1" s="33">
        <v>0.27999999999999903</v>
      </c>
      <c r="BW1" s="34">
        <v>0.26999999999999902</v>
      </c>
      <c r="BX1" s="33">
        <v>0.25999999999999901</v>
      </c>
      <c r="BY1" s="34">
        <v>0.249999999999999</v>
      </c>
      <c r="BZ1" s="33">
        <v>0.23999999999999899</v>
      </c>
      <c r="CA1" s="34">
        <v>0.22999999999999901</v>
      </c>
      <c r="CB1" s="33">
        <v>0.219999999999999</v>
      </c>
      <c r="CC1" s="34">
        <v>0.20999999999999899</v>
      </c>
      <c r="CD1" s="33">
        <v>0.19999999999999901</v>
      </c>
      <c r="CE1" s="34">
        <v>0.189999999999999</v>
      </c>
      <c r="CF1" s="33">
        <v>0.17999999999999899</v>
      </c>
      <c r="CG1" s="34">
        <v>0.16999999999999901</v>
      </c>
      <c r="CH1" s="33">
        <v>0.159999999999999</v>
      </c>
      <c r="CI1" s="34">
        <v>0.149999999999999</v>
      </c>
    </row>
    <row r="2" spans="1:87" ht="15" thickBot="1" x14ac:dyDescent="0.35">
      <c r="A2" s="32">
        <v>34</v>
      </c>
      <c r="B2" s="139">
        <v>6.23</v>
      </c>
      <c r="C2" s="35">
        <f>((C$1-B$1)/(L$1-B$1))*(L2-B2)+B2</f>
        <v>6.2330000000000005</v>
      </c>
      <c r="D2" s="35">
        <f>((D$1-B$1)/(L$1-B$1))*(L2-B2)+B2</f>
        <v>6.2360000000000007</v>
      </c>
      <c r="E2" s="35">
        <f>((E$1-B$1)/(L$1-B$1))*(L2-B2)+B2</f>
        <v>6.2389999999999999</v>
      </c>
      <c r="F2" s="35">
        <f>((F$1-B$1)/(L$1-B$1))*(L2-B2)+B2</f>
        <v>6.242</v>
      </c>
      <c r="G2" s="35">
        <f>((G$1-B$1)/(L$1-B$1))*(L2-B2)+B2</f>
        <v>6.2450000000000001</v>
      </c>
      <c r="H2" s="35">
        <f>((H$1-B$1)/(L$1-B$1))*(L2-B2)+B2</f>
        <v>6.2480000000000002</v>
      </c>
      <c r="I2" s="35">
        <f>((I$1-B$1)/(L$1-B$1))*(L2-B2)+B2</f>
        <v>6.2510000000000003</v>
      </c>
      <c r="J2" s="35">
        <f>((J$1-B$1)/(L$1-B$1))*(L2-B2)+B2</f>
        <v>6.2539999999999996</v>
      </c>
      <c r="K2" s="35">
        <f>((K$1-B$1)/(L$1-B$1))*(L2-B2)+B2</f>
        <v>6.2569999999999997</v>
      </c>
      <c r="L2" s="139">
        <v>6.26</v>
      </c>
      <c r="M2" s="35">
        <f>((M$1-L$1)/(V$1-L$1))*(V2-L2)+L2</f>
        <v>6.2539999999999996</v>
      </c>
      <c r="N2" s="35">
        <f>((N$1-L$1)/(V$1-L$1))*(V2-L2)+L2</f>
        <v>6.2480000000000002</v>
      </c>
      <c r="O2" s="35">
        <f>((O$1-L$1)/(V$1-L$1))*(V2-L2)+L2</f>
        <v>6.242</v>
      </c>
      <c r="P2" s="35">
        <f>((P$1-L$1)/(V$1-L$1))*(V2-L2)+L2</f>
        <v>6.2359999999999998</v>
      </c>
      <c r="Q2" s="35">
        <f>((Q$1-L$1)/(V$1-L$1))*(V2-L2)+L2</f>
        <v>6.2299999999999995</v>
      </c>
      <c r="R2" s="35">
        <f>((R$1-L$1)/(V$1-L$1))*(V2-L2)+L2</f>
        <v>6.2240000000000002</v>
      </c>
      <c r="S2" s="35">
        <f>((S$1-L$1)/(V$1-L$1))*(V2-L2)+L2</f>
        <v>6.218</v>
      </c>
      <c r="T2" s="35">
        <f>((T$1-L$1)/(V$1-L$1))*(V2-L2)+L2</f>
        <v>6.2119999999999997</v>
      </c>
      <c r="U2" s="35">
        <f>((U$1-L$1)/(V$1-L$1))*(V2-L2)+L2</f>
        <v>6.2060000000000004</v>
      </c>
      <c r="V2" s="139">
        <v>6.2</v>
      </c>
      <c r="W2" s="35">
        <f>((W$1-V$1)/(AF$1-V$1))*(AF2-V2)+V2</f>
        <v>6.1820000000000004</v>
      </c>
      <c r="X2" s="35">
        <f>((X$1-V$1)/(AF$1-V$1))*(AF2-V2)+V2</f>
        <v>6.1639999999999997</v>
      </c>
      <c r="Y2" s="35">
        <f>((Y$1-V$1)/(AF$1-V$1))*(AF2-V2)+V2</f>
        <v>6.1459999999999999</v>
      </c>
      <c r="Z2" s="35">
        <f>((Z$1-V$1)/(AF$1-V$1))*(AF2-V2)+V2</f>
        <v>6.1280000000000001</v>
      </c>
      <c r="AA2" s="35">
        <f>((AA$1-V$1)/(AF$1-V$1))*(AF2-V2)+V2</f>
        <v>6.1099999999999994</v>
      </c>
      <c r="AB2" s="35">
        <f>((AB$1-V$1)/(AF$1-V$1))*(AF2-V2)+V2</f>
        <v>6.0919999999999996</v>
      </c>
      <c r="AC2" s="35">
        <f>((AC$1-V$1)/(AF$1-V$1))*(AF2-V2)+V2</f>
        <v>6.0739999999999998</v>
      </c>
      <c r="AD2" s="35">
        <f>((AD$1-V$1)/(AF$1-V$1))*(AF2-V2)+V2</f>
        <v>6.056</v>
      </c>
      <c r="AE2" s="35">
        <f>((AE$1-V$1)/(AF$1-V$1))*(AF2-V2)+V2</f>
        <v>6.0379999999999994</v>
      </c>
      <c r="AF2" s="139">
        <v>6.02</v>
      </c>
      <c r="AG2" s="35">
        <f>((AG$1-AF$1)/(AP$1-AF$1))*(AP2-AF2)+AF2</f>
        <v>5.9899999999999993</v>
      </c>
      <c r="AH2" s="35">
        <f>((AH$1-AF$1)/(AP$1-AF$1))*(AP2-AF2)+AF2</f>
        <v>5.96</v>
      </c>
      <c r="AI2" s="35">
        <f>((AI$1-AF$1)/(AP$1-AF$1))*(AP2-AF2)+AF2</f>
        <v>5.93</v>
      </c>
      <c r="AJ2" s="35">
        <f>((AJ$1-AF$1)/(AP$1-AF$1))*(AP2-AF2)+AF2</f>
        <v>5.8999999999999995</v>
      </c>
      <c r="AK2" s="35">
        <f>((AK$1-AF$1)/(AP$1-AF$1))*(AP2-AF2)+AF2</f>
        <v>5.87</v>
      </c>
      <c r="AL2" s="35">
        <f>((AL$1-AF$1)/(AP$1-AF$1))*(AP2-AF2)+AF2</f>
        <v>5.84</v>
      </c>
      <c r="AM2" s="35">
        <f>((AM$1-AF$1)/(AP$1-AF$1))*(AP2-AF2)+AF2</f>
        <v>5.81</v>
      </c>
      <c r="AN2" s="35">
        <f>((AN$1-AF$1)/(AP$1-AF$1))*(AP2-AF2)+AF2</f>
        <v>5.7799999999999994</v>
      </c>
      <c r="AO2" s="35">
        <f>((AO$1-AF$1)/(AP$1-AF$1))*(AP2-AF2)+AF2</f>
        <v>5.75</v>
      </c>
      <c r="AP2" s="139">
        <v>5.72</v>
      </c>
      <c r="AQ2" s="35">
        <f>(($AQ$1-$AP$1)/($BY$1-$AP$1))*($BY2-$AP2)+$AP2</f>
        <v>5.6968571428571426</v>
      </c>
      <c r="AR2" s="35">
        <f>(($AR$1-$AP$1)/($BY$1-$AP$1))*($BY2-$AP2)+$AP2</f>
        <v>5.6737142857142855</v>
      </c>
      <c r="AS2" s="35">
        <f>(($AS$1-$AP$1)/($BY$1-$AP$1))*($BY2-$AP2)+$AP2</f>
        <v>5.6505714285714284</v>
      </c>
      <c r="AT2" s="35">
        <f>(($AT$1-$AP$1)/($BY$1-$AP$1))*($BY2-$AP2)+$AP2</f>
        <v>5.6274285714285712</v>
      </c>
      <c r="AU2" s="35">
        <f>(($AU$1-$AP$1)/($BY$1-$AP$1))*($BY2-$AP2)+$AP2</f>
        <v>5.604285714285715</v>
      </c>
      <c r="AV2" s="35">
        <f>(($AV$1-$AP$1)/($BY$1-$AP$1))*($BY2-$AP2)+$AP2</f>
        <v>5.5811428571428578</v>
      </c>
      <c r="AW2" s="35">
        <f>(($AW$1-$AP$1)/($BY$1-$AP$1))*($BY2-$AP2)+$AP2</f>
        <v>5.5580000000000007</v>
      </c>
      <c r="AX2" s="35">
        <f>(($AX$1-$AP$1)/($BY$1-$AP$1))*($BY2-$AP2)+$AP2</f>
        <v>5.5348571428571436</v>
      </c>
      <c r="AY2" s="35">
        <f>(($AY$1-$AP$1)/($BY$1-$AP$1))*($BY2-$AP2)+$AP2</f>
        <v>5.5117142857142865</v>
      </c>
      <c r="AZ2" s="35">
        <f>(($AZ$1-$AP$1)/($BY$1-$AP$1))*($BY2-$AP2)+$AP2</f>
        <v>5.4885714285714293</v>
      </c>
      <c r="BA2" s="35">
        <f>(($BA$1-$AP$1)/($BY$1-$AP$1))*($BY2-$AP2)+$AP2</f>
        <v>5.4654285714285722</v>
      </c>
      <c r="BB2" s="35">
        <f>(($BB$1-$AP$1)/($BY$1-$AP$1))*($BY2-$AP2)+$AP2</f>
        <v>5.4422857142857151</v>
      </c>
      <c r="BC2" s="35">
        <f>(($BC$1-$AP$1)/($BY$1-$AP$1))*($BY2-$AP2)+$AP2</f>
        <v>5.4191428571428579</v>
      </c>
      <c r="BD2" s="35">
        <f>(($BD$1-$AP$1)/($BY$1-$AP$1))*($BY2-$AP2)+$AP2</f>
        <v>5.3960000000000008</v>
      </c>
      <c r="BE2" s="35">
        <f>(($BE$1-$AP$1)/($BY$1-$AP$1))*($BY2-$AP2)+$AP2</f>
        <v>5.3728571428571437</v>
      </c>
      <c r="BF2" s="35">
        <f>(($BF$1-$AP$1)/($BY$1-$AP$1))*($BY2-$AP2)+$AP2</f>
        <v>5.3497142857142865</v>
      </c>
      <c r="BG2" s="35">
        <f>(($BG$1-$AP$1)/($BY$1-$AP$1))*($BY2-$AP2)+$AP2</f>
        <v>5.3265714285714276</v>
      </c>
      <c r="BH2" s="35">
        <f>(($BH$1-$AP$1)/($BY$1-$AP$1))*($BY2-$AP2)+$AP2</f>
        <v>5.3034285714285705</v>
      </c>
      <c r="BI2" s="35">
        <f>(($BI$1-$AP$1)/($BY$1-$AP$1))*($BY2-$AP2)+$AP2</f>
        <v>5.2802857142857134</v>
      </c>
      <c r="BJ2" s="35">
        <f>(($BJ$1-$AP$1)/($BY$1-$AP$1))*($BY2-$AP2)+$AP2</f>
        <v>5.2571428571428562</v>
      </c>
      <c r="BK2" s="35">
        <f>(($BK$1-$AP$1)/($BY$1-$AP$1))*($BY2-$AP2)+$AP2</f>
        <v>5.2339999999999991</v>
      </c>
      <c r="BL2" s="35">
        <f>(($BL$1-$AP$1)/($BY$1-$AP$1))*($BY2-$AP2)+$AP2</f>
        <v>5.210857142857142</v>
      </c>
      <c r="BM2" s="35">
        <f>(($BM$1-$AP$1)/($BY$1-$AP$1))*($BY2-$AP2)+$AP2</f>
        <v>5.1877142857142848</v>
      </c>
      <c r="BN2" s="35">
        <f>(($BN$1-$AP$1)/($BY$1-$AP$1))*($BY2-$AP2)+$AP2</f>
        <v>5.1645714285714277</v>
      </c>
      <c r="BO2" s="35">
        <f>(($BO$1-$AP$1)/($BY$1-$AP$1))*($BY2-$AP2)+$AP2</f>
        <v>5.1414285714285706</v>
      </c>
      <c r="BP2" s="35">
        <f>(($BP$1-$AP$1)/($BY$1-$AP$1))*($BY2-$AP2)+$AP2</f>
        <v>5.1182857142857134</v>
      </c>
      <c r="BQ2" s="35">
        <f>(($BQ$1-$AP$1)/($BY$1-$AP$1))*($BY2-$AP2)+$AP2</f>
        <v>5.0951428571428572</v>
      </c>
      <c r="BR2" s="35">
        <f>(($BR$1-$AP$1)/($BY$1-$AP$1))*($BY2-$AP2)+$AP2</f>
        <v>5.0719999999999992</v>
      </c>
      <c r="BS2" s="35">
        <f>(($BS$1-$AP$1)/($BY$1-$AP$1))*($BY2-$AP2)+$AP$10</f>
        <v>5.7388571428571424</v>
      </c>
      <c r="BT2" s="35">
        <f>(($BT$1-$AP$1)/($BY$1-$AP$1))*($BY2-$AP$10)+$AP2</f>
        <v>4.4342857142857133</v>
      </c>
      <c r="BU2" s="35">
        <f>(($BU$1-$AP$1)/($BY$1-$AP$1))*($BY2-$AP2)+$AP$10</f>
        <v>5.6925714285714291</v>
      </c>
      <c r="BV2" s="35">
        <f>(($BV$1-$AP$1)/($BY$1-$AP$1))*($BY2-$AP$10)+$AP2</f>
        <v>4.3485714285714279</v>
      </c>
      <c r="BW2" s="35">
        <f>(($BW$1-$AP$1)/($BY$1-$AP$1))*($BY2-$AP2)+$AP2</f>
        <v>4.9562857142857144</v>
      </c>
      <c r="BX2" s="35">
        <f>(($BX$1-$AP$1)/($BY$1-$AP$1))*($BY2-$AP2)+$AP2</f>
        <v>4.9331428571428573</v>
      </c>
      <c r="BY2" s="139">
        <v>4.91</v>
      </c>
      <c r="BZ2" s="35">
        <f>((BZ$1-BY$1)/(CI$1-BY$1))*(CI2-BY2)+BY2</f>
        <v>4.8879999999999999</v>
      </c>
      <c r="CA2" s="35">
        <f>((CA$1-BY$1)/(CI$1-BY$1))*(CI2-BY2)+BY2</f>
        <v>4.8660000000000005</v>
      </c>
      <c r="CB2" s="35">
        <f>((CB$1-BY$1)/(CI$1-BY$1))*(CI2-BY2)+BY2</f>
        <v>4.8440000000000003</v>
      </c>
      <c r="CC2" s="35">
        <f>((CC$1-BY$1)/(CI$1-BY$1))*(CI2-BY2)+BY2</f>
        <v>4.8220000000000001</v>
      </c>
      <c r="CD2" s="35">
        <f>((CD$1-BY$1)/(CI$1-BY$1))*(CI2-BY2)+BY2</f>
        <v>4.8000000000000007</v>
      </c>
      <c r="CE2" s="35">
        <f>((CE$1-BY$1)/(CI$1-BY$1))*(CI2-BY2)+BY2</f>
        <v>4.7780000000000005</v>
      </c>
      <c r="CF2" s="35">
        <f>((CF$1-BY$1)/(CI$1-BY$1))*(CI2-BY2)+BY2</f>
        <v>4.7560000000000002</v>
      </c>
      <c r="CG2" s="35">
        <f>((CG$1-BY$1)/(CI$1-BY$1))*(CI2-BY2)+BY2</f>
        <v>4.734</v>
      </c>
      <c r="CH2" s="35">
        <f>((CH$1-BY$1)/(CI$1-BY$1))*(CI2-BY2)+BY2</f>
        <v>4.7120000000000006</v>
      </c>
      <c r="CI2" s="139">
        <v>4.6900000000000004</v>
      </c>
    </row>
    <row r="3" spans="1:87" ht="15" thickBot="1" x14ac:dyDescent="0.35">
      <c r="A3" s="32">
        <v>33.5</v>
      </c>
      <c r="B3" s="35">
        <f>(($A3-$A2)/($A10-$A2))*(B10-B2)+B2</f>
        <v>6.3187500000000005</v>
      </c>
      <c r="C3" s="35">
        <f t="shared" ref="C3:C16" si="0">((C$1-B$1)/(L$1-B$1))*(L3-B3)+B3</f>
        <v>6.3212500000000009</v>
      </c>
      <c r="D3" s="35">
        <f t="shared" ref="D3:D16" si="1">((D$1-B$1)/(L$1-B$1))*(L3-B3)+B3</f>
        <v>6.3237500000000004</v>
      </c>
      <c r="E3" s="35">
        <f t="shared" ref="E3:E16" si="2">((E$1-B$1)/(L$1-B$1))*(L3-B3)+B3</f>
        <v>6.3262500000000008</v>
      </c>
      <c r="F3" s="35">
        <f t="shared" ref="F3:F16" si="3">((F$1-B$1)/(L$1-B$1))*(L3-B3)+B3</f>
        <v>6.3287500000000003</v>
      </c>
      <c r="G3" s="35">
        <f t="shared" ref="G3:G16" si="4">((G$1-B$1)/(L$1-B$1))*(L3-B3)+B3</f>
        <v>6.3312500000000007</v>
      </c>
      <c r="H3" s="35">
        <f t="shared" ref="H3:H16" si="5">((H$1-B$1)/(L$1-B$1))*(L3-B3)+B3</f>
        <v>6.3337500000000002</v>
      </c>
      <c r="I3" s="35">
        <f t="shared" ref="I3:I16" si="6">((I$1-B$1)/(L$1-B$1))*(L3-B3)+B3</f>
        <v>6.3362499999999997</v>
      </c>
      <c r="J3" s="35">
        <f t="shared" ref="J3:J16" si="7">((J$1-B$1)/(L$1-B$1))*(L3-B3)+B3</f>
        <v>6.3387500000000001</v>
      </c>
      <c r="K3" s="35">
        <f t="shared" ref="K3:K16" si="8">((K$1-B$1)/(L$1-B$1))*(L3-B3)+B3</f>
        <v>6.3412499999999996</v>
      </c>
      <c r="L3" s="35">
        <f>(($A3-$A2)/($A10-$A2))*(L10-L2)+L2</f>
        <v>6.34375</v>
      </c>
      <c r="M3" s="35">
        <f>((M$1-L$1)/(V$1-L$1))*(V3-L3)+L3</f>
        <v>6.3380000000000001</v>
      </c>
      <c r="N3" s="35">
        <f>((N$1-L$1)/(V$1-L$1))*(V3-L3)+L3</f>
        <v>6.3322500000000002</v>
      </c>
      <c r="O3" s="35">
        <f>((O$1-L$1)/(V$1-L$1))*(V3-L3)+L3</f>
        <v>6.3265000000000002</v>
      </c>
      <c r="P3" s="35">
        <f>((P$1-L$1)/(V$1-L$1))*(V3-L3)+L3</f>
        <v>6.3207500000000003</v>
      </c>
      <c r="Q3" s="35">
        <f>((Q$1-L$1)/(V$1-L$1))*(V3-L3)+L3</f>
        <v>6.3149999999999995</v>
      </c>
      <c r="R3" s="35">
        <f>((R$1-L$1)/(V$1-L$1))*(V3-L3)+L3</f>
        <v>6.3092499999999996</v>
      </c>
      <c r="S3" s="35">
        <f>((S$1-L$1)/(V$1-L$1))*(V3-L3)+L3</f>
        <v>6.3034999999999997</v>
      </c>
      <c r="T3" s="35">
        <f>((T$1-L$1)/(V$1-L$1))*(V3-L3)+L3</f>
        <v>6.2977499999999997</v>
      </c>
      <c r="U3" s="35">
        <f>((U$1-L$1)/(V$1-L$1))*(V3-L3)+L3</f>
        <v>6.2919999999999998</v>
      </c>
      <c r="V3" s="35">
        <f>(($A3-$A2)/($A10-$A2))*(V10-V2)+V2</f>
        <v>6.2862499999999999</v>
      </c>
      <c r="W3" s="35">
        <f t="shared" ref="W3:W5" si="9">((W$1-V$1)/(AF$1-V$1))*(AF3-V3)+V3</f>
        <v>6.2676249999999998</v>
      </c>
      <c r="X3" s="35">
        <f t="shared" ref="X3:X5" si="10">((X$1-V$1)/(AF$1-V$1))*(AF3-V3)+V3</f>
        <v>6.2489999999999997</v>
      </c>
      <c r="Y3" s="35">
        <f t="shared" ref="Y3:Y5" si="11">((Y$1-V$1)/(AF$1-V$1))*(AF3-V3)+V3</f>
        <v>6.2303749999999996</v>
      </c>
      <c r="Z3" s="35">
        <f t="shared" ref="Z3:Z5" si="12">((Z$1-V$1)/(AF$1-V$1))*(AF3-V3)+V3</f>
        <v>6.2117499999999994</v>
      </c>
      <c r="AA3" s="35">
        <f t="shared" ref="AA3:AA5" si="13">((AA$1-V$1)/(AF$1-V$1))*(AF3-V3)+V3</f>
        <v>6.1931250000000002</v>
      </c>
      <c r="AB3" s="35">
        <f t="shared" ref="AB3:AB5" si="14">((AB$1-V$1)/(AF$1-V$1))*(AF3-V3)+V3</f>
        <v>6.1745000000000001</v>
      </c>
      <c r="AC3" s="35">
        <f t="shared" ref="AC3:AC5" si="15">((AC$1-V$1)/(AF$1-V$1))*(AF3-V3)+V3</f>
        <v>6.155875</v>
      </c>
      <c r="AD3" s="35">
        <f t="shared" ref="AD3:AD5" si="16">((AD$1-V$1)/(AF$1-V$1))*(AF3-V3)+V3</f>
        <v>6.1372499999999999</v>
      </c>
      <c r="AE3" s="35">
        <f t="shared" ref="AE3:AE5" si="17">((AE$1-V$1)/(AF$1-V$1))*(AF3-V3)+V3</f>
        <v>6.1186249999999998</v>
      </c>
      <c r="AF3" s="35">
        <f>(($A3-$A2)/($A10-$A2))*(AF10-AF2)+AF2</f>
        <v>6.1</v>
      </c>
      <c r="AG3" s="35">
        <f>((AG$1-AF$1)/(AP$1-AF$1))*(AP3-AF3)+AF3</f>
        <v>6.0706249999999997</v>
      </c>
      <c r="AH3" s="35">
        <f>((AH$1-AF$1)/(AP$1-AF$1))*(AP3-AF3)+AF3</f>
        <v>6.0412499999999998</v>
      </c>
      <c r="AI3" s="35">
        <f>((AI$1-AF$1)/(AP$1-AF$1))*(AP3-AF3)+AF3</f>
        <v>6.0118749999999999</v>
      </c>
      <c r="AJ3" s="35">
        <f>((AJ$1-AF$1)/(AP$1-AF$1))*(AP3-AF3)+AF3</f>
        <v>5.9824999999999999</v>
      </c>
      <c r="AK3" s="35">
        <f>((AK$1-AF$1)/(AP$1-AF$1))*(AP3-AF3)+AF3</f>
        <v>5.953125</v>
      </c>
      <c r="AL3" s="35">
        <f>((AL$1-AF$1)/(AP$1-AF$1))*(AP3-AF3)+AF3</f>
        <v>5.9237500000000001</v>
      </c>
      <c r="AM3" s="35">
        <f>((AM$1-AF$1)/(AP$1-AF$1))*(AP3-AF3)+AF3</f>
        <v>5.8943749999999993</v>
      </c>
      <c r="AN3" s="35">
        <f>((AN$1-AF$1)/(AP$1-AF$1))*(AP3-AF3)+AF3</f>
        <v>5.8649999999999993</v>
      </c>
      <c r="AO3" s="35">
        <f>((AO$1-AF$1)/(AP$1-AF$1))*(AP3-AF3)+AF3</f>
        <v>5.8356249999999994</v>
      </c>
      <c r="AP3" s="35">
        <f>(($A3-$A2)/($A10-$A2))*(AP10-AP2)+AP2</f>
        <v>5.8062499999999995</v>
      </c>
      <c r="AQ3" s="35">
        <f t="shared" ref="AQ3:AQ4" si="18">(($AQ$1-$AP$1)/($BY$1-$AP$1))*($BY3-$AP3)+$AP3</f>
        <v>5.7824999999999998</v>
      </c>
      <c r="AR3" s="35">
        <f t="shared" ref="AR3:AR4" si="19">(($AR$1-$AP$1)/($BY$1-$AP$1))*($BY3-$AP3)+$AP3</f>
        <v>5.7587499999999991</v>
      </c>
      <c r="AS3" s="35">
        <f t="shared" ref="AS3:AS4" si="20">(($AS$1-$AP$1)/($BY$1-$AP$1))*($BY3-$AP3)+$AP3</f>
        <v>5.7349999999999994</v>
      </c>
      <c r="AT3" s="35">
        <f t="shared" ref="AT3:AT4" si="21">(($AT$1-$AP$1)/($BY$1-$AP$1))*($BY3-$AP3)+$AP3</f>
        <v>5.7112499999999997</v>
      </c>
      <c r="AU3" s="35">
        <f t="shared" ref="AU3:AU4" si="22">(($AU$1-$AP$1)/($BY$1-$AP$1))*($BY3-$AP3)+$AP3</f>
        <v>5.6875</v>
      </c>
      <c r="AV3" s="35">
        <f t="shared" ref="AV3:AV4" si="23">(($AV$1-$AP$1)/($BY$1-$AP$1))*($BY3-$AP3)+$AP3</f>
        <v>5.6637500000000003</v>
      </c>
      <c r="AW3" s="35">
        <f t="shared" ref="AW3:AW4" si="24">(($AW$1-$AP$1)/($BY$1-$AP$1))*($BY3-$AP3)+$AP3</f>
        <v>5.64</v>
      </c>
      <c r="AX3" s="35">
        <f t="shared" ref="AX3:AX4" si="25">(($AX$1-$AP$1)/($BY$1-$AP$1))*($BY3-$AP3)+$AP3</f>
        <v>5.61625</v>
      </c>
      <c r="AY3" s="35">
        <f t="shared" ref="AY3:AY4" si="26">(($AY$1-$AP$1)/($BY$1-$AP$1))*($BY3-$AP3)+$AP3</f>
        <v>5.5925000000000002</v>
      </c>
      <c r="AZ3" s="35">
        <f t="shared" ref="AZ3:AZ4" si="27">(($AZ$1-$AP$1)/($BY$1-$AP$1))*($BY3-$AP3)+$AP3</f>
        <v>5.5687500000000005</v>
      </c>
      <c r="BA3" s="35">
        <f t="shared" ref="BA3:BA4" si="28">(($BA$1-$AP$1)/($BY$1-$AP$1))*($BY3-$AP3)+$AP3</f>
        <v>5.5449999999999999</v>
      </c>
      <c r="BB3" s="35">
        <f t="shared" ref="BB3:BB4" si="29">(($BB$1-$AP$1)/($BY$1-$AP$1))*($BY3-$AP3)+$AP3</f>
        <v>5.5212500000000002</v>
      </c>
      <c r="BC3" s="35">
        <f t="shared" ref="BC3:BC4" si="30">(($BC$1-$AP$1)/($BY$1-$AP$1))*($BY3-$AP3)+$AP3</f>
        <v>5.4975000000000005</v>
      </c>
      <c r="BD3" s="35">
        <f t="shared" ref="BD3:BD4" si="31">(($BD$1-$AP$1)/($BY$1-$AP$1))*($BY3-$AP3)+$AP3</f>
        <v>5.4737500000000008</v>
      </c>
      <c r="BE3" s="35">
        <f t="shared" ref="BE3:BE4" si="32">(($BE$1-$AP$1)/($BY$1-$AP$1))*($BY3-$AP3)+$AP3</f>
        <v>5.4500000000000011</v>
      </c>
      <c r="BF3" s="35">
        <f t="shared" ref="BF3:BF4" si="33">(($BF$1-$AP$1)/($BY$1-$AP$1))*($BY3-$AP3)+$AP3</f>
        <v>5.4262500000000005</v>
      </c>
      <c r="BG3" s="35">
        <f t="shared" ref="BG3:BG4" si="34">(($BG$1-$AP$1)/($BY$1-$AP$1))*($BY3-$AP3)+$AP3</f>
        <v>5.4024999999999981</v>
      </c>
      <c r="BH3" s="35">
        <f t="shared" ref="BH3:BH4" si="35">(($BH$1-$AP$1)/($BY$1-$AP$1))*($BY3-$AP3)+$AP3</f>
        <v>5.3787499999999984</v>
      </c>
      <c r="BI3" s="35">
        <f t="shared" ref="BI3:BI4" si="36">(($BI$1-$AP$1)/($BY$1-$AP$1))*($BY3-$AP3)+$AP3</f>
        <v>5.3549999999999986</v>
      </c>
      <c r="BJ3" s="35">
        <f t="shared" ref="BJ3:BJ4" si="37">(($BJ$1-$AP$1)/($BY$1-$AP$1))*($BY3-$AP3)+$AP3</f>
        <v>5.3312499999999989</v>
      </c>
      <c r="BK3" s="35">
        <f t="shared" ref="BK3:BK4" si="38">(($BK$1-$AP$1)/($BY$1-$AP$1))*($BY3-$AP3)+$AP3</f>
        <v>5.3074999999999983</v>
      </c>
      <c r="BL3" s="35">
        <f t="shared" ref="BL3:BL4" si="39">(($BL$1-$AP$1)/($BY$1-$AP$1))*($BY3-$AP3)+$AP3</f>
        <v>5.2837499999999986</v>
      </c>
      <c r="BM3" s="35">
        <f t="shared" ref="BM3:BM4" si="40">(($BM$1-$AP$1)/($BY$1-$AP$1))*($BY3-$AP3)+$AP3</f>
        <v>5.2599999999999989</v>
      </c>
      <c r="BN3" s="35">
        <f t="shared" ref="BN3:BN4" si="41">(($BN$1-$AP$1)/($BY$1-$AP$1))*($BY3-$AP3)+$AP3</f>
        <v>5.2362499999999992</v>
      </c>
      <c r="BO3" s="35">
        <f t="shared" ref="BO3:BO4" si="42">(($BO$1-$AP$1)/($BY$1-$AP$1))*($BY3-$AP3)+$AP3</f>
        <v>5.2124999999999986</v>
      </c>
      <c r="BP3" s="35">
        <f t="shared" ref="BP3:BP4" si="43">(($BP$1-$AP$1)/($BY$1-$AP$1))*($BY3-$AP3)+$AP3</f>
        <v>5.1887499999999989</v>
      </c>
      <c r="BQ3" s="35">
        <f t="shared" ref="BQ3:BQ4" si="44">(($BQ$1-$AP$1)/($BY$1-$AP$1))*($BY3-$AP3)+$AP3</f>
        <v>5.1649999999999991</v>
      </c>
      <c r="BR3" s="35">
        <f t="shared" ref="BR3:BR4" si="45">(($BR$1-$AP$1)/($BY$1-$AP$1))*($BY3-$AP3)+$AP3</f>
        <v>5.1412499999999994</v>
      </c>
      <c r="BS3" s="35">
        <f t="shared" ref="BS3:BS4" si="46">(($BS$1-$AP$1)/($BY$1-$AP$1))*($BY3-$AP3)+$AP$10</f>
        <v>5.7212499999999995</v>
      </c>
      <c r="BT3" s="35">
        <f t="shared" ref="BT3:BT4" si="47">(($BT$1-$AP$1)/($BY$1-$AP$1))*($BY3-$AP$10)+$AP3</f>
        <v>4.5762499999999982</v>
      </c>
      <c r="BU3" s="35">
        <f t="shared" ref="BU3:BU4" si="48">(($BU$1-$AP$1)/($BY$1-$AP$1))*($BY3-$AP3)+$AP$10</f>
        <v>5.6737500000000001</v>
      </c>
      <c r="BV3" s="35">
        <f t="shared" ref="BV3:BV4" si="49">(($BV$1-$AP$1)/($BY$1-$AP$1))*($BY3-$AP$10)+$AP3</f>
        <v>4.4942499999999992</v>
      </c>
      <c r="BW3" s="35">
        <f t="shared" ref="BW3:BW4" si="50">(($BW$1-$AP$1)/($BY$1-$AP$1))*($BY3-$AP3)+$AP3</f>
        <v>5.0224999999999991</v>
      </c>
      <c r="BX3" s="35">
        <f t="shared" ref="BX3:BX4" si="51">(($BX$1-$AP$1)/($BY$1-$AP$1))*($BY3-$AP3)+$AP3</f>
        <v>4.9987499999999994</v>
      </c>
      <c r="BY3" s="35">
        <f>(($A3-$A2)/($A10-$A2))*(BY10-BY2)+BY2</f>
        <v>4.9749999999999996</v>
      </c>
      <c r="BZ3" s="35">
        <f t="shared" ref="BZ3:BZ4" si="52">((BZ$1-BY$1)/(CI$1-BY$1))*(CI3-BY3)+BY3</f>
        <v>4.9522499999999994</v>
      </c>
      <c r="CA3" s="35">
        <f t="shared" ref="CA3:CA4" si="53">((CA$1-BY$1)/(CI$1-BY$1))*(CI3-BY3)+BY3</f>
        <v>4.9295</v>
      </c>
      <c r="CB3" s="35">
        <f t="shared" ref="CB3:CB4" si="54">((CB$1-BY$1)/(CI$1-BY$1))*(CI3-BY3)+BY3</f>
        <v>4.9067499999999997</v>
      </c>
      <c r="CC3" s="35">
        <f t="shared" ref="CC3:CC4" si="55">((CC$1-BY$1)/(CI$1-BY$1))*(CI3-BY3)+BY3</f>
        <v>4.8840000000000003</v>
      </c>
      <c r="CD3" s="35">
        <f t="shared" ref="CD3:CD4" si="56">((CD$1-BY$1)/(CI$1-BY$1))*(CI3-BY3)+BY3</f>
        <v>4.8612500000000001</v>
      </c>
      <c r="CE3" s="35">
        <f t="shared" ref="CE3:CE4" si="57">((CE$1-BY$1)/(CI$1-BY$1))*(CI3-BY3)+BY3</f>
        <v>4.8384999999999998</v>
      </c>
      <c r="CF3" s="35">
        <f t="shared" ref="CF3:CF4" si="58">((CF$1-BY$1)/(CI$1-BY$1))*(CI3-BY3)+BY3</f>
        <v>4.8157500000000004</v>
      </c>
      <c r="CG3" s="35">
        <f t="shared" ref="CG3:CG4" si="59">((CG$1-BY$1)/(CI$1-BY$1))*(CI3-BY3)+BY3</f>
        <v>4.7930000000000001</v>
      </c>
      <c r="CH3" s="35">
        <f t="shared" ref="CH3:CH4" si="60">((CH$1-BY$1)/(CI$1-BY$1))*(CI3-BY3)+BY3</f>
        <v>4.7702500000000008</v>
      </c>
      <c r="CI3" s="35">
        <f>(($A3-$A2)/($A10-$A2))*(CI10-CI2)+CI2</f>
        <v>4.7475000000000005</v>
      </c>
    </row>
    <row r="4" spans="1:87" ht="15" thickBot="1" x14ac:dyDescent="0.35">
      <c r="A4" s="32">
        <v>33</v>
      </c>
      <c r="B4" s="35">
        <f>(($A4-$A2)/($A10-$A2))*(B10-B2)+B2</f>
        <v>6.4075000000000006</v>
      </c>
      <c r="C4" s="35">
        <f t="shared" si="0"/>
        <v>6.4095000000000004</v>
      </c>
      <c r="D4" s="35">
        <f t="shared" si="1"/>
        <v>6.4115000000000002</v>
      </c>
      <c r="E4" s="35">
        <f t="shared" si="2"/>
        <v>6.4135000000000009</v>
      </c>
      <c r="F4" s="35">
        <f t="shared" si="3"/>
        <v>6.4155000000000006</v>
      </c>
      <c r="G4" s="35">
        <f t="shared" si="4"/>
        <v>6.4175000000000004</v>
      </c>
      <c r="H4" s="35">
        <f t="shared" si="5"/>
        <v>6.4195000000000002</v>
      </c>
      <c r="I4" s="35">
        <f t="shared" si="6"/>
        <v>6.4215</v>
      </c>
      <c r="J4" s="35">
        <f t="shared" si="7"/>
        <v>6.4235000000000007</v>
      </c>
      <c r="K4" s="35">
        <f t="shared" si="8"/>
        <v>6.4255000000000004</v>
      </c>
      <c r="L4" s="35">
        <f>(($A4-$A2)/($A10-$A2))*(L10-L2)+L2</f>
        <v>6.4275000000000002</v>
      </c>
      <c r="M4" s="35">
        <f>((M$1-L$1)/(V$1-L$1))*(V4-L4)+L4</f>
        <v>6.4220000000000006</v>
      </c>
      <c r="N4" s="35">
        <f>((N$1-L$1)/(V$1-L$1))*(V4-L4)+L4</f>
        <v>6.4165000000000001</v>
      </c>
      <c r="O4" s="35">
        <f>((O$1-L$1)/(V$1-L$1))*(V4-L4)+L4</f>
        <v>6.4110000000000005</v>
      </c>
      <c r="P4" s="35">
        <f>((P$1-L$1)/(V$1-L$1))*(V4-L4)+L4</f>
        <v>6.4055</v>
      </c>
      <c r="Q4" s="35">
        <f>((Q$1-L$1)/(V$1-L$1))*(V4-L4)+L4</f>
        <v>6.4</v>
      </c>
      <c r="R4" s="35">
        <f>((R$1-L$1)/(V$1-L$1))*(V4-L4)+L4</f>
        <v>6.3945000000000007</v>
      </c>
      <c r="S4" s="35">
        <f>((S$1-L$1)/(V$1-L$1))*(V4-L4)+L4</f>
        <v>6.3890000000000002</v>
      </c>
      <c r="T4" s="35">
        <f>((T$1-L$1)/(V$1-L$1))*(V4-L4)+L4</f>
        <v>6.3835000000000006</v>
      </c>
      <c r="U4" s="35">
        <f>((U$1-L$1)/(V$1-L$1))*(V4-L4)+L4</f>
        <v>6.3780000000000001</v>
      </c>
      <c r="V4" s="35">
        <f>(($A4-$A2)/($A10-$A2))*(V10-V2)+V2</f>
        <v>6.3725000000000005</v>
      </c>
      <c r="W4" s="35">
        <f t="shared" si="9"/>
        <v>6.3532500000000001</v>
      </c>
      <c r="X4" s="35">
        <f t="shared" si="10"/>
        <v>6.3340000000000005</v>
      </c>
      <c r="Y4" s="35">
        <f t="shared" si="11"/>
        <v>6.3147500000000001</v>
      </c>
      <c r="Z4" s="35">
        <f t="shared" si="12"/>
        <v>6.2955000000000005</v>
      </c>
      <c r="AA4" s="35">
        <f t="shared" si="13"/>
        <v>6.2762500000000001</v>
      </c>
      <c r="AB4" s="35">
        <f t="shared" si="14"/>
        <v>6.2569999999999997</v>
      </c>
      <c r="AC4" s="35">
        <f t="shared" si="15"/>
        <v>6.2377500000000001</v>
      </c>
      <c r="AD4" s="35">
        <f t="shared" si="16"/>
        <v>6.2184999999999997</v>
      </c>
      <c r="AE4" s="35">
        <f t="shared" si="17"/>
        <v>6.1992500000000001</v>
      </c>
      <c r="AF4" s="35">
        <f>(($A4-$A2)/($A10-$A2))*(AF10-AF2)+AF2</f>
        <v>6.18</v>
      </c>
      <c r="AG4" s="35">
        <f>((AG$1-AF$1)/(AP$1-AF$1))*(AP4-AF4)+AF4</f>
        <v>6.1512500000000001</v>
      </c>
      <c r="AH4" s="35">
        <f>((AH$1-AF$1)/(AP$1-AF$1))*(AP4-AF4)+AF4</f>
        <v>6.1224999999999996</v>
      </c>
      <c r="AI4" s="35">
        <f>((AI$1-AF$1)/(AP$1-AF$1))*(AP4-AF4)+AF4</f>
        <v>6.09375</v>
      </c>
      <c r="AJ4" s="35">
        <f>((AJ$1-AF$1)/(AP$1-AF$1))*(AP4-AF4)+AF4</f>
        <v>6.0650000000000004</v>
      </c>
      <c r="AK4" s="35">
        <f>((AK$1-AF$1)/(AP$1-AF$1))*(AP4-AF4)+AF4</f>
        <v>6.0362499999999999</v>
      </c>
      <c r="AL4" s="35">
        <f>((AL$1-AF$1)/(AP$1-AF$1))*(AP4-AF4)+AF4</f>
        <v>6.0075000000000003</v>
      </c>
      <c r="AM4" s="35">
        <f>((AM$1-AF$1)/(AP$1-AF$1))*(AP4-AF4)+AF4</f>
        <v>5.9787499999999998</v>
      </c>
      <c r="AN4" s="35">
        <f>((AN$1-AF$1)/(AP$1-AF$1))*(AP4-AF4)+AF4</f>
        <v>5.95</v>
      </c>
      <c r="AO4" s="35">
        <f>((AO$1-AF$1)/(AP$1-AF$1))*(AP4-AF4)+AF4</f>
        <v>5.9212499999999997</v>
      </c>
      <c r="AP4" s="35">
        <f>(($A4-$A2)/($A10-$A2))*(AP10-AP2)+AP2</f>
        <v>5.8925000000000001</v>
      </c>
      <c r="AQ4" s="35">
        <f t="shared" si="18"/>
        <v>5.8681428571428569</v>
      </c>
      <c r="AR4" s="35">
        <f t="shared" si="19"/>
        <v>5.8437857142857146</v>
      </c>
      <c r="AS4" s="35">
        <f t="shared" si="20"/>
        <v>5.8194285714285714</v>
      </c>
      <c r="AT4" s="35">
        <f t="shared" si="21"/>
        <v>5.7950714285714291</v>
      </c>
      <c r="AU4" s="35">
        <f t="shared" si="22"/>
        <v>5.7707142857142859</v>
      </c>
      <c r="AV4" s="35">
        <f t="shared" si="23"/>
        <v>5.7463571428571436</v>
      </c>
      <c r="AW4" s="35">
        <f t="shared" si="24"/>
        <v>5.7220000000000004</v>
      </c>
      <c r="AX4" s="35">
        <f t="shared" si="25"/>
        <v>5.6976428571428581</v>
      </c>
      <c r="AY4" s="35">
        <f t="shared" si="26"/>
        <v>5.6732857142857149</v>
      </c>
      <c r="AZ4" s="35">
        <f t="shared" si="27"/>
        <v>5.6489285714285726</v>
      </c>
      <c r="BA4" s="35">
        <f t="shared" si="28"/>
        <v>5.6245714285714294</v>
      </c>
      <c r="BB4" s="35">
        <f t="shared" si="29"/>
        <v>5.6002142857142863</v>
      </c>
      <c r="BC4" s="35">
        <f t="shared" si="30"/>
        <v>5.575857142857144</v>
      </c>
      <c r="BD4" s="35">
        <f t="shared" si="31"/>
        <v>5.5515000000000008</v>
      </c>
      <c r="BE4" s="35">
        <f t="shared" si="32"/>
        <v>5.5271428571428585</v>
      </c>
      <c r="BF4" s="35">
        <f t="shared" si="33"/>
        <v>5.5027857142857153</v>
      </c>
      <c r="BG4" s="35">
        <f t="shared" si="34"/>
        <v>5.4784285714285703</v>
      </c>
      <c r="BH4" s="35">
        <f t="shared" si="35"/>
        <v>5.4540714285714271</v>
      </c>
      <c r="BI4" s="35">
        <f t="shared" si="36"/>
        <v>5.4297142857142848</v>
      </c>
      <c r="BJ4" s="35">
        <f t="shared" si="37"/>
        <v>5.4053571428571416</v>
      </c>
      <c r="BK4" s="35">
        <f t="shared" si="38"/>
        <v>5.3809999999999993</v>
      </c>
      <c r="BL4" s="35">
        <f t="shared" si="39"/>
        <v>5.3566428571428562</v>
      </c>
      <c r="BM4" s="35">
        <f t="shared" si="40"/>
        <v>5.3322857142857139</v>
      </c>
      <c r="BN4" s="35">
        <f t="shared" si="41"/>
        <v>5.3079285714285707</v>
      </c>
      <c r="BO4" s="35">
        <f t="shared" si="42"/>
        <v>5.2835714285714275</v>
      </c>
      <c r="BP4" s="35">
        <f t="shared" si="43"/>
        <v>5.2592142857142852</v>
      </c>
      <c r="BQ4" s="35">
        <f t="shared" si="44"/>
        <v>5.2348571428571429</v>
      </c>
      <c r="BR4" s="35">
        <f t="shared" si="45"/>
        <v>5.2104999999999997</v>
      </c>
      <c r="BS4" s="35">
        <f t="shared" si="46"/>
        <v>5.7036428571428566</v>
      </c>
      <c r="BT4" s="35">
        <f t="shared" si="47"/>
        <v>4.7182142857142857</v>
      </c>
      <c r="BU4" s="35">
        <f t="shared" si="48"/>
        <v>5.6549285714285711</v>
      </c>
      <c r="BV4" s="35">
        <f t="shared" si="49"/>
        <v>4.6399285714285714</v>
      </c>
      <c r="BW4" s="35">
        <f t="shared" si="50"/>
        <v>5.0887142857142855</v>
      </c>
      <c r="BX4" s="35">
        <f t="shared" si="51"/>
        <v>5.0643571428571423</v>
      </c>
      <c r="BY4" s="35">
        <f>(($A4-$A2)/($A10-$A2))*(BY10-BY2)+BY2</f>
        <v>5.04</v>
      </c>
      <c r="BZ4" s="35">
        <f t="shared" si="52"/>
        <v>5.0164999999999997</v>
      </c>
      <c r="CA4" s="35">
        <f t="shared" si="53"/>
        <v>4.9930000000000003</v>
      </c>
      <c r="CB4" s="35">
        <f t="shared" si="54"/>
        <v>4.9695</v>
      </c>
      <c r="CC4" s="35">
        <f t="shared" si="55"/>
        <v>4.9460000000000006</v>
      </c>
      <c r="CD4" s="35">
        <f t="shared" si="56"/>
        <v>4.9225000000000003</v>
      </c>
      <c r="CE4" s="35">
        <f t="shared" si="57"/>
        <v>4.899</v>
      </c>
      <c r="CF4" s="35">
        <f t="shared" si="58"/>
        <v>4.8755000000000006</v>
      </c>
      <c r="CG4" s="35">
        <f t="shared" si="59"/>
        <v>4.8520000000000003</v>
      </c>
      <c r="CH4" s="35">
        <f t="shared" si="60"/>
        <v>4.8285000000000009</v>
      </c>
      <c r="CI4" s="35">
        <f>(($A4-$A2)/($A10-$A2))*(CI10-CI2)+CI2</f>
        <v>4.8050000000000006</v>
      </c>
    </row>
    <row r="5" spans="1:87" ht="15" thickBot="1" x14ac:dyDescent="0.35">
      <c r="A5" s="32">
        <v>32.5</v>
      </c>
      <c r="B5" s="35">
        <f>(($A5-$A2)/($A10-$A2))*(B10-B2)+B2</f>
        <v>6.4962500000000007</v>
      </c>
      <c r="C5" s="35">
        <f t="shared" si="0"/>
        <v>6.4977500000000008</v>
      </c>
      <c r="D5" s="35">
        <f t="shared" si="1"/>
        <v>6.4992500000000009</v>
      </c>
      <c r="E5" s="35">
        <f t="shared" si="2"/>
        <v>6.50075</v>
      </c>
      <c r="F5" s="35">
        <f t="shared" si="3"/>
        <v>6.5022500000000001</v>
      </c>
      <c r="G5" s="35">
        <f t="shared" si="4"/>
        <v>6.5037500000000001</v>
      </c>
      <c r="H5" s="35">
        <f t="shared" si="5"/>
        <v>6.5052500000000002</v>
      </c>
      <c r="I5" s="35">
        <f t="shared" si="6"/>
        <v>6.5067500000000003</v>
      </c>
      <c r="J5" s="35">
        <f t="shared" si="7"/>
        <v>6.5082499999999994</v>
      </c>
      <c r="K5" s="35">
        <f t="shared" si="8"/>
        <v>6.5097499999999995</v>
      </c>
      <c r="L5" s="35">
        <f>(($A5-$A2)/($A10-$A2))*(L10-L2)+L2</f>
        <v>6.5112499999999995</v>
      </c>
      <c r="M5" s="35">
        <f t="shared" ref="M5:M9" si="61">((M$1-L$1)/(V$1-L$1))*(V5-L5)+L5</f>
        <v>6.5059999999999993</v>
      </c>
      <c r="N5" s="35">
        <f t="shared" ref="N5:N9" si="62">((N$1-L$1)/(V$1-L$1))*(V5-L5)+L5</f>
        <v>6.50075</v>
      </c>
      <c r="O5" s="35">
        <f t="shared" ref="O5:O9" si="63">((O$1-L$1)/(V$1-L$1))*(V5-L5)+L5</f>
        <v>6.4954999999999998</v>
      </c>
      <c r="P5" s="35">
        <f t="shared" ref="P5:P9" si="64">((P$1-L$1)/(V$1-L$1))*(V5-L5)+L5</f>
        <v>6.4902499999999996</v>
      </c>
      <c r="Q5" s="35">
        <f t="shared" ref="Q5:Q9" si="65">((Q$1-L$1)/(V$1-L$1))*(V5-L5)+L5</f>
        <v>6.4849999999999994</v>
      </c>
      <c r="R5" s="35">
        <f t="shared" ref="R5:R9" si="66">((R$1-L$1)/(V$1-L$1))*(V5-L5)+L5</f>
        <v>6.4797500000000001</v>
      </c>
      <c r="S5" s="35">
        <f t="shared" ref="S5:S9" si="67">((S$1-L$1)/(V$1-L$1))*(V5-L5)+L5</f>
        <v>6.4744999999999999</v>
      </c>
      <c r="T5" s="35">
        <f t="shared" ref="T5:T9" si="68">((T$1-L$1)/(V$1-L$1))*(V5-L5)+L5</f>
        <v>6.4692499999999997</v>
      </c>
      <c r="U5" s="35">
        <f t="shared" ref="U5:U9" si="69">((U$1-L$1)/(V$1-L$1))*(V5-L5)+L5</f>
        <v>6.4640000000000004</v>
      </c>
      <c r="V5" s="35">
        <f>(($A5-$A2)/($A10-$A2))*(V10-V2)+V2</f>
        <v>6.4587500000000002</v>
      </c>
      <c r="W5" s="35">
        <f t="shared" si="9"/>
        <v>6.4388750000000003</v>
      </c>
      <c r="X5" s="35">
        <f t="shared" si="10"/>
        <v>6.4190000000000005</v>
      </c>
      <c r="Y5" s="35">
        <f t="shared" si="11"/>
        <v>6.3991249999999997</v>
      </c>
      <c r="Z5" s="35">
        <f t="shared" si="12"/>
        <v>6.3792499999999999</v>
      </c>
      <c r="AA5" s="35">
        <f t="shared" si="13"/>
        <v>6.359375</v>
      </c>
      <c r="AB5" s="35">
        <f t="shared" si="14"/>
        <v>6.3395000000000001</v>
      </c>
      <c r="AC5" s="35">
        <f t="shared" si="15"/>
        <v>6.3196250000000003</v>
      </c>
      <c r="AD5" s="35">
        <f t="shared" si="16"/>
        <v>6.2997499999999995</v>
      </c>
      <c r="AE5" s="35">
        <f t="shared" si="17"/>
        <v>6.2798749999999997</v>
      </c>
      <c r="AF5" s="35">
        <f>(($A5-$A2)/($A10-$A2))*(AF10-AF2)+AF2</f>
        <v>6.26</v>
      </c>
      <c r="AG5" s="35">
        <f t="shared" ref="AG5:AG9" si="70">((AG$1-AF$1)/(AP$1-AF$1))*(AP5-AF5)+AF5</f>
        <v>6.2318749999999996</v>
      </c>
      <c r="AH5" s="35">
        <f t="shared" ref="AH5:AH9" si="71">((AH$1-AF$1)/(AP$1-AF$1))*(AP5-AF5)+AF5</f>
        <v>6.2037500000000003</v>
      </c>
      <c r="AI5" s="35">
        <f t="shared" ref="AI5:AI9" si="72">((AI$1-AF$1)/(AP$1-AF$1))*(AP5-AF5)+AF5</f>
        <v>6.1756250000000001</v>
      </c>
      <c r="AJ5" s="35">
        <f t="shared" ref="AJ5:AJ9" si="73">((AJ$1-AF$1)/(AP$1-AF$1))*(AP5-AF5)+AF5</f>
        <v>6.1475</v>
      </c>
      <c r="AK5" s="35">
        <f t="shared" ref="AK5:AK9" si="74">((AK$1-AF$1)/(AP$1-AF$1))*(AP5-AF5)+AF5</f>
        <v>6.1193749999999998</v>
      </c>
      <c r="AL5" s="35">
        <f t="shared" ref="AL5:AL9" si="75">((AL$1-AF$1)/(AP$1-AF$1))*(AP5-AF5)+AF5</f>
        <v>6.0912499999999996</v>
      </c>
      <c r="AM5" s="35">
        <f t="shared" ref="AM5:AM9" si="76">((AM$1-AF$1)/(AP$1-AF$1))*(AP5-AF5)+AF5</f>
        <v>6.0631250000000003</v>
      </c>
      <c r="AN5" s="35">
        <f t="shared" ref="AN5:AN9" si="77">((AN$1-AF$1)/(AP$1-AF$1))*(AP5-AF5)+AF5</f>
        <v>6.0350000000000001</v>
      </c>
      <c r="AO5" s="35">
        <f t="shared" ref="AO5:AO9" si="78">((AO$1-AF$1)/(AP$1-AF$1))*(AP5-AF5)+AF5</f>
        <v>6.006875</v>
      </c>
      <c r="AP5" s="35">
        <f>(($A5-$A2)/($A10-$A2))*(AP10-AP2)+AP2</f>
        <v>5.9787499999999998</v>
      </c>
      <c r="AQ5" s="35">
        <f t="shared" ref="AQ5:AQ9" si="79">(($AQ$1-$AP$1)/($BY$1-$AP$1))*($BY5-$AP5)+$AP5</f>
        <v>5.953785714285714</v>
      </c>
      <c r="AR5" s="35">
        <f t="shared" ref="AR5:AR9" si="80">(($AR$1-$AP$1)/($BY$1-$AP$1))*($BY5-$AP5)+$AP5</f>
        <v>5.9288214285714282</v>
      </c>
      <c r="AS5" s="35">
        <f t="shared" ref="AS5:AS9" si="81">(($AS$1-$AP$1)/($BY$1-$AP$1))*($BY5-$AP5)+$AP5</f>
        <v>5.9038571428571425</v>
      </c>
      <c r="AT5" s="35">
        <f t="shared" ref="AT5:AT9" si="82">(($AT$1-$AP$1)/($BY$1-$AP$1))*($BY5-$AP5)+$AP5</f>
        <v>5.8788928571428576</v>
      </c>
      <c r="AU5" s="35">
        <f t="shared" ref="AU5:AU9" si="83">(($AU$1-$AP$1)/($BY$1-$AP$1))*($BY5-$AP5)+$AP5</f>
        <v>5.8539285714285718</v>
      </c>
      <c r="AV5" s="35">
        <f t="shared" ref="AV5:AV9" si="84">(($AV$1-$AP$1)/($BY$1-$AP$1))*($BY5-$AP5)+$AP5</f>
        <v>5.828964285714286</v>
      </c>
      <c r="AW5" s="35">
        <f t="shared" ref="AW5:AW9" si="85">(($AW$1-$AP$1)/($BY$1-$AP$1))*($BY5-$AP5)+$AP5</f>
        <v>5.8040000000000003</v>
      </c>
      <c r="AX5" s="35">
        <f t="shared" ref="AX5:AX9" si="86">(($AX$1-$AP$1)/($BY$1-$AP$1))*($BY5-$AP5)+$AP5</f>
        <v>5.7790357142857145</v>
      </c>
      <c r="AY5" s="35">
        <f t="shared" ref="AY5:AY9" si="87">(($AY$1-$AP$1)/($BY$1-$AP$1))*($BY5-$AP5)+$AP5</f>
        <v>5.7540714285714296</v>
      </c>
      <c r="AZ5" s="35">
        <f t="shared" ref="AZ5:AZ9" si="88">(($AZ$1-$AP$1)/($BY$1-$AP$1))*($BY5-$AP5)+$AP5</f>
        <v>5.7291071428571438</v>
      </c>
      <c r="BA5" s="35">
        <f t="shared" ref="BA5:BA9" si="89">(($BA$1-$AP$1)/($BY$1-$AP$1))*($BY5-$AP5)+$AP5</f>
        <v>5.7041428571428581</v>
      </c>
      <c r="BB5" s="35">
        <f t="shared" ref="BB5:BB9" si="90">(($BB$1-$AP$1)/($BY$1-$AP$1))*($BY5-$AP5)+$AP5</f>
        <v>5.6791785714285723</v>
      </c>
      <c r="BC5" s="35">
        <f t="shared" ref="BC5:BC9" si="91">(($BC$1-$AP$1)/($BY$1-$AP$1))*($BY5-$AP5)+$AP5</f>
        <v>5.6542142857142865</v>
      </c>
      <c r="BD5" s="35">
        <f t="shared" ref="BD5:BD9" si="92">(($BD$1-$AP$1)/($BY$1-$AP$1))*($BY5-$AP5)+$AP5</f>
        <v>5.6292500000000008</v>
      </c>
      <c r="BE5" s="35">
        <f t="shared" ref="BE5:BE9" si="93">(($BE$1-$AP$1)/($BY$1-$AP$1))*($BY5-$AP5)+$AP5</f>
        <v>5.6042857142857159</v>
      </c>
      <c r="BF5" s="35">
        <f t="shared" ref="BF5:BF9" si="94">(($BF$1-$AP$1)/($BY$1-$AP$1))*($BY5-$AP5)+$AP5</f>
        <v>5.5793214285714301</v>
      </c>
      <c r="BG5" s="35">
        <f t="shared" ref="BG5:BG9" si="95">(($BG$1-$AP$1)/($BY$1-$AP$1))*($BY5-$AP5)+$AP5</f>
        <v>5.5543571428571417</v>
      </c>
      <c r="BH5" s="35">
        <f t="shared" ref="BH5:BH9" si="96">(($BH$1-$AP$1)/($BY$1-$AP$1))*($BY5-$AP5)+$AP5</f>
        <v>5.5293928571428559</v>
      </c>
      <c r="BI5" s="35">
        <f t="shared" ref="BI5:BI9" si="97">(($BI$1-$AP$1)/($BY$1-$AP$1))*($BY5-$AP5)+$AP5</f>
        <v>5.5044285714285701</v>
      </c>
      <c r="BJ5" s="35">
        <f t="shared" ref="BJ5:BJ9" si="98">(($BJ$1-$AP$1)/($BY$1-$AP$1))*($BY5-$AP5)+$AP5</f>
        <v>5.4794642857142852</v>
      </c>
      <c r="BK5" s="35">
        <f t="shared" ref="BK5:BK9" si="99">(($BK$1-$AP$1)/($BY$1-$AP$1))*($BY5-$AP5)+$AP5</f>
        <v>5.4544999999999995</v>
      </c>
      <c r="BL5" s="35">
        <f t="shared" ref="BL5:BL9" si="100">(($BL$1-$AP$1)/($BY$1-$AP$1))*($BY5-$AP5)+$AP5</f>
        <v>5.4295357142857137</v>
      </c>
      <c r="BM5" s="35">
        <f t="shared" ref="BM5:BM9" si="101">(($BM$1-$AP$1)/($BY$1-$AP$1))*($BY5-$AP5)+$AP5</f>
        <v>5.4045714285714279</v>
      </c>
      <c r="BN5" s="35">
        <f t="shared" ref="BN5:BN9" si="102">(($BN$1-$AP$1)/($BY$1-$AP$1))*($BY5-$AP5)+$AP5</f>
        <v>5.3796071428571421</v>
      </c>
      <c r="BO5" s="35">
        <f t="shared" ref="BO5:BO9" si="103">(($BO$1-$AP$1)/($BY$1-$AP$1))*($BY5-$AP5)+$AP5</f>
        <v>5.3546428571428564</v>
      </c>
      <c r="BP5" s="35">
        <f t="shared" ref="BP5:BP9" si="104">(($BP$1-$AP$1)/($BY$1-$AP$1))*($BY5-$AP5)+$AP5</f>
        <v>5.3296785714285715</v>
      </c>
      <c r="BQ5" s="35">
        <f t="shared" ref="BQ5:BQ9" si="105">(($BQ$1-$AP$1)/($BY$1-$AP$1))*($BY5-$AP5)+$AP5</f>
        <v>5.3047142857142857</v>
      </c>
      <c r="BR5" s="35">
        <f t="shared" ref="BR5:BR9" si="106">(($BR$1-$AP$1)/($BY$1-$AP$1))*($BY5-$AP5)+$AP5</f>
        <v>5.2797499999999999</v>
      </c>
      <c r="BS5" s="35">
        <f t="shared" ref="BS5:BS40" si="107">(($BS$1-$AP$1)/($BY$1-$AP$1))*($BY5-$AP5)+$AP$10</f>
        <v>5.6860357142857145</v>
      </c>
      <c r="BT5" s="35">
        <f t="shared" ref="BT5:BT40" si="108">(($BT$1-$AP$1)/($BY$1-$AP$1))*($BY5-$AP$10)+$AP5</f>
        <v>4.8601785714285715</v>
      </c>
      <c r="BU5" s="35">
        <f t="shared" ref="BU5:BU40" si="109">(($BU$1-$AP$1)/($BY$1-$AP$1))*($BY5-$AP5)+$AP$10</f>
        <v>5.636107142857143</v>
      </c>
      <c r="BV5" s="35">
        <f t="shared" ref="BV5:BV40" si="110">(($BV$1-$AP$1)/($BY$1-$AP$1))*($BY5-$AP$10)+$AP5</f>
        <v>4.7856071428571427</v>
      </c>
      <c r="BW5" s="35">
        <f t="shared" ref="BW5:BW9" si="111">(($BW$1-$AP$1)/($BY$1-$AP$1))*($BY5-$AP5)+$AP5</f>
        <v>5.154928571428572</v>
      </c>
      <c r="BX5" s="35">
        <f t="shared" ref="BX5:BX9" si="112">(($BX$1-$AP$1)/($BY$1-$AP$1))*($BY5-$AP5)+$AP5</f>
        <v>5.1299642857142862</v>
      </c>
      <c r="BY5" s="35">
        <f>(($A5-$A2)/($A10-$A2))*(BY10-BY2)+BY2</f>
        <v>5.1050000000000004</v>
      </c>
      <c r="BZ5" s="35">
        <f t="shared" ref="BZ5:BZ9" si="113">((BZ$1-BY$1)/(CI$1-BY$1))*(CI5-BY5)+BY5</f>
        <v>5.0807500000000001</v>
      </c>
      <c r="CA5" s="35">
        <f t="shared" ref="CA5:CA9" si="114">((CA$1-BY$1)/(CI$1-BY$1))*(CI5-BY5)+BY5</f>
        <v>5.0565000000000007</v>
      </c>
      <c r="CB5" s="35">
        <f t="shared" ref="CB5:CB9" si="115">((CB$1-BY$1)/(CI$1-BY$1))*(CI5-BY5)+BY5</f>
        <v>5.0322500000000003</v>
      </c>
      <c r="CC5" s="35">
        <f t="shared" ref="CC5:CC9" si="116">((CC$1-BY$1)/(CI$1-BY$1))*(CI5-BY5)+BY5</f>
        <v>5.0080000000000009</v>
      </c>
      <c r="CD5" s="35">
        <f t="shared" ref="CD5:CD9" si="117">((CD$1-BY$1)/(CI$1-BY$1))*(CI5-BY5)+BY5</f>
        <v>4.9837500000000006</v>
      </c>
      <c r="CE5" s="35">
        <f t="shared" ref="CE5:CE9" si="118">((CE$1-BY$1)/(CI$1-BY$1))*(CI5-BY5)+BY5</f>
        <v>4.9595000000000002</v>
      </c>
      <c r="CF5" s="35">
        <f t="shared" ref="CF5:CF9" si="119">((CF$1-BY$1)/(CI$1-BY$1))*(CI5-BY5)+BY5</f>
        <v>4.9352500000000008</v>
      </c>
      <c r="CG5" s="35">
        <f t="shared" ref="CG5:CG9" si="120">((CG$1-BY$1)/(CI$1-BY$1))*(CI5-BY5)+BY5</f>
        <v>4.9110000000000005</v>
      </c>
      <c r="CH5" s="35">
        <f t="shared" ref="CH5:CH9" si="121">((CH$1-BY$1)/(CI$1-BY$1))*(CI5-BY5)+BY5</f>
        <v>4.886750000000001</v>
      </c>
      <c r="CI5" s="35">
        <f>(($A5-$A2)/($A10-$A2))*(CI10-CI2)+CI2</f>
        <v>4.8625000000000007</v>
      </c>
    </row>
    <row r="6" spans="1:87" ht="15" thickBot="1" x14ac:dyDescent="0.35">
      <c r="A6" s="32">
        <v>32</v>
      </c>
      <c r="B6" s="35">
        <f>(($A6-$A2)/($A10-$A2))*(B10-B2)+B2</f>
        <v>6.5850000000000009</v>
      </c>
      <c r="C6" s="35">
        <f t="shared" si="0"/>
        <v>6.5860000000000012</v>
      </c>
      <c r="D6" s="35">
        <f t="shared" si="1"/>
        <v>6.5870000000000006</v>
      </c>
      <c r="E6" s="35">
        <f t="shared" si="2"/>
        <v>6.588000000000001</v>
      </c>
      <c r="F6" s="35">
        <f t="shared" si="3"/>
        <v>6.5890000000000004</v>
      </c>
      <c r="G6" s="35">
        <f t="shared" si="4"/>
        <v>6.5900000000000007</v>
      </c>
      <c r="H6" s="35">
        <f t="shared" si="5"/>
        <v>6.5910000000000002</v>
      </c>
      <c r="I6" s="35">
        <f t="shared" si="6"/>
        <v>6.5919999999999996</v>
      </c>
      <c r="J6" s="35">
        <f t="shared" si="7"/>
        <v>6.593</v>
      </c>
      <c r="K6" s="35">
        <f t="shared" si="8"/>
        <v>6.5939999999999994</v>
      </c>
      <c r="L6" s="35">
        <f>(($A6-$A2)/($A10-$A2))*(L10-L2)+L2</f>
        <v>6.5949999999999998</v>
      </c>
      <c r="M6" s="35">
        <f t="shared" si="61"/>
        <v>6.59</v>
      </c>
      <c r="N6" s="35">
        <f t="shared" si="62"/>
        <v>6.585</v>
      </c>
      <c r="O6" s="35">
        <f t="shared" si="63"/>
        <v>6.58</v>
      </c>
      <c r="P6" s="35">
        <f t="shared" si="64"/>
        <v>6.5750000000000002</v>
      </c>
      <c r="Q6" s="35">
        <f t="shared" si="65"/>
        <v>6.5699999999999994</v>
      </c>
      <c r="R6" s="35">
        <f t="shared" si="66"/>
        <v>6.5649999999999995</v>
      </c>
      <c r="S6" s="35">
        <f t="shared" si="67"/>
        <v>6.56</v>
      </c>
      <c r="T6" s="35">
        <f t="shared" si="68"/>
        <v>6.5549999999999997</v>
      </c>
      <c r="U6" s="35">
        <f t="shared" si="69"/>
        <v>6.55</v>
      </c>
      <c r="V6" s="35">
        <f>(($A6-$A2)/($A10-$A2))*(V10-V2)+V2</f>
        <v>6.5449999999999999</v>
      </c>
      <c r="W6" s="35">
        <f t="shared" ref="W6:W28" si="122">((W$1-V$1)/(AF$1-V$1))*(AF6-V6)+V6</f>
        <v>6.5244999999999997</v>
      </c>
      <c r="X6" s="35">
        <f t="shared" ref="X6:X28" si="123">((X$1-V$1)/(AF$1-V$1))*(AF6-V6)+V6</f>
        <v>6.5039999999999996</v>
      </c>
      <c r="Y6" s="35">
        <f t="shared" ref="Y6:Y28" si="124">((Y$1-V$1)/(AF$1-V$1))*(AF6-V6)+V6</f>
        <v>6.4835000000000003</v>
      </c>
      <c r="Z6" s="35">
        <f t="shared" ref="Z6:Z28" si="125">((Z$1-V$1)/(AF$1-V$1))*(AF6-V6)+V6</f>
        <v>6.4630000000000001</v>
      </c>
      <c r="AA6" s="35">
        <f t="shared" ref="AA6:AA28" si="126">((AA$1-V$1)/(AF$1-V$1))*(AF6-V6)+V6</f>
        <v>6.4424999999999999</v>
      </c>
      <c r="AB6" s="35">
        <f t="shared" ref="AB6:AB28" si="127">((AB$1-V$1)/(AF$1-V$1))*(AF6-V6)+V6</f>
        <v>6.4219999999999997</v>
      </c>
      <c r="AC6" s="35">
        <f t="shared" ref="AC6:AC28" si="128">((AC$1-V$1)/(AF$1-V$1))*(AF6-V6)+V6</f>
        <v>6.4014999999999995</v>
      </c>
      <c r="AD6" s="35">
        <f t="shared" ref="AD6:AD34" si="129">((AD$1-V$1)/(AF$1-V$1))*(AF6-V6)+V6</f>
        <v>6.3810000000000002</v>
      </c>
      <c r="AE6" s="35">
        <f t="shared" ref="AE6:AE34" si="130">((AE$1-V$1)/(AF$1-V$1))*(AF6-V6)+V6</f>
        <v>6.3605</v>
      </c>
      <c r="AF6" s="35">
        <f>(($A6-$A2)/($A10-$A2))*(AF10-AF2)+AF2</f>
        <v>6.34</v>
      </c>
      <c r="AG6" s="35">
        <f t="shared" si="70"/>
        <v>6.3125</v>
      </c>
      <c r="AH6" s="35">
        <f t="shared" si="71"/>
        <v>6.2850000000000001</v>
      </c>
      <c r="AI6" s="35">
        <f t="shared" si="72"/>
        <v>6.2575000000000003</v>
      </c>
      <c r="AJ6" s="35">
        <f t="shared" si="73"/>
        <v>6.2299999999999995</v>
      </c>
      <c r="AK6" s="35">
        <f t="shared" si="74"/>
        <v>6.2024999999999997</v>
      </c>
      <c r="AL6" s="35">
        <f t="shared" si="75"/>
        <v>6.1749999999999998</v>
      </c>
      <c r="AM6" s="35">
        <f t="shared" si="76"/>
        <v>6.1475</v>
      </c>
      <c r="AN6" s="35">
        <f t="shared" si="77"/>
        <v>6.1199999999999992</v>
      </c>
      <c r="AO6" s="35">
        <f t="shared" si="78"/>
        <v>6.0924999999999994</v>
      </c>
      <c r="AP6" s="35">
        <f>(($A6-$A2)/($A10-$A2))*(AP10-AP2)+AP2</f>
        <v>6.0649999999999995</v>
      </c>
      <c r="AQ6" s="35">
        <f t="shared" si="79"/>
        <v>6.0394285714285711</v>
      </c>
      <c r="AR6" s="35">
        <f t="shared" si="80"/>
        <v>6.0138571428571428</v>
      </c>
      <c r="AS6" s="35">
        <f t="shared" si="81"/>
        <v>5.9882857142857135</v>
      </c>
      <c r="AT6" s="35">
        <f t="shared" si="82"/>
        <v>5.9627142857142861</v>
      </c>
      <c r="AU6" s="35">
        <f t="shared" si="83"/>
        <v>5.9371428571428568</v>
      </c>
      <c r="AV6" s="35">
        <f t="shared" si="84"/>
        <v>5.9115714285714285</v>
      </c>
      <c r="AW6" s="35">
        <f t="shared" si="85"/>
        <v>5.8860000000000001</v>
      </c>
      <c r="AX6" s="35">
        <f t="shared" si="86"/>
        <v>5.8604285714285718</v>
      </c>
      <c r="AY6" s="35">
        <f t="shared" si="87"/>
        <v>5.8348571428571434</v>
      </c>
      <c r="AZ6" s="35">
        <f t="shared" si="88"/>
        <v>5.8092857142857151</v>
      </c>
      <c r="BA6" s="35">
        <f t="shared" si="89"/>
        <v>5.7837142857142858</v>
      </c>
      <c r="BB6" s="35">
        <f t="shared" si="90"/>
        <v>5.7581428571428575</v>
      </c>
      <c r="BC6" s="35">
        <f t="shared" si="91"/>
        <v>5.7325714285714291</v>
      </c>
      <c r="BD6" s="35">
        <f t="shared" si="92"/>
        <v>5.7070000000000007</v>
      </c>
      <c r="BE6" s="35">
        <f t="shared" si="93"/>
        <v>5.6814285714285724</v>
      </c>
      <c r="BF6" s="35">
        <f t="shared" si="94"/>
        <v>5.655857142857144</v>
      </c>
      <c r="BG6" s="35">
        <f t="shared" si="95"/>
        <v>5.630285714285713</v>
      </c>
      <c r="BH6" s="35">
        <f t="shared" si="96"/>
        <v>5.6047142857142838</v>
      </c>
      <c r="BI6" s="35">
        <f t="shared" si="97"/>
        <v>5.5791428571428554</v>
      </c>
      <c r="BJ6" s="35">
        <f t="shared" si="98"/>
        <v>5.553571428571427</v>
      </c>
      <c r="BK6" s="35">
        <f t="shared" si="99"/>
        <v>5.5279999999999987</v>
      </c>
      <c r="BL6" s="35">
        <f t="shared" si="100"/>
        <v>5.5024285714285703</v>
      </c>
      <c r="BM6" s="35">
        <f t="shared" si="101"/>
        <v>5.476857142857142</v>
      </c>
      <c r="BN6" s="35">
        <f t="shared" si="102"/>
        <v>5.4512857142857136</v>
      </c>
      <c r="BO6" s="35">
        <f t="shared" si="103"/>
        <v>5.4257142857142844</v>
      </c>
      <c r="BP6" s="35">
        <f t="shared" si="104"/>
        <v>5.400142857142856</v>
      </c>
      <c r="BQ6" s="35">
        <f t="shared" si="105"/>
        <v>5.3745714285714277</v>
      </c>
      <c r="BR6" s="35">
        <f t="shared" si="106"/>
        <v>5.3489999999999993</v>
      </c>
      <c r="BS6" s="35">
        <f t="shared" si="107"/>
        <v>5.6684285714285716</v>
      </c>
      <c r="BT6" s="35">
        <f t="shared" si="108"/>
        <v>5.0021428571428554</v>
      </c>
      <c r="BU6" s="35">
        <f t="shared" si="109"/>
        <v>5.617285714285714</v>
      </c>
      <c r="BV6" s="35">
        <f t="shared" si="110"/>
        <v>4.9312857142857132</v>
      </c>
      <c r="BW6" s="35">
        <f t="shared" si="111"/>
        <v>5.2211428571428566</v>
      </c>
      <c r="BX6" s="35">
        <f t="shared" si="112"/>
        <v>5.1955714285714283</v>
      </c>
      <c r="BY6" s="35">
        <f>(($A6-$A2)/($A10-$A2))*(BY10-BY2)+BY2</f>
        <v>5.17</v>
      </c>
      <c r="BZ6" s="35">
        <f t="shared" si="113"/>
        <v>5.1449999999999996</v>
      </c>
      <c r="CA6" s="35">
        <f t="shared" si="114"/>
        <v>5.12</v>
      </c>
      <c r="CB6" s="35">
        <f t="shared" si="115"/>
        <v>5.0949999999999998</v>
      </c>
      <c r="CC6" s="35">
        <f t="shared" si="116"/>
        <v>5.07</v>
      </c>
      <c r="CD6" s="35">
        <f t="shared" si="117"/>
        <v>5.0449999999999999</v>
      </c>
      <c r="CE6" s="35">
        <f t="shared" si="118"/>
        <v>5.0199999999999996</v>
      </c>
      <c r="CF6" s="35">
        <f t="shared" si="119"/>
        <v>4.9950000000000001</v>
      </c>
      <c r="CG6" s="35">
        <f t="shared" si="120"/>
        <v>4.97</v>
      </c>
      <c r="CH6" s="35">
        <f t="shared" si="121"/>
        <v>4.9450000000000003</v>
      </c>
      <c r="CI6" s="35">
        <f>(($A6-$A2)/($A10-$A2))*(CI10-CI2)+CI2</f>
        <v>4.92</v>
      </c>
    </row>
    <row r="7" spans="1:87" ht="15" thickBot="1" x14ac:dyDescent="0.35">
      <c r="A7" s="32">
        <v>31.5</v>
      </c>
      <c r="B7" s="35">
        <f>(($A7-$A2)/($A10-$A2))*(B10-B2)+B2</f>
        <v>6.6737500000000001</v>
      </c>
      <c r="C7" s="35">
        <f t="shared" si="0"/>
        <v>6.6742499999999998</v>
      </c>
      <c r="D7" s="35">
        <f t="shared" si="1"/>
        <v>6.6747500000000004</v>
      </c>
      <c r="E7" s="35">
        <f t="shared" si="2"/>
        <v>6.6752500000000001</v>
      </c>
      <c r="F7" s="35">
        <f t="shared" si="3"/>
        <v>6.6757499999999999</v>
      </c>
      <c r="G7" s="35">
        <f t="shared" si="4"/>
        <v>6.6762500000000005</v>
      </c>
      <c r="H7" s="35">
        <f t="shared" si="5"/>
        <v>6.6767500000000002</v>
      </c>
      <c r="I7" s="35">
        <f t="shared" si="6"/>
        <v>6.6772499999999999</v>
      </c>
      <c r="J7" s="35">
        <f t="shared" si="7"/>
        <v>6.6777499999999996</v>
      </c>
      <c r="K7" s="35">
        <f t="shared" si="8"/>
        <v>6.6782500000000002</v>
      </c>
      <c r="L7" s="35">
        <f>(($A7-$A2)/($A10-$A2))*(L10-L2)+L2</f>
        <v>6.67875</v>
      </c>
      <c r="M7" s="35">
        <f t="shared" si="61"/>
        <v>6.6739999999999995</v>
      </c>
      <c r="N7" s="35">
        <f t="shared" si="62"/>
        <v>6.6692499999999999</v>
      </c>
      <c r="O7" s="35">
        <f t="shared" si="63"/>
        <v>6.6644999999999994</v>
      </c>
      <c r="P7" s="35">
        <f t="shared" si="64"/>
        <v>6.6597499999999998</v>
      </c>
      <c r="Q7" s="35">
        <f t="shared" si="65"/>
        <v>6.6549999999999994</v>
      </c>
      <c r="R7" s="35">
        <f t="shared" si="66"/>
        <v>6.6502499999999998</v>
      </c>
      <c r="S7" s="35">
        <f t="shared" si="67"/>
        <v>6.6454999999999993</v>
      </c>
      <c r="T7" s="35">
        <f t="shared" si="68"/>
        <v>6.6407499999999997</v>
      </c>
      <c r="U7" s="35">
        <f t="shared" si="69"/>
        <v>6.6360000000000001</v>
      </c>
      <c r="V7" s="35">
        <f>(($A7-$A2)/($A10-$A2))*(V10-V2)+V2</f>
        <v>6.6312499999999996</v>
      </c>
      <c r="W7" s="35">
        <f t="shared" si="122"/>
        <v>6.610125</v>
      </c>
      <c r="X7" s="35">
        <f t="shared" si="123"/>
        <v>6.5889999999999995</v>
      </c>
      <c r="Y7" s="35">
        <f t="shared" si="124"/>
        <v>6.5678749999999999</v>
      </c>
      <c r="Z7" s="35">
        <f t="shared" si="125"/>
        <v>6.5467499999999994</v>
      </c>
      <c r="AA7" s="35">
        <f t="shared" si="126"/>
        <v>6.5256249999999998</v>
      </c>
      <c r="AB7" s="35">
        <f t="shared" si="127"/>
        <v>6.5045000000000002</v>
      </c>
      <c r="AC7" s="35">
        <f t="shared" si="128"/>
        <v>6.4833749999999997</v>
      </c>
      <c r="AD7" s="35">
        <f t="shared" si="129"/>
        <v>6.46225</v>
      </c>
      <c r="AE7" s="35">
        <f t="shared" si="130"/>
        <v>6.4411249999999995</v>
      </c>
      <c r="AF7" s="35">
        <f>(($A7-$A2)/($A10-$A2))*(AF10-AF2)+AF2</f>
        <v>6.42</v>
      </c>
      <c r="AG7" s="35">
        <f t="shared" si="70"/>
        <v>6.3931249999999995</v>
      </c>
      <c r="AH7" s="35">
        <f t="shared" si="71"/>
        <v>6.36625</v>
      </c>
      <c r="AI7" s="35">
        <f t="shared" si="72"/>
        <v>6.3393750000000004</v>
      </c>
      <c r="AJ7" s="35">
        <f t="shared" si="73"/>
        <v>6.3125</v>
      </c>
      <c r="AK7" s="35">
        <f t="shared" si="74"/>
        <v>6.2856250000000005</v>
      </c>
      <c r="AL7" s="35">
        <f t="shared" si="75"/>
        <v>6.25875</v>
      </c>
      <c r="AM7" s="35">
        <f t="shared" si="76"/>
        <v>6.2318750000000005</v>
      </c>
      <c r="AN7" s="35">
        <f t="shared" si="77"/>
        <v>6.2050000000000001</v>
      </c>
      <c r="AO7" s="35">
        <f t="shared" si="78"/>
        <v>6.1781250000000005</v>
      </c>
      <c r="AP7" s="35">
        <f>(($A7-$A2)/($A10-$A2))*(AP10-AP2)+AP2</f>
        <v>6.1512500000000001</v>
      </c>
      <c r="AQ7" s="35">
        <f t="shared" si="79"/>
        <v>6.1250714285714283</v>
      </c>
      <c r="AR7" s="35">
        <f t="shared" si="80"/>
        <v>6.0988928571428573</v>
      </c>
      <c r="AS7" s="35">
        <f t="shared" si="81"/>
        <v>6.0727142857142855</v>
      </c>
      <c r="AT7" s="35">
        <f t="shared" si="82"/>
        <v>6.0465357142857146</v>
      </c>
      <c r="AU7" s="35">
        <f t="shared" si="83"/>
        <v>6.0203571428571436</v>
      </c>
      <c r="AV7" s="35">
        <f t="shared" si="84"/>
        <v>5.9941785714285718</v>
      </c>
      <c r="AW7" s="35">
        <f t="shared" si="85"/>
        <v>5.9680000000000009</v>
      </c>
      <c r="AX7" s="35">
        <f t="shared" si="86"/>
        <v>5.941821428571429</v>
      </c>
      <c r="AY7" s="35">
        <f t="shared" si="87"/>
        <v>5.9156428571428581</v>
      </c>
      <c r="AZ7" s="35">
        <f t="shared" si="88"/>
        <v>5.8894642857142863</v>
      </c>
      <c r="BA7" s="35">
        <f t="shared" si="89"/>
        <v>5.8632857142857153</v>
      </c>
      <c r="BB7" s="35">
        <f t="shared" si="90"/>
        <v>5.8371071428571435</v>
      </c>
      <c r="BC7" s="35">
        <f t="shared" si="91"/>
        <v>5.8109285714285726</v>
      </c>
      <c r="BD7" s="35">
        <f t="shared" si="92"/>
        <v>5.7847500000000007</v>
      </c>
      <c r="BE7" s="35">
        <f t="shared" si="93"/>
        <v>5.7585714285714298</v>
      </c>
      <c r="BF7" s="35">
        <f t="shared" si="94"/>
        <v>5.732392857142858</v>
      </c>
      <c r="BG7" s="35">
        <f t="shared" si="95"/>
        <v>5.7062142857142844</v>
      </c>
      <c r="BH7" s="35">
        <f t="shared" si="96"/>
        <v>5.6800357142857125</v>
      </c>
      <c r="BI7" s="35">
        <f t="shared" si="97"/>
        <v>5.6538571428571416</v>
      </c>
      <c r="BJ7" s="35">
        <f t="shared" si="98"/>
        <v>5.6276785714285698</v>
      </c>
      <c r="BK7" s="35">
        <f t="shared" si="99"/>
        <v>5.6014999999999988</v>
      </c>
      <c r="BL7" s="35">
        <f t="shared" si="100"/>
        <v>5.575321428571427</v>
      </c>
      <c r="BM7" s="35">
        <f t="shared" si="101"/>
        <v>5.549142857142856</v>
      </c>
      <c r="BN7" s="35">
        <f t="shared" si="102"/>
        <v>5.5229642857142842</v>
      </c>
      <c r="BO7" s="35">
        <f t="shared" si="103"/>
        <v>5.4967857142857133</v>
      </c>
      <c r="BP7" s="35">
        <f t="shared" si="104"/>
        <v>5.4706071428571414</v>
      </c>
      <c r="BQ7" s="35">
        <f t="shared" si="105"/>
        <v>5.4444285714285705</v>
      </c>
      <c r="BR7" s="35">
        <f t="shared" si="106"/>
        <v>5.4182499999999987</v>
      </c>
      <c r="BS7" s="35">
        <f t="shared" si="107"/>
        <v>5.6508214285714278</v>
      </c>
      <c r="BT7" s="35">
        <f t="shared" si="108"/>
        <v>5.1441071428571421</v>
      </c>
      <c r="BU7" s="35">
        <f t="shared" si="109"/>
        <v>5.598464285714285</v>
      </c>
      <c r="BV7" s="35">
        <f t="shared" si="110"/>
        <v>5.0769642857142845</v>
      </c>
      <c r="BW7" s="35">
        <f t="shared" si="111"/>
        <v>5.2873571428571422</v>
      </c>
      <c r="BX7" s="35">
        <f t="shared" si="112"/>
        <v>5.2611785714285713</v>
      </c>
      <c r="BY7" s="35">
        <f>(($A7-$A2)/($A10-$A2))*(BY10-BY2)+BY2</f>
        <v>5.2349999999999994</v>
      </c>
      <c r="BZ7" s="35">
        <f t="shared" si="113"/>
        <v>5.209249999999999</v>
      </c>
      <c r="CA7" s="35">
        <f t="shared" si="114"/>
        <v>5.1834999999999996</v>
      </c>
      <c r="CB7" s="35">
        <f t="shared" si="115"/>
        <v>5.1577500000000001</v>
      </c>
      <c r="CC7" s="35">
        <f t="shared" si="116"/>
        <v>5.1319999999999997</v>
      </c>
      <c r="CD7" s="35">
        <f t="shared" si="117"/>
        <v>5.1062500000000002</v>
      </c>
      <c r="CE7" s="35">
        <f t="shared" si="118"/>
        <v>5.0804999999999998</v>
      </c>
      <c r="CF7" s="35">
        <f t="shared" si="119"/>
        <v>5.0547499999999994</v>
      </c>
      <c r="CG7" s="35">
        <f t="shared" si="120"/>
        <v>5.0289999999999999</v>
      </c>
      <c r="CH7" s="35">
        <f t="shared" si="121"/>
        <v>5.0032500000000004</v>
      </c>
      <c r="CI7" s="35">
        <f>(($A7-$A2)/($A10-$A2))*(CI10-CI2)+CI2</f>
        <v>4.9775</v>
      </c>
    </row>
    <row r="8" spans="1:87" ht="15" thickBot="1" x14ac:dyDescent="0.35">
      <c r="A8" s="32">
        <v>31</v>
      </c>
      <c r="B8" s="35">
        <f>(($A8-$A2)/($A10-$A2))*(B10-B2)+B2</f>
        <v>6.7625000000000002</v>
      </c>
      <c r="C8" s="35">
        <f t="shared" si="0"/>
        <v>6.7625000000000002</v>
      </c>
      <c r="D8" s="35">
        <f t="shared" si="1"/>
        <v>6.7625000000000002</v>
      </c>
      <c r="E8" s="35">
        <f t="shared" si="2"/>
        <v>6.7625000000000002</v>
      </c>
      <c r="F8" s="35">
        <f t="shared" si="3"/>
        <v>6.7625000000000002</v>
      </c>
      <c r="G8" s="35">
        <f t="shared" si="4"/>
        <v>6.7624999999999993</v>
      </c>
      <c r="H8" s="35">
        <f t="shared" si="5"/>
        <v>6.7624999999999993</v>
      </c>
      <c r="I8" s="35">
        <f t="shared" si="6"/>
        <v>6.7624999999999993</v>
      </c>
      <c r="J8" s="35">
        <f t="shared" si="7"/>
        <v>6.7624999999999993</v>
      </c>
      <c r="K8" s="35">
        <f t="shared" si="8"/>
        <v>6.7624999999999993</v>
      </c>
      <c r="L8" s="35">
        <f>(($A8-$A2)/($A10-$A2))*(L10-L2)+L2</f>
        <v>6.7624999999999993</v>
      </c>
      <c r="M8" s="35">
        <f t="shared" si="61"/>
        <v>6.7579999999999991</v>
      </c>
      <c r="N8" s="35">
        <f t="shared" si="62"/>
        <v>6.7534999999999989</v>
      </c>
      <c r="O8" s="35">
        <f t="shared" si="63"/>
        <v>6.7489999999999997</v>
      </c>
      <c r="P8" s="35">
        <f t="shared" si="64"/>
        <v>6.7444999999999995</v>
      </c>
      <c r="Q8" s="35">
        <f t="shared" si="65"/>
        <v>6.7399999999999993</v>
      </c>
      <c r="R8" s="35">
        <f t="shared" si="66"/>
        <v>6.7354999999999992</v>
      </c>
      <c r="S8" s="35">
        <f t="shared" si="67"/>
        <v>6.730999999999999</v>
      </c>
      <c r="T8" s="35">
        <f t="shared" si="68"/>
        <v>6.7264999999999997</v>
      </c>
      <c r="U8" s="35">
        <f t="shared" si="69"/>
        <v>6.7219999999999995</v>
      </c>
      <c r="V8" s="35">
        <f>(($A8-$A2)/($A10-$A2))*(V10-V2)+V2</f>
        <v>6.7174999999999994</v>
      </c>
      <c r="W8" s="35">
        <f t="shared" si="122"/>
        <v>6.6957499999999994</v>
      </c>
      <c r="X8" s="35">
        <f t="shared" si="123"/>
        <v>6.6739999999999995</v>
      </c>
      <c r="Y8" s="35">
        <f t="shared" si="124"/>
        <v>6.6522499999999996</v>
      </c>
      <c r="Z8" s="35">
        <f t="shared" si="125"/>
        <v>6.6304999999999996</v>
      </c>
      <c r="AA8" s="35">
        <f t="shared" si="126"/>
        <v>6.6087499999999997</v>
      </c>
      <c r="AB8" s="35">
        <f t="shared" si="127"/>
        <v>6.5869999999999997</v>
      </c>
      <c r="AC8" s="35">
        <f t="shared" si="128"/>
        <v>6.5652499999999998</v>
      </c>
      <c r="AD8" s="35">
        <f t="shared" si="129"/>
        <v>6.5434999999999999</v>
      </c>
      <c r="AE8" s="35">
        <f t="shared" si="130"/>
        <v>6.5217499999999999</v>
      </c>
      <c r="AF8" s="35">
        <f>(($A8-$A2)/($A10-$A2))*(AF10-AF2)+AF2</f>
        <v>6.5</v>
      </c>
      <c r="AG8" s="35">
        <f t="shared" si="70"/>
        <v>6.4737499999999999</v>
      </c>
      <c r="AH8" s="35">
        <f t="shared" si="71"/>
        <v>6.4474999999999998</v>
      </c>
      <c r="AI8" s="35">
        <f t="shared" si="72"/>
        <v>6.4212500000000006</v>
      </c>
      <c r="AJ8" s="35">
        <f t="shared" si="73"/>
        <v>6.3950000000000005</v>
      </c>
      <c r="AK8" s="35">
        <f t="shared" si="74"/>
        <v>6.3687500000000004</v>
      </c>
      <c r="AL8" s="35">
        <f t="shared" si="75"/>
        <v>6.3425000000000002</v>
      </c>
      <c r="AM8" s="35">
        <f t="shared" si="76"/>
        <v>6.3162500000000001</v>
      </c>
      <c r="AN8" s="35">
        <f t="shared" si="77"/>
        <v>6.29</v>
      </c>
      <c r="AO8" s="35">
        <f t="shared" si="78"/>
        <v>6.2637499999999999</v>
      </c>
      <c r="AP8" s="35">
        <f>(($A8-$A2)/($A10-$A2))*(AP10-AP2)+AP2</f>
        <v>6.2374999999999998</v>
      </c>
      <c r="AQ8" s="35">
        <f t="shared" si="79"/>
        <v>6.2107142857142854</v>
      </c>
      <c r="AR8" s="35">
        <f t="shared" si="80"/>
        <v>6.183928571428571</v>
      </c>
      <c r="AS8" s="35">
        <f t="shared" si="81"/>
        <v>6.1571428571428575</v>
      </c>
      <c r="AT8" s="35">
        <f t="shared" si="82"/>
        <v>6.1303571428571431</v>
      </c>
      <c r="AU8" s="35">
        <f t="shared" si="83"/>
        <v>6.1035714285714286</v>
      </c>
      <c r="AV8" s="35">
        <f t="shared" si="84"/>
        <v>6.0767857142857151</v>
      </c>
      <c r="AW8" s="35">
        <f t="shared" si="85"/>
        <v>6.0500000000000007</v>
      </c>
      <c r="AX8" s="35">
        <f t="shared" si="86"/>
        <v>6.0232142857142863</v>
      </c>
      <c r="AY8" s="35">
        <f t="shared" si="87"/>
        <v>5.9964285714285719</v>
      </c>
      <c r="AZ8" s="35">
        <f t="shared" si="88"/>
        <v>5.9696428571428575</v>
      </c>
      <c r="BA8" s="35">
        <f t="shared" si="89"/>
        <v>5.9428571428571431</v>
      </c>
      <c r="BB8" s="35">
        <f t="shared" si="90"/>
        <v>5.9160714285714295</v>
      </c>
      <c r="BC8" s="35">
        <f t="shared" si="91"/>
        <v>5.8892857142857151</v>
      </c>
      <c r="BD8" s="35">
        <f t="shared" si="92"/>
        <v>5.8625000000000007</v>
      </c>
      <c r="BE8" s="35">
        <f t="shared" si="93"/>
        <v>5.8357142857142872</v>
      </c>
      <c r="BF8" s="35">
        <f t="shared" si="94"/>
        <v>5.8089285714285728</v>
      </c>
      <c r="BG8" s="35">
        <f t="shared" si="95"/>
        <v>5.7821428571428557</v>
      </c>
      <c r="BH8" s="35">
        <f t="shared" si="96"/>
        <v>5.7553571428571413</v>
      </c>
      <c r="BI8" s="35">
        <f t="shared" si="97"/>
        <v>5.7285714285714269</v>
      </c>
      <c r="BJ8" s="35">
        <f t="shared" si="98"/>
        <v>5.7017857142857133</v>
      </c>
      <c r="BK8" s="35">
        <f t="shared" si="99"/>
        <v>5.6749999999999989</v>
      </c>
      <c r="BL8" s="35">
        <f t="shared" si="100"/>
        <v>5.6482142857142845</v>
      </c>
      <c r="BM8" s="35">
        <f t="shared" si="101"/>
        <v>5.6214285714285701</v>
      </c>
      <c r="BN8" s="35">
        <f t="shared" si="102"/>
        <v>5.5946428571428566</v>
      </c>
      <c r="BO8" s="35">
        <f t="shared" si="103"/>
        <v>5.5678571428571422</v>
      </c>
      <c r="BP8" s="35">
        <f t="shared" si="104"/>
        <v>5.5410714285714278</v>
      </c>
      <c r="BQ8" s="35">
        <f t="shared" si="105"/>
        <v>5.5142857142857133</v>
      </c>
      <c r="BR8" s="35">
        <f t="shared" si="106"/>
        <v>5.4874999999999989</v>
      </c>
      <c r="BS8" s="35">
        <f t="shared" si="107"/>
        <v>5.6332142857142857</v>
      </c>
      <c r="BT8" s="35">
        <f t="shared" si="108"/>
        <v>5.2860714285714279</v>
      </c>
      <c r="BU8" s="35">
        <f t="shared" si="109"/>
        <v>5.5796428571428569</v>
      </c>
      <c r="BV8" s="35">
        <f t="shared" si="110"/>
        <v>5.2226428571428567</v>
      </c>
      <c r="BW8" s="35">
        <f t="shared" si="111"/>
        <v>5.3535714285714286</v>
      </c>
      <c r="BX8" s="35">
        <f t="shared" si="112"/>
        <v>5.3267857142857142</v>
      </c>
      <c r="BY8" s="35">
        <f>(($A8-$A2)/($A10-$A2))*(BY10-BY2)+BY2</f>
        <v>5.3</v>
      </c>
      <c r="BZ8" s="35">
        <f t="shared" si="113"/>
        <v>5.2734999999999994</v>
      </c>
      <c r="CA8" s="35">
        <f t="shared" si="114"/>
        <v>5.2469999999999999</v>
      </c>
      <c r="CB8" s="35">
        <f t="shared" si="115"/>
        <v>5.2204999999999995</v>
      </c>
      <c r="CC8" s="35">
        <f t="shared" si="116"/>
        <v>5.194</v>
      </c>
      <c r="CD8" s="35">
        <f t="shared" si="117"/>
        <v>5.1675000000000004</v>
      </c>
      <c r="CE8" s="35">
        <f t="shared" si="118"/>
        <v>5.141</v>
      </c>
      <c r="CF8" s="35">
        <f t="shared" si="119"/>
        <v>5.1144999999999996</v>
      </c>
      <c r="CG8" s="35">
        <f t="shared" si="120"/>
        <v>5.0880000000000001</v>
      </c>
      <c r="CH8" s="35">
        <f t="shared" si="121"/>
        <v>5.0615000000000006</v>
      </c>
      <c r="CI8" s="35">
        <f>(($A8-$A2)/($A10-$A2))*(CI10-CI2)+CI2</f>
        <v>5.0350000000000001</v>
      </c>
    </row>
    <row r="9" spans="1:87" ht="15" thickBot="1" x14ac:dyDescent="0.35">
      <c r="A9" s="32">
        <v>30.5</v>
      </c>
      <c r="B9" s="35">
        <f>(($A9-$A2)/($A10-$A2))*(B10-B2)+B2</f>
        <v>6.8512500000000003</v>
      </c>
      <c r="C9" s="35">
        <f t="shared" si="0"/>
        <v>6.8507500000000006</v>
      </c>
      <c r="D9" s="35">
        <f t="shared" si="1"/>
        <v>6.85025</v>
      </c>
      <c r="E9" s="35">
        <f t="shared" si="2"/>
        <v>6.8497500000000002</v>
      </c>
      <c r="F9" s="35">
        <f t="shared" si="3"/>
        <v>6.8492499999999996</v>
      </c>
      <c r="G9" s="35">
        <f t="shared" si="4"/>
        <v>6.8487499999999999</v>
      </c>
      <c r="H9" s="35">
        <f t="shared" si="5"/>
        <v>6.8482500000000002</v>
      </c>
      <c r="I9" s="35">
        <f t="shared" si="6"/>
        <v>6.8477499999999996</v>
      </c>
      <c r="J9" s="35">
        <f t="shared" si="7"/>
        <v>6.8472499999999998</v>
      </c>
      <c r="K9" s="35">
        <f t="shared" si="8"/>
        <v>6.8467499999999992</v>
      </c>
      <c r="L9" s="35">
        <f>(($A9-$A2)/($A10-$A2))*(L10-L2)+L2</f>
        <v>6.8462499999999995</v>
      </c>
      <c r="M9" s="35">
        <f t="shared" si="61"/>
        <v>6.8419999999999996</v>
      </c>
      <c r="N9" s="35">
        <f t="shared" si="62"/>
        <v>6.8377499999999998</v>
      </c>
      <c r="O9" s="35">
        <f t="shared" si="63"/>
        <v>6.8334999999999999</v>
      </c>
      <c r="P9" s="35">
        <f t="shared" si="64"/>
        <v>6.82925</v>
      </c>
      <c r="Q9" s="35">
        <f t="shared" si="65"/>
        <v>6.8249999999999993</v>
      </c>
      <c r="R9" s="35">
        <f t="shared" si="66"/>
        <v>6.8207499999999994</v>
      </c>
      <c r="S9" s="35">
        <f t="shared" si="67"/>
        <v>6.8164999999999996</v>
      </c>
      <c r="T9" s="35">
        <f t="shared" si="68"/>
        <v>6.8122499999999997</v>
      </c>
      <c r="U9" s="35">
        <f t="shared" si="69"/>
        <v>6.8079999999999998</v>
      </c>
      <c r="V9" s="35">
        <f>(($A9-$A2)/($A10-$A2))*(V10-V2)+V2</f>
        <v>6.80375</v>
      </c>
      <c r="W9" s="35">
        <f t="shared" si="122"/>
        <v>6.7813749999999997</v>
      </c>
      <c r="X9" s="35">
        <f t="shared" si="123"/>
        <v>6.7590000000000003</v>
      </c>
      <c r="Y9" s="35">
        <f t="shared" si="124"/>
        <v>6.7366250000000001</v>
      </c>
      <c r="Z9" s="35">
        <f t="shared" si="125"/>
        <v>6.7142499999999998</v>
      </c>
      <c r="AA9" s="35">
        <f t="shared" si="126"/>
        <v>6.6918749999999996</v>
      </c>
      <c r="AB9" s="35">
        <f t="shared" si="127"/>
        <v>6.6695000000000002</v>
      </c>
      <c r="AC9" s="35">
        <f t="shared" si="128"/>
        <v>6.647125</v>
      </c>
      <c r="AD9" s="35">
        <f t="shared" si="129"/>
        <v>6.6247499999999997</v>
      </c>
      <c r="AE9" s="35">
        <f t="shared" si="130"/>
        <v>6.6023750000000003</v>
      </c>
      <c r="AF9" s="35">
        <f>(($A9-$A2)/($A10-$A2))*(AF10-AF2)+AF2</f>
        <v>6.58</v>
      </c>
      <c r="AG9" s="35">
        <f t="shared" si="70"/>
        <v>6.5543750000000003</v>
      </c>
      <c r="AH9" s="35">
        <f t="shared" si="71"/>
        <v>6.5287500000000005</v>
      </c>
      <c r="AI9" s="35">
        <f t="shared" si="72"/>
        <v>6.5031250000000007</v>
      </c>
      <c r="AJ9" s="35">
        <f t="shared" si="73"/>
        <v>6.4775</v>
      </c>
      <c r="AK9" s="35">
        <f t="shared" si="74"/>
        <v>6.4518750000000002</v>
      </c>
      <c r="AL9" s="35">
        <f t="shared" si="75"/>
        <v>6.4262500000000005</v>
      </c>
      <c r="AM9" s="35">
        <f t="shared" si="76"/>
        <v>6.4006250000000007</v>
      </c>
      <c r="AN9" s="35">
        <f t="shared" si="77"/>
        <v>6.375</v>
      </c>
      <c r="AO9" s="35">
        <f t="shared" si="78"/>
        <v>6.3493750000000002</v>
      </c>
      <c r="AP9" s="35">
        <f>(($A9-$A2)/($A10-$A2))*(AP10-AP2)+AP2</f>
        <v>6.3237500000000004</v>
      </c>
      <c r="AQ9" s="35">
        <f t="shared" si="79"/>
        <v>6.2963571428571434</v>
      </c>
      <c r="AR9" s="35">
        <f t="shared" si="80"/>
        <v>6.2689642857142864</v>
      </c>
      <c r="AS9" s="35">
        <f t="shared" si="81"/>
        <v>6.2415714285714294</v>
      </c>
      <c r="AT9" s="35">
        <f t="shared" si="82"/>
        <v>6.2141785714285724</v>
      </c>
      <c r="AU9" s="35">
        <f t="shared" si="83"/>
        <v>6.1867857142857154</v>
      </c>
      <c r="AV9" s="35">
        <f t="shared" si="84"/>
        <v>6.1593928571428584</v>
      </c>
      <c r="AW9" s="35">
        <f t="shared" si="85"/>
        <v>6.1320000000000014</v>
      </c>
      <c r="AX9" s="35">
        <f t="shared" si="86"/>
        <v>6.1046071428571436</v>
      </c>
      <c r="AY9" s="35">
        <f t="shared" si="87"/>
        <v>6.0772142857142866</v>
      </c>
      <c r="AZ9" s="35">
        <f t="shared" si="88"/>
        <v>6.0498214285714296</v>
      </c>
      <c r="BA9" s="35">
        <f t="shared" si="89"/>
        <v>6.0224285714285726</v>
      </c>
      <c r="BB9" s="35">
        <f t="shared" si="90"/>
        <v>5.9950357142857156</v>
      </c>
      <c r="BC9" s="35">
        <f t="shared" si="91"/>
        <v>5.9676428571428586</v>
      </c>
      <c r="BD9" s="35">
        <f t="shared" si="92"/>
        <v>5.9402500000000016</v>
      </c>
      <c r="BE9" s="35">
        <f t="shared" si="93"/>
        <v>5.9128571428571446</v>
      </c>
      <c r="BF9" s="35">
        <f t="shared" si="94"/>
        <v>5.8854642857142876</v>
      </c>
      <c r="BG9" s="35">
        <f t="shared" si="95"/>
        <v>5.8580714285714279</v>
      </c>
      <c r="BH9" s="35">
        <f t="shared" si="96"/>
        <v>5.83067857142857</v>
      </c>
      <c r="BI9" s="35">
        <f t="shared" si="97"/>
        <v>5.803285714285713</v>
      </c>
      <c r="BJ9" s="35">
        <f t="shared" si="98"/>
        <v>5.7758928571428561</v>
      </c>
      <c r="BK9" s="35">
        <f t="shared" si="99"/>
        <v>5.7484999999999991</v>
      </c>
      <c r="BL9" s="35">
        <f t="shared" si="100"/>
        <v>5.7211071428571421</v>
      </c>
      <c r="BM9" s="35">
        <f t="shared" si="101"/>
        <v>5.6937142857142851</v>
      </c>
      <c r="BN9" s="35">
        <f t="shared" si="102"/>
        <v>5.6663214285714281</v>
      </c>
      <c r="BO9" s="35">
        <f t="shared" si="103"/>
        <v>5.6389285714285711</v>
      </c>
      <c r="BP9" s="35">
        <f t="shared" si="104"/>
        <v>5.6115357142857141</v>
      </c>
      <c r="BQ9" s="35">
        <f t="shared" si="105"/>
        <v>5.5841428571428571</v>
      </c>
      <c r="BR9" s="35">
        <f t="shared" si="106"/>
        <v>5.5567500000000001</v>
      </c>
      <c r="BS9" s="35">
        <f t="shared" si="107"/>
        <v>5.6156071428571419</v>
      </c>
      <c r="BT9" s="35">
        <f t="shared" si="108"/>
        <v>5.4280357142857145</v>
      </c>
      <c r="BU9" s="35">
        <f t="shared" si="109"/>
        <v>5.5608214285714279</v>
      </c>
      <c r="BV9" s="35">
        <f t="shared" si="110"/>
        <v>5.3683214285714289</v>
      </c>
      <c r="BW9" s="35">
        <f t="shared" si="111"/>
        <v>5.4197857142857142</v>
      </c>
      <c r="BX9" s="35">
        <f t="shared" si="112"/>
        <v>5.3923928571428572</v>
      </c>
      <c r="BY9" s="35">
        <f>(($A9-$A2)/($A10-$A2))*(BY10-BY2)+BY2</f>
        <v>5.3650000000000002</v>
      </c>
      <c r="BZ9" s="35">
        <f t="shared" si="113"/>
        <v>5.3377499999999998</v>
      </c>
      <c r="CA9" s="35">
        <f t="shared" si="114"/>
        <v>5.3105000000000002</v>
      </c>
      <c r="CB9" s="35">
        <f t="shared" si="115"/>
        <v>5.2832500000000007</v>
      </c>
      <c r="CC9" s="35">
        <f t="shared" si="116"/>
        <v>5.2560000000000002</v>
      </c>
      <c r="CD9" s="35">
        <f t="shared" si="117"/>
        <v>5.2287500000000007</v>
      </c>
      <c r="CE9" s="35">
        <f t="shared" si="118"/>
        <v>5.2015000000000002</v>
      </c>
      <c r="CF9" s="35">
        <f t="shared" si="119"/>
        <v>5.1742499999999998</v>
      </c>
      <c r="CG9" s="35">
        <f t="shared" si="120"/>
        <v>5.1470000000000002</v>
      </c>
      <c r="CH9" s="35">
        <f t="shared" si="121"/>
        <v>5.1197500000000007</v>
      </c>
      <c r="CI9" s="35">
        <f>(($A9-$A2)/($A10-$A2))*(CI10-CI2)+CI2</f>
        <v>5.0925000000000002</v>
      </c>
    </row>
    <row r="10" spans="1:87" ht="15" thickBot="1" x14ac:dyDescent="0.35">
      <c r="A10" s="32">
        <v>30</v>
      </c>
      <c r="B10" s="139">
        <v>6.94</v>
      </c>
      <c r="C10" s="35">
        <f t="shared" si="0"/>
        <v>6.9390000000000001</v>
      </c>
      <c r="D10" s="35">
        <f t="shared" si="1"/>
        <v>6.9380000000000006</v>
      </c>
      <c r="E10" s="35">
        <f t="shared" si="2"/>
        <v>6.9370000000000003</v>
      </c>
      <c r="F10" s="35">
        <f t="shared" si="3"/>
        <v>6.9359999999999999</v>
      </c>
      <c r="G10" s="35">
        <f t="shared" si="4"/>
        <v>6.9349999999999996</v>
      </c>
      <c r="H10" s="35">
        <f t="shared" si="5"/>
        <v>6.9340000000000002</v>
      </c>
      <c r="I10" s="35">
        <f t="shared" si="6"/>
        <v>6.9329999999999998</v>
      </c>
      <c r="J10" s="35">
        <f t="shared" si="7"/>
        <v>6.9319999999999995</v>
      </c>
      <c r="K10" s="35">
        <f t="shared" si="8"/>
        <v>6.931</v>
      </c>
      <c r="L10" s="139">
        <v>6.93</v>
      </c>
      <c r="M10" s="35">
        <f>((M$1-L$1)/(V$1-L$1))*(V10-L10)+L10</f>
        <v>6.9259999999999993</v>
      </c>
      <c r="N10" s="35">
        <f>((N$1-L$1)/(V$1-L$1))*(V10-L10)+L10</f>
        <v>6.9219999999999997</v>
      </c>
      <c r="O10" s="35">
        <f>((O$1-L$1)/(V$1-L$1))*(V10-L10)+L10</f>
        <v>6.9179999999999993</v>
      </c>
      <c r="P10" s="35">
        <f>((P$1-L$1)/(V$1-L$1))*(V10-L10)+L10</f>
        <v>6.9139999999999997</v>
      </c>
      <c r="Q10" s="35">
        <f>((Q$1-L$1)/(V$1-L$1))*(V10-L10)+L10</f>
        <v>6.9099999999999993</v>
      </c>
      <c r="R10" s="35">
        <f>((R$1-L$1)/(V$1-L$1))*(V10-L10)+L10</f>
        <v>6.9059999999999997</v>
      </c>
      <c r="S10" s="35">
        <f>((S$1-L$1)/(V$1-L$1))*(V10-L10)+L10</f>
        <v>6.9019999999999992</v>
      </c>
      <c r="T10" s="35">
        <f>((T$1-L$1)/(V$1-L$1))*(V10-L10)+L10</f>
        <v>6.8979999999999997</v>
      </c>
      <c r="U10" s="35">
        <f>((U$1-L$1)/(V$1-L$1))*(V10-L10)+L10</f>
        <v>6.8940000000000001</v>
      </c>
      <c r="V10" s="139">
        <v>6.89</v>
      </c>
      <c r="W10" s="35">
        <f t="shared" si="122"/>
        <v>6.867</v>
      </c>
      <c r="X10" s="35">
        <f t="shared" si="123"/>
        <v>6.8439999999999994</v>
      </c>
      <c r="Y10" s="35">
        <f t="shared" si="124"/>
        <v>6.8209999999999997</v>
      </c>
      <c r="Z10" s="35">
        <f t="shared" si="125"/>
        <v>6.798</v>
      </c>
      <c r="AA10" s="35">
        <f t="shared" si="126"/>
        <v>6.7750000000000004</v>
      </c>
      <c r="AB10" s="35">
        <f t="shared" si="127"/>
        <v>6.7519999999999998</v>
      </c>
      <c r="AC10" s="35">
        <f t="shared" si="128"/>
        <v>6.7290000000000001</v>
      </c>
      <c r="AD10" s="35">
        <f t="shared" si="129"/>
        <v>6.7060000000000004</v>
      </c>
      <c r="AE10" s="35">
        <f t="shared" si="130"/>
        <v>6.6829999999999998</v>
      </c>
      <c r="AF10" s="139">
        <v>6.66</v>
      </c>
      <c r="AG10" s="35">
        <f>((AG$1-AF$1)/(AP$1-AF$1))*(AP10-AF10)+AF10</f>
        <v>6.6349999999999998</v>
      </c>
      <c r="AH10" s="35">
        <f>((AH$1-AF$1)/(AP$1-AF$1))*(AP10-AF10)+AF10</f>
        <v>6.61</v>
      </c>
      <c r="AI10" s="35">
        <f>((AI$1-AF$1)/(AP$1-AF$1))*(AP10-AF10)+AF10</f>
        <v>6.585</v>
      </c>
      <c r="AJ10" s="35">
        <f>((AJ$1-AF$1)/(AP$1-AF$1))*(AP10-AF10)+AF10</f>
        <v>6.5600000000000005</v>
      </c>
      <c r="AK10" s="35">
        <f>((AK$1-AF$1)/(AP$1-AF$1))*(AP10-AF10)+AF10</f>
        <v>6.5350000000000001</v>
      </c>
      <c r="AL10" s="35">
        <f>((AL$1-AF$1)/(AP$1-AF$1))*(AP10-AF10)+AF10</f>
        <v>6.5100000000000007</v>
      </c>
      <c r="AM10" s="35">
        <f>((AM$1-AF$1)/(AP$1-AF$1))*(AP10-AF10)+AF10</f>
        <v>6.4850000000000003</v>
      </c>
      <c r="AN10" s="35">
        <f>((AN$1-AF$1)/(AP$1-AF$1))*(AP10-AF10)+AF10</f>
        <v>6.46</v>
      </c>
      <c r="AO10" s="35">
        <f>((AO$1-AF$1)/(AP$1-AF$1))*(AP10-AF10)+AF10</f>
        <v>6.4350000000000005</v>
      </c>
      <c r="AP10" s="139">
        <v>6.41</v>
      </c>
      <c r="AQ10" s="35">
        <f>(($AQ$1-$AP$1)/($BY$1-$AP$1))*($BY10-$AP10)+$AP10</f>
        <v>6.3820000000000006</v>
      </c>
      <c r="AR10" s="35">
        <f>(($AR$1-$AP$1)/($BY$1-$AP$1))*($BY10-$AP10)+$AP10</f>
        <v>6.3540000000000001</v>
      </c>
      <c r="AS10" s="35">
        <f>(($AS$1-$AP$1)/($BY$1-$AP$1))*($BY10-$AP10)+$AP10</f>
        <v>6.3260000000000005</v>
      </c>
      <c r="AT10" s="35">
        <f>(($AT$1-$AP$1)/($BY$1-$AP$1))*($BY10-$AP10)+$AP10</f>
        <v>6.2980000000000009</v>
      </c>
      <c r="AU10" s="35">
        <f>(($AU$1-$AP$1)/($BY$1-$AP$1))*($BY10-$AP10)+$AP10</f>
        <v>6.2700000000000005</v>
      </c>
      <c r="AV10" s="35">
        <f>(($AV$1-$AP$1)/($BY$1-$AP$1))*($BY10-$AP10)+$AP10</f>
        <v>6.2420000000000009</v>
      </c>
      <c r="AW10" s="35">
        <f>(($AW$1-$AP$1)/($BY$1-$AP$1))*($BY10-$AP10)+$AP10</f>
        <v>6.2140000000000004</v>
      </c>
      <c r="AX10" s="35">
        <f>(($AX$1-$AP$1)/($BY$1-$AP$1))*($BY10-$AP10)+$AP10</f>
        <v>6.1860000000000008</v>
      </c>
      <c r="AY10" s="35">
        <f>(($AY$1-$AP$1)/($BY$1-$AP$1))*($BY10-$AP10)+$AP10</f>
        <v>6.1580000000000013</v>
      </c>
      <c r="AZ10" s="35">
        <f>(($AZ$1-$AP$1)/($BY$1-$AP$1))*($BY10-$AP10)+$AP10</f>
        <v>6.1300000000000008</v>
      </c>
      <c r="BA10" s="35">
        <f>(($BA$1-$AP$1)/($BY$1-$AP$1))*($BY10-$AP10)+$AP10</f>
        <v>6.1020000000000012</v>
      </c>
      <c r="BB10" s="35">
        <f>(($BB$1-$AP$1)/($BY$1-$AP$1))*($BY10-$AP10)+$AP10</f>
        <v>6.0740000000000007</v>
      </c>
      <c r="BC10" s="35">
        <f>(($BC$1-$AP$1)/($BY$1-$AP$1))*($BY10-$AP10)+$AP10</f>
        <v>6.0460000000000012</v>
      </c>
      <c r="BD10" s="35">
        <f>(($BD$1-$AP$1)/($BY$1-$AP$1))*($BY10-$AP10)+$AP10</f>
        <v>6.0180000000000016</v>
      </c>
      <c r="BE10" s="35">
        <f>(($BE$1-$AP$1)/($BY$1-$AP$1))*($BY10-$AP10)+$AP10</f>
        <v>5.9900000000000011</v>
      </c>
      <c r="BF10" s="35">
        <f>(($BF$1-$AP$1)/($BY$1-$AP$1))*($BY10-$AP10)+$AP10</f>
        <v>5.9620000000000015</v>
      </c>
      <c r="BG10" s="35">
        <f>(($BG$1-$AP$1)/($BY$1-$AP$1))*($BY10-$AP10)+$AP10</f>
        <v>5.9339999999999984</v>
      </c>
      <c r="BH10" s="35">
        <f>(($BH$1-$AP$1)/($BY$1-$AP$1))*($BY10-$AP10)+$AP10</f>
        <v>5.9059999999999988</v>
      </c>
      <c r="BI10" s="35">
        <f>(($BI$1-$AP$1)/($BY$1-$AP$1))*($BY10-$AP10)+$AP10</f>
        <v>5.8779999999999983</v>
      </c>
      <c r="BJ10" s="35">
        <f>(($BJ$1-$AP$1)/($BY$1-$AP$1))*($BY10-$AP10)+$AP10</f>
        <v>5.8499999999999988</v>
      </c>
      <c r="BK10" s="35">
        <f>(($BK$1-$AP$1)/($BY$1-$AP$1))*($BY10-$AP10)+$AP10</f>
        <v>5.8219999999999992</v>
      </c>
      <c r="BL10" s="35">
        <f>(($BL$1-$AP$1)/($BY$1-$AP$1))*($BY10-$AP10)+$AP10</f>
        <v>5.7939999999999987</v>
      </c>
      <c r="BM10" s="35">
        <f>(($BM$1-$AP$1)/($BY$1-$AP$1))*($BY10-$AP10)+$AP10</f>
        <v>5.7659999999999991</v>
      </c>
      <c r="BN10" s="35">
        <f>(($BN$1-$AP$1)/($BY$1-$AP$1))*($BY10-$AP10)+$AP10</f>
        <v>5.7379999999999987</v>
      </c>
      <c r="BO10" s="35">
        <f>(($BO$1-$AP$1)/($BY$1-$AP$1))*($BY10-$AP10)+$AP10</f>
        <v>5.7099999999999991</v>
      </c>
      <c r="BP10" s="35">
        <f>(($BP$1-$AP$1)/($BY$1-$AP$1))*($BY10-$AP10)+$AP10</f>
        <v>5.6819999999999995</v>
      </c>
      <c r="BQ10" s="35">
        <f>(($BQ$1-$AP$1)/($BY$1-$AP$1))*($BY10-$AP10)+$AP10</f>
        <v>5.653999999999999</v>
      </c>
      <c r="BR10" s="35">
        <f>(($BR$1-$AP$1)/($BY$1-$AP$1))*($BY10-$AP10)+$AP10</f>
        <v>5.6259999999999994</v>
      </c>
      <c r="BS10" s="35">
        <f t="shared" si="107"/>
        <v>5.597999999999999</v>
      </c>
      <c r="BT10" s="35">
        <f t="shared" si="108"/>
        <v>5.5699999999999994</v>
      </c>
      <c r="BU10" s="35">
        <f t="shared" si="109"/>
        <v>5.5419999999999998</v>
      </c>
      <c r="BV10" s="35">
        <f t="shared" si="110"/>
        <v>5.5139999999999993</v>
      </c>
      <c r="BW10" s="35">
        <f>(($BW$1-$AP$1)/($BY$1-$AP$1))*($BY10-$AP10)+$AP10</f>
        <v>5.4859999999999998</v>
      </c>
      <c r="BX10" s="35">
        <f>(($BX$1-$AP$1)/($BY$1-$AP$1))*($BY10-$AP10)+$AP10</f>
        <v>5.4579999999999993</v>
      </c>
      <c r="BY10" s="139">
        <v>5.43</v>
      </c>
      <c r="BZ10" s="35">
        <f>((BZ$1-BY$1)/(CI$1-BY$1))*(CI10-BY10)+BY10</f>
        <v>5.4020000000000001</v>
      </c>
      <c r="CA10" s="35">
        <f>((CA$1-BY$1)/(CI$1-BY$1))*(CI10-BY10)+BY10</f>
        <v>5.3739999999999997</v>
      </c>
      <c r="CB10" s="35">
        <f>((CB$1-BY$1)/(CI$1-BY$1))*(CI10-BY10)+BY10</f>
        <v>5.3460000000000001</v>
      </c>
      <c r="CC10" s="35">
        <f>((CC$1-BY$1)/(CI$1-BY$1))*(CI10-BY10)+BY10</f>
        <v>5.3179999999999996</v>
      </c>
      <c r="CD10" s="35">
        <f>((CD$1-BY$1)/(CI$1-BY$1))*(CI10-BY10)+BY10</f>
        <v>5.29</v>
      </c>
      <c r="CE10" s="35">
        <f>((CE$1-BY$1)/(CI$1-BY$1))*(CI10-BY10)+BY10</f>
        <v>5.2620000000000005</v>
      </c>
      <c r="CF10" s="35">
        <f>((CF$1-BY$1)/(CI$1-BY$1))*(CI10-BY10)+BY10</f>
        <v>5.234</v>
      </c>
      <c r="CG10" s="35">
        <f>((CG$1-BY$1)/(CI$1-BY$1))*(CI10-BY10)+BY10</f>
        <v>5.2060000000000004</v>
      </c>
      <c r="CH10" s="35">
        <f>((CH$1-BY$1)/(CI$1-BY$1))*(CI10-BY10)+BY10</f>
        <v>5.1779999999999999</v>
      </c>
      <c r="CI10" s="139">
        <v>5.15</v>
      </c>
    </row>
    <row r="11" spans="1:87" ht="15" thickBot="1" x14ac:dyDescent="0.35">
      <c r="A11" s="32">
        <v>29.5</v>
      </c>
      <c r="B11" s="35">
        <f>(($A11-$A10)/($A16-$A10))*(B16-B10)+B10</f>
        <v>7.0333333333333332</v>
      </c>
      <c r="C11" s="35">
        <f t="shared" si="0"/>
        <v>7.0313333333333334</v>
      </c>
      <c r="D11" s="35">
        <f t="shared" si="1"/>
        <v>7.0293333333333328</v>
      </c>
      <c r="E11" s="35">
        <f t="shared" si="2"/>
        <v>7.027333333333333</v>
      </c>
      <c r="F11" s="35">
        <f t="shared" si="3"/>
        <v>7.0253333333333332</v>
      </c>
      <c r="G11" s="35">
        <f t="shared" si="4"/>
        <v>7.0233333333333325</v>
      </c>
      <c r="H11" s="35">
        <f t="shared" si="5"/>
        <v>7.0213333333333328</v>
      </c>
      <c r="I11" s="35">
        <f t="shared" si="6"/>
        <v>7.019333333333333</v>
      </c>
      <c r="J11" s="35">
        <f t="shared" si="7"/>
        <v>7.0173333333333332</v>
      </c>
      <c r="K11" s="35">
        <f t="shared" si="8"/>
        <v>7.0153333333333325</v>
      </c>
      <c r="L11" s="35">
        <f>(($A11-$A10)/($A16-$A10))*(L16-L10)+L10</f>
        <v>7.0133333333333328</v>
      </c>
      <c r="M11" s="35">
        <f t="shared" ref="M11:M22" si="131">((M$1-L$1)/(V$1-L$1))*(V11-L11)+L11</f>
        <v>7.0086666666666657</v>
      </c>
      <c r="N11" s="35">
        <f t="shared" ref="N11:N22" si="132">((N$1-L$1)/(V$1-L$1))*(V11-L11)+L11</f>
        <v>7.0039999999999996</v>
      </c>
      <c r="O11" s="35">
        <f t="shared" ref="O11:O28" si="133">((O$1-L$1)/(V$1-L$1))*(V11-L11)+L11</f>
        <v>6.9993333333333325</v>
      </c>
      <c r="P11" s="35">
        <f t="shared" ref="P11:P28" si="134">((P$1-L$1)/(V$1-L$1))*(V11-L11)+L11</f>
        <v>6.9946666666666664</v>
      </c>
      <c r="Q11" s="35">
        <f t="shared" ref="Q11:Q28" si="135">((Q$1-L$1)/(V$1-L$1))*(V11-L11)+L11</f>
        <v>6.9899999999999993</v>
      </c>
      <c r="R11" s="35">
        <f t="shared" ref="R11:R28" si="136">((R$1-L$1)/(V$1-L$1))*(V11-L11)+L11</f>
        <v>6.9853333333333332</v>
      </c>
      <c r="S11" s="35">
        <f t="shared" ref="S11:S28" si="137">((S$1-L$1)/(V$1-L$1))*(V11-L11)+L11</f>
        <v>6.9806666666666661</v>
      </c>
      <c r="T11" s="35">
        <f t="shared" ref="T11:T28" si="138">((T$1-L$1)/(V$1-L$1))*(V11-L11)+L11</f>
        <v>6.976</v>
      </c>
      <c r="U11" s="35">
        <f t="shared" ref="U11:U28" si="139">((U$1-L$1)/(V$1-L$1))*(V11-L11)+L11</f>
        <v>6.9713333333333338</v>
      </c>
      <c r="V11" s="35">
        <f>(($A11-$A10)/($A16-$A10))*(V16-V10)+V10</f>
        <v>6.9666666666666668</v>
      </c>
      <c r="W11" s="35">
        <f t="shared" si="122"/>
        <v>6.944</v>
      </c>
      <c r="X11" s="35">
        <f t="shared" si="123"/>
        <v>6.9213333333333331</v>
      </c>
      <c r="Y11" s="35">
        <f t="shared" si="124"/>
        <v>6.8986666666666672</v>
      </c>
      <c r="Z11" s="35">
        <f t="shared" si="125"/>
        <v>6.8760000000000003</v>
      </c>
      <c r="AA11" s="35">
        <f t="shared" si="126"/>
        <v>6.8533333333333335</v>
      </c>
      <c r="AB11" s="35">
        <f t="shared" si="127"/>
        <v>6.8306666666666667</v>
      </c>
      <c r="AC11" s="35">
        <f t="shared" si="128"/>
        <v>6.8079999999999998</v>
      </c>
      <c r="AD11" s="35">
        <f t="shared" si="129"/>
        <v>6.7853333333333339</v>
      </c>
      <c r="AE11" s="35">
        <f t="shared" si="130"/>
        <v>6.762666666666667</v>
      </c>
      <c r="AF11" s="35">
        <f>(($A11-$A10)/($A16-$A10))*(AF16-AF10)+AF10</f>
        <v>6.74</v>
      </c>
      <c r="AG11" s="35">
        <f t="shared" ref="AG11:AG40" si="140">((AG$1-AF$1)/(AP$1-AF$1))*(AP11-AF11)+AF11</f>
        <v>6.7151666666666667</v>
      </c>
      <c r="AH11" s="35">
        <f t="shared" ref="AH11:AH40" si="141">((AH$1-AF$1)/(AP$1-AF$1))*(AP11-AF11)+AF11</f>
        <v>6.6903333333333341</v>
      </c>
      <c r="AI11" s="35">
        <f t="shared" ref="AI11:AI40" si="142">((AI$1-AF$1)/(AP$1-AF$1))*(AP11-AF11)+AF11</f>
        <v>6.6655000000000006</v>
      </c>
      <c r="AJ11" s="35">
        <f t="shared" ref="AJ11:AJ40" si="143">((AJ$1-AF$1)/(AP$1-AF$1))*(AP11-AF11)+AF11</f>
        <v>6.6406666666666672</v>
      </c>
      <c r="AK11" s="35">
        <f t="shared" ref="AK11:AK40" si="144">((AK$1-AF$1)/(AP$1-AF$1))*(AP11-AF11)+AF11</f>
        <v>6.6158333333333337</v>
      </c>
      <c r="AL11" s="35">
        <f t="shared" ref="AL11:AL40" si="145">((AL$1-AF$1)/(AP$1-AF$1))*(AP11-AF11)+AF11</f>
        <v>6.5910000000000002</v>
      </c>
      <c r="AM11" s="35">
        <f t="shared" ref="AM11:AM40" si="146">((AM$1-AF$1)/(AP$1-AF$1))*(AP11-AF11)+AF11</f>
        <v>6.5661666666666676</v>
      </c>
      <c r="AN11" s="35">
        <f t="shared" ref="AN11:AN40" si="147">((AN$1-AF$1)/(AP$1-AF$1))*(AP11-AF11)+AF11</f>
        <v>6.5413333333333341</v>
      </c>
      <c r="AO11" s="35">
        <f t="shared" ref="AO11:AO40" si="148">((AO$1-AF$1)/(AP$1-AF$1))*(AP11-AF11)+AF11</f>
        <v>6.5165000000000006</v>
      </c>
      <c r="AP11" s="35">
        <f>(($A11-$A10)/($A16-$A10))*(AP16-AP10)+AP10</f>
        <v>6.4916666666666671</v>
      </c>
      <c r="AQ11" s="35">
        <f t="shared" ref="AQ11:AQ40" si="149">(($AQ$1-$AP$1)/($BY$1-$AP$1))*($BY11-$AP11)+$AP11</f>
        <v>6.4630000000000001</v>
      </c>
      <c r="AR11" s="35">
        <f t="shared" ref="AR11:AR40" si="150">(($AR$1-$AP$1)/($BY$1-$AP$1))*($BY11-$AP11)+$AP11</f>
        <v>6.4343333333333339</v>
      </c>
      <c r="AS11" s="35">
        <f t="shared" ref="AS11:AS40" si="151">(($AS$1-$AP$1)/($BY$1-$AP$1))*($BY11-$AP11)+$AP11</f>
        <v>6.4056666666666668</v>
      </c>
      <c r="AT11" s="35">
        <f t="shared" ref="AT11:AT40" si="152">(($AT$1-$AP$1)/($BY$1-$AP$1))*($BY11-$AP11)+$AP11</f>
        <v>6.3770000000000007</v>
      </c>
      <c r="AU11" s="35">
        <f t="shared" ref="AU11:AU40" si="153">(($AU$1-$AP$1)/($BY$1-$AP$1))*($BY11-$AP11)+$AP11</f>
        <v>6.3483333333333345</v>
      </c>
      <c r="AV11" s="35">
        <f t="shared" ref="AV11:AV40" si="154">(($AV$1-$AP$1)/($BY$1-$AP$1))*($BY11-$AP11)+$AP11</f>
        <v>6.3196666666666674</v>
      </c>
      <c r="AW11" s="35">
        <f t="shared" ref="AW11:AW40" si="155">(($AW$1-$AP$1)/($BY$1-$AP$1))*($BY11-$AP11)+$AP11</f>
        <v>6.2910000000000013</v>
      </c>
      <c r="AX11" s="35">
        <f t="shared" ref="AX11:AX40" si="156">(($AX$1-$AP$1)/($BY$1-$AP$1))*($BY11-$AP11)+$AP11</f>
        <v>6.2623333333333342</v>
      </c>
      <c r="AY11" s="35">
        <f t="shared" ref="AY11:AY40" si="157">(($AY$1-$AP$1)/($BY$1-$AP$1))*($BY11-$AP11)+$AP11</f>
        <v>6.233666666666668</v>
      </c>
      <c r="AZ11" s="35">
        <f t="shared" ref="AZ11:AZ40" si="158">(($AZ$1-$AP$1)/($BY$1-$AP$1))*($BY11-$AP11)+$AP11</f>
        <v>6.205000000000001</v>
      </c>
      <c r="BA11" s="35">
        <f t="shared" ref="BA11:BA40" si="159">(($BA$1-$AP$1)/($BY$1-$AP$1))*($BY11-$AP11)+$AP11</f>
        <v>6.1763333333333348</v>
      </c>
      <c r="BB11" s="35">
        <f t="shared" ref="BB11:BB40" si="160">(($BB$1-$AP$1)/($BY$1-$AP$1))*($BY11-$AP11)+$AP11</f>
        <v>6.1476666666666677</v>
      </c>
      <c r="BC11" s="35">
        <f t="shared" ref="BC11:BC40" si="161">(($BC$1-$AP$1)/($BY$1-$AP$1))*($BY11-$AP11)+$AP11</f>
        <v>6.1190000000000015</v>
      </c>
      <c r="BD11" s="35">
        <f t="shared" ref="BD11:BD40" si="162">(($BD$1-$AP$1)/($BY$1-$AP$1))*($BY11-$AP11)+$AP11</f>
        <v>6.0903333333333345</v>
      </c>
      <c r="BE11" s="35">
        <f t="shared" ref="BE11:BE40" si="163">(($BE$1-$AP$1)/($BY$1-$AP$1))*($BY11-$AP11)+$AP11</f>
        <v>6.0616666666666683</v>
      </c>
      <c r="BF11" s="35">
        <f t="shared" ref="BF11:BF40" si="164">(($BF$1-$AP$1)/($BY$1-$AP$1))*($BY11-$AP11)+$AP11</f>
        <v>6.0330000000000013</v>
      </c>
      <c r="BG11" s="35">
        <f t="shared" ref="BG11:BG40" si="165">(($BG$1-$AP$1)/($BY$1-$AP$1))*($BY11-$AP11)+$AP11</f>
        <v>6.0043333333333324</v>
      </c>
      <c r="BH11" s="35">
        <f t="shared" ref="BH11:BH40" si="166">(($BH$1-$AP$1)/($BY$1-$AP$1))*($BY11-$AP11)+$AP11</f>
        <v>5.9756666666666653</v>
      </c>
      <c r="BI11" s="35">
        <f t="shared" ref="BI11:BI40" si="167">(($BI$1-$AP$1)/($BY$1-$AP$1))*($BY11-$AP11)+$AP11</f>
        <v>5.9469999999999992</v>
      </c>
      <c r="BJ11" s="35">
        <f t="shared" ref="BJ11:BJ40" si="168">(($BJ$1-$AP$1)/($BY$1-$AP$1))*($BY11-$AP11)+$AP11</f>
        <v>5.9183333333333321</v>
      </c>
      <c r="BK11" s="35">
        <f t="shared" ref="BK11:BK40" si="169">(($BK$1-$AP$1)/($BY$1-$AP$1))*($BY11-$AP11)+$AP11</f>
        <v>5.8896666666666659</v>
      </c>
      <c r="BL11" s="35">
        <f t="shared" ref="BL11:BL40" si="170">(($BL$1-$AP$1)/($BY$1-$AP$1))*($BY11-$AP11)+$AP11</f>
        <v>5.8609999999999989</v>
      </c>
      <c r="BM11" s="35">
        <f t="shared" ref="BM11:BM40" si="171">(($BM$1-$AP$1)/($BY$1-$AP$1))*($BY11-$AP11)+$AP11</f>
        <v>5.8323333333333327</v>
      </c>
      <c r="BN11" s="35">
        <f t="shared" ref="BN11:BN40" si="172">(($BN$1-$AP$1)/($BY$1-$AP$1))*($BY11-$AP11)+$AP11</f>
        <v>5.8036666666666656</v>
      </c>
      <c r="BO11" s="35">
        <f t="shared" ref="BO11:BO40" si="173">(($BO$1-$AP$1)/($BY$1-$AP$1))*($BY11-$AP11)+$AP11</f>
        <v>5.7749999999999995</v>
      </c>
      <c r="BP11" s="35">
        <f t="shared" ref="BP11:BP40" si="174">(($BP$1-$AP$1)/($BY$1-$AP$1))*($BY11-$AP11)+$AP11</f>
        <v>5.7463333333333324</v>
      </c>
      <c r="BQ11" s="35">
        <f t="shared" ref="BQ11:BQ40" si="175">(($BQ$1-$AP$1)/($BY$1-$AP$1))*($BY11-$AP11)+$AP11</f>
        <v>5.7176666666666662</v>
      </c>
      <c r="BR11" s="35">
        <f t="shared" ref="BR11:BR40" si="176">(($BR$1-$AP$1)/($BY$1-$AP$1))*($BY11-$AP11)+$AP11</f>
        <v>5.6890000000000001</v>
      </c>
      <c r="BS11" s="35">
        <f t="shared" si="107"/>
        <v>5.578666666666666</v>
      </c>
      <c r="BT11" s="35">
        <f t="shared" si="108"/>
        <v>5.7016666666666662</v>
      </c>
      <c r="BU11" s="35">
        <f t="shared" si="109"/>
        <v>5.5213333333333328</v>
      </c>
      <c r="BV11" s="35">
        <f t="shared" si="110"/>
        <v>5.649</v>
      </c>
      <c r="BW11" s="35">
        <f t="shared" ref="BW11:BW40" si="177">(($BW$1-$AP$1)/($BY$1-$AP$1))*($BY11-$AP11)+$AP11</f>
        <v>5.5456666666666665</v>
      </c>
      <c r="BX11" s="35">
        <f t="shared" ref="BX11:BX15" si="178">(($BX$1-$AP$1)/($BY$1-$AP$1))*($BY11-$AP11)+$AP11</f>
        <v>5.5169999999999995</v>
      </c>
      <c r="BY11" s="35">
        <f>(($A11-$A10)/($A16-$A10))*(BY16-BY10)+BY10</f>
        <v>5.4883333333333333</v>
      </c>
      <c r="BZ11" s="35">
        <f t="shared" ref="BZ11:BZ40" si="179">((BZ$1-BY$1)/(CI$1-BY$1))*(CI11-BY11)+BY11</f>
        <v>5.4596666666666662</v>
      </c>
      <c r="CA11" s="35">
        <f t="shared" ref="CA11:CA40" si="180">((CA$1-BY$1)/(CI$1-BY$1))*(CI11-BY11)+BY11</f>
        <v>5.431</v>
      </c>
      <c r="CB11" s="35">
        <f t="shared" ref="CB11:CB40" si="181">((CB$1-BY$1)/(CI$1-BY$1))*(CI11-BY11)+BY11</f>
        <v>5.402333333333333</v>
      </c>
      <c r="CC11" s="35">
        <f t="shared" ref="CC11:CC40" si="182">((CC$1-BY$1)/(CI$1-BY$1))*(CI11-BY11)+BY11</f>
        <v>5.3736666666666668</v>
      </c>
      <c r="CD11" s="35">
        <f t="shared" ref="CD11:CD40" si="183">((CD$1-BY$1)/(CI$1-BY$1))*(CI11-BY11)+BY11</f>
        <v>5.3450000000000006</v>
      </c>
      <c r="CE11" s="35">
        <f t="shared" ref="CE11:CE40" si="184">((CE$1-BY$1)/(CI$1-BY$1))*(CI11-BY11)+BY11</f>
        <v>5.3163333333333336</v>
      </c>
      <c r="CF11" s="35">
        <f t="shared" ref="CF11:CF40" si="185">((CF$1-BY$1)/(CI$1-BY$1))*(CI11-BY11)+BY11</f>
        <v>5.2876666666666665</v>
      </c>
      <c r="CG11" s="35">
        <f t="shared" ref="CG11:CG40" si="186">((CG$1-BY$1)/(CI$1-BY$1))*(CI11-BY11)+BY11</f>
        <v>5.2590000000000003</v>
      </c>
      <c r="CH11" s="35">
        <f t="shared" ref="CH11:CH40" si="187">((CH$1-BY$1)/(CI$1-BY$1))*(CI11-BY11)+BY11</f>
        <v>5.2303333333333342</v>
      </c>
      <c r="CI11" s="35">
        <f>(($A11-$A10)/($A16-$A10))*(CI16-CI10)+CI10</f>
        <v>5.2016666666666671</v>
      </c>
    </row>
    <row r="12" spans="1:87" ht="15" thickBot="1" x14ac:dyDescent="0.35">
      <c r="A12" s="32">
        <v>29</v>
      </c>
      <c r="B12" s="35">
        <f>(($A12-$A10)/($A16-$A10))*(B16-B10)+B10</f>
        <v>7.1266666666666669</v>
      </c>
      <c r="C12" s="35">
        <f t="shared" si="0"/>
        <v>7.1236666666666668</v>
      </c>
      <c r="D12" s="35">
        <f t="shared" si="1"/>
        <v>7.1206666666666667</v>
      </c>
      <c r="E12" s="35">
        <f t="shared" si="2"/>
        <v>7.1176666666666666</v>
      </c>
      <c r="F12" s="35">
        <f t="shared" si="3"/>
        <v>7.1146666666666665</v>
      </c>
      <c r="G12" s="35">
        <f t="shared" si="4"/>
        <v>7.1116666666666664</v>
      </c>
      <c r="H12" s="35">
        <f t="shared" si="5"/>
        <v>7.1086666666666671</v>
      </c>
      <c r="I12" s="35">
        <f t="shared" si="6"/>
        <v>7.105666666666667</v>
      </c>
      <c r="J12" s="35">
        <f t="shared" si="7"/>
        <v>7.1026666666666669</v>
      </c>
      <c r="K12" s="35">
        <f t="shared" si="8"/>
        <v>7.0996666666666668</v>
      </c>
      <c r="L12" s="35">
        <f>(($A12-$A10)/($A16-$A10))*(L16-L10)+L10</f>
        <v>7.0966666666666667</v>
      </c>
      <c r="M12" s="35">
        <f t="shared" si="131"/>
        <v>7.091333333333333</v>
      </c>
      <c r="N12" s="35">
        <f t="shared" si="132"/>
        <v>7.0860000000000003</v>
      </c>
      <c r="O12" s="35">
        <f t="shared" si="133"/>
        <v>7.0806666666666667</v>
      </c>
      <c r="P12" s="35">
        <f t="shared" si="134"/>
        <v>7.075333333333333</v>
      </c>
      <c r="Q12" s="35">
        <f t="shared" si="135"/>
        <v>7.0699999999999994</v>
      </c>
      <c r="R12" s="35">
        <f t="shared" si="136"/>
        <v>7.0646666666666667</v>
      </c>
      <c r="S12" s="35">
        <f t="shared" si="137"/>
        <v>7.059333333333333</v>
      </c>
      <c r="T12" s="35">
        <f t="shared" si="138"/>
        <v>7.0539999999999994</v>
      </c>
      <c r="U12" s="35">
        <f t="shared" si="139"/>
        <v>7.0486666666666666</v>
      </c>
      <c r="V12" s="35">
        <f>(($A12-$A10)/($A16-$A10))*(V16-V10)+V10</f>
        <v>7.043333333333333</v>
      </c>
      <c r="W12" s="35">
        <f t="shared" si="122"/>
        <v>7.0209999999999999</v>
      </c>
      <c r="X12" s="35">
        <f t="shared" si="123"/>
        <v>6.9986666666666668</v>
      </c>
      <c r="Y12" s="35">
        <f t="shared" si="124"/>
        <v>6.9763333333333328</v>
      </c>
      <c r="Z12" s="35">
        <f t="shared" si="125"/>
        <v>6.9539999999999997</v>
      </c>
      <c r="AA12" s="35">
        <f t="shared" si="126"/>
        <v>6.9316666666666666</v>
      </c>
      <c r="AB12" s="35">
        <f t="shared" si="127"/>
        <v>6.9093333333333335</v>
      </c>
      <c r="AC12" s="35">
        <f t="shared" si="128"/>
        <v>6.8870000000000005</v>
      </c>
      <c r="AD12" s="35">
        <f t="shared" si="129"/>
        <v>6.8646666666666665</v>
      </c>
      <c r="AE12" s="35">
        <f t="shared" si="130"/>
        <v>6.8423333333333334</v>
      </c>
      <c r="AF12" s="35">
        <f>(($A12-$A10)/($A16-$A10))*(AF16-AF10)+AF10</f>
        <v>6.82</v>
      </c>
      <c r="AG12" s="35">
        <f t="shared" si="140"/>
        <v>6.7953333333333337</v>
      </c>
      <c r="AH12" s="35">
        <f t="shared" si="141"/>
        <v>6.7706666666666671</v>
      </c>
      <c r="AI12" s="35">
        <f t="shared" si="142"/>
        <v>6.7460000000000004</v>
      </c>
      <c r="AJ12" s="35">
        <f t="shared" si="143"/>
        <v>6.7213333333333338</v>
      </c>
      <c r="AK12" s="35">
        <f t="shared" si="144"/>
        <v>6.6966666666666672</v>
      </c>
      <c r="AL12" s="35">
        <f t="shared" si="145"/>
        <v>6.6720000000000006</v>
      </c>
      <c r="AM12" s="35">
        <f t="shared" si="146"/>
        <v>6.6473333333333331</v>
      </c>
      <c r="AN12" s="35">
        <f t="shared" si="147"/>
        <v>6.6226666666666665</v>
      </c>
      <c r="AO12" s="35">
        <f t="shared" si="148"/>
        <v>6.5979999999999999</v>
      </c>
      <c r="AP12" s="35">
        <f>(($A12-$A10)/($A16-$A10))*(AP16-AP10)+AP10</f>
        <v>6.5733333333333333</v>
      </c>
      <c r="AQ12" s="35">
        <f t="shared" si="149"/>
        <v>6.5439999999999996</v>
      </c>
      <c r="AR12" s="35">
        <f t="shared" si="150"/>
        <v>6.5146666666666668</v>
      </c>
      <c r="AS12" s="35">
        <f t="shared" si="151"/>
        <v>6.4853333333333332</v>
      </c>
      <c r="AT12" s="35">
        <f t="shared" si="152"/>
        <v>6.4560000000000004</v>
      </c>
      <c r="AU12" s="35">
        <f t="shared" si="153"/>
        <v>6.4266666666666676</v>
      </c>
      <c r="AV12" s="35">
        <f t="shared" si="154"/>
        <v>6.397333333333334</v>
      </c>
      <c r="AW12" s="35">
        <f t="shared" si="155"/>
        <v>6.3680000000000003</v>
      </c>
      <c r="AX12" s="35">
        <f t="shared" si="156"/>
        <v>6.3386666666666676</v>
      </c>
      <c r="AY12" s="35">
        <f t="shared" si="157"/>
        <v>6.3093333333333339</v>
      </c>
      <c r="AZ12" s="35">
        <f t="shared" si="158"/>
        <v>6.2800000000000011</v>
      </c>
      <c r="BA12" s="35">
        <f t="shared" si="159"/>
        <v>6.2506666666666675</v>
      </c>
      <c r="BB12" s="35">
        <f t="shared" si="160"/>
        <v>6.2213333333333347</v>
      </c>
      <c r="BC12" s="35">
        <f t="shared" si="161"/>
        <v>6.1920000000000011</v>
      </c>
      <c r="BD12" s="35">
        <f t="shared" si="162"/>
        <v>6.1626666666666683</v>
      </c>
      <c r="BE12" s="35">
        <f t="shared" si="163"/>
        <v>6.1333333333333346</v>
      </c>
      <c r="BF12" s="35">
        <f t="shared" si="164"/>
        <v>6.104000000000001</v>
      </c>
      <c r="BG12" s="35">
        <f t="shared" si="165"/>
        <v>6.0746666666666655</v>
      </c>
      <c r="BH12" s="35">
        <f t="shared" si="166"/>
        <v>6.0453333333333319</v>
      </c>
      <c r="BI12" s="35">
        <f t="shared" si="167"/>
        <v>6.0159999999999991</v>
      </c>
      <c r="BJ12" s="35">
        <f t="shared" si="168"/>
        <v>5.9866666666666655</v>
      </c>
      <c r="BK12" s="35">
        <f t="shared" si="169"/>
        <v>5.9573333333333327</v>
      </c>
      <c r="BL12" s="35">
        <f t="shared" si="170"/>
        <v>5.927999999999999</v>
      </c>
      <c r="BM12" s="35">
        <f t="shared" si="171"/>
        <v>5.8986666666666654</v>
      </c>
      <c r="BN12" s="35">
        <f t="shared" si="172"/>
        <v>5.8693333333333326</v>
      </c>
      <c r="BO12" s="35">
        <f t="shared" si="173"/>
        <v>5.839999999999999</v>
      </c>
      <c r="BP12" s="35">
        <f t="shared" si="174"/>
        <v>5.8106666666666662</v>
      </c>
      <c r="BQ12" s="35">
        <f t="shared" si="175"/>
        <v>5.7813333333333325</v>
      </c>
      <c r="BR12" s="35">
        <f t="shared" si="176"/>
        <v>5.7519999999999998</v>
      </c>
      <c r="BS12" s="35">
        <f t="shared" si="107"/>
        <v>5.559333333333333</v>
      </c>
      <c r="BT12" s="35">
        <f t="shared" si="108"/>
        <v>5.833333333333333</v>
      </c>
      <c r="BU12" s="35">
        <f t="shared" si="109"/>
        <v>5.5006666666666666</v>
      </c>
      <c r="BV12" s="35">
        <f t="shared" si="110"/>
        <v>5.7839999999999998</v>
      </c>
      <c r="BW12" s="35">
        <f t="shared" si="177"/>
        <v>5.6053333333333333</v>
      </c>
      <c r="BX12" s="35">
        <f t="shared" si="178"/>
        <v>5.5760000000000005</v>
      </c>
      <c r="BY12" s="35">
        <f>(($A12-$A10)/($A16-$A10))*(BY16-BY10)+BY10</f>
        <v>5.5466666666666669</v>
      </c>
      <c r="BZ12" s="35">
        <f t="shared" si="179"/>
        <v>5.5173333333333332</v>
      </c>
      <c r="CA12" s="35">
        <f t="shared" si="180"/>
        <v>5.4880000000000004</v>
      </c>
      <c r="CB12" s="35">
        <f t="shared" si="181"/>
        <v>5.4586666666666668</v>
      </c>
      <c r="CC12" s="35">
        <f t="shared" si="182"/>
        <v>5.429333333333334</v>
      </c>
      <c r="CD12" s="35">
        <f t="shared" si="183"/>
        <v>5.4</v>
      </c>
      <c r="CE12" s="35">
        <f t="shared" si="184"/>
        <v>5.3706666666666667</v>
      </c>
      <c r="CF12" s="35">
        <f t="shared" si="185"/>
        <v>5.3413333333333339</v>
      </c>
      <c r="CG12" s="35">
        <f t="shared" si="186"/>
        <v>5.3120000000000003</v>
      </c>
      <c r="CH12" s="35">
        <f t="shared" si="187"/>
        <v>5.2826666666666675</v>
      </c>
      <c r="CI12" s="35">
        <f>(($A12-$A10)/($A16-$A10))*(CI16-CI10)+CI10</f>
        <v>5.2533333333333339</v>
      </c>
    </row>
    <row r="13" spans="1:87" ht="15" thickBot="1" x14ac:dyDescent="0.35">
      <c r="A13" s="32">
        <v>28.5</v>
      </c>
      <c r="B13" s="35">
        <f>(($A13-$A10)/($A16-$A10))*(B16-B10)+B10</f>
        <v>7.2200000000000006</v>
      </c>
      <c r="C13" s="35">
        <f t="shared" si="0"/>
        <v>7.2160000000000002</v>
      </c>
      <c r="D13" s="35">
        <f t="shared" si="1"/>
        <v>7.2120000000000006</v>
      </c>
      <c r="E13" s="35">
        <f t="shared" si="2"/>
        <v>7.2080000000000002</v>
      </c>
      <c r="F13" s="35">
        <f t="shared" si="3"/>
        <v>7.2040000000000006</v>
      </c>
      <c r="G13" s="35">
        <f t="shared" si="4"/>
        <v>7.2</v>
      </c>
      <c r="H13" s="35">
        <f t="shared" si="5"/>
        <v>7.1959999999999997</v>
      </c>
      <c r="I13" s="35">
        <f t="shared" si="6"/>
        <v>7.1920000000000002</v>
      </c>
      <c r="J13" s="35">
        <f t="shared" si="7"/>
        <v>7.1879999999999997</v>
      </c>
      <c r="K13" s="35">
        <f t="shared" si="8"/>
        <v>7.1840000000000002</v>
      </c>
      <c r="L13" s="35">
        <f>(($A13-$A10)/($A16-$A10))*(L16-L10)+L10</f>
        <v>7.18</v>
      </c>
      <c r="M13" s="35">
        <f t="shared" si="131"/>
        <v>7.1739999999999995</v>
      </c>
      <c r="N13" s="35">
        <f t="shared" si="132"/>
        <v>7.1679999999999993</v>
      </c>
      <c r="O13" s="35">
        <f t="shared" si="133"/>
        <v>7.1619999999999999</v>
      </c>
      <c r="P13" s="35">
        <f t="shared" si="134"/>
        <v>7.1559999999999997</v>
      </c>
      <c r="Q13" s="35">
        <f t="shared" si="135"/>
        <v>7.1499999999999995</v>
      </c>
      <c r="R13" s="35">
        <f t="shared" si="136"/>
        <v>7.1439999999999992</v>
      </c>
      <c r="S13" s="35">
        <f t="shared" si="137"/>
        <v>7.137999999999999</v>
      </c>
      <c r="T13" s="35">
        <f t="shared" si="138"/>
        <v>7.1319999999999997</v>
      </c>
      <c r="U13" s="35">
        <f t="shared" si="139"/>
        <v>7.1259999999999994</v>
      </c>
      <c r="V13" s="35">
        <f>(($A13-$A10)/($A16-$A10))*(V16-V10)+V10</f>
        <v>7.1199999999999992</v>
      </c>
      <c r="W13" s="35">
        <f t="shared" si="122"/>
        <v>7.097999999999999</v>
      </c>
      <c r="X13" s="35">
        <f t="shared" si="123"/>
        <v>7.0759999999999996</v>
      </c>
      <c r="Y13" s="35">
        <f t="shared" si="124"/>
        <v>7.0539999999999994</v>
      </c>
      <c r="Z13" s="35">
        <f t="shared" si="125"/>
        <v>7.032</v>
      </c>
      <c r="AA13" s="35">
        <f t="shared" si="126"/>
        <v>7.01</v>
      </c>
      <c r="AB13" s="35">
        <f t="shared" si="127"/>
        <v>6.9879999999999995</v>
      </c>
      <c r="AC13" s="35">
        <f t="shared" si="128"/>
        <v>6.9660000000000002</v>
      </c>
      <c r="AD13" s="35">
        <f t="shared" si="129"/>
        <v>6.944</v>
      </c>
      <c r="AE13" s="35">
        <f t="shared" si="130"/>
        <v>6.9220000000000006</v>
      </c>
      <c r="AF13" s="35">
        <f>(($A13-$A10)/($A16-$A10))*(AF16-AF10)+AF10</f>
        <v>6.9</v>
      </c>
      <c r="AG13" s="35">
        <f t="shared" si="140"/>
        <v>6.8755000000000006</v>
      </c>
      <c r="AH13" s="35">
        <f t="shared" si="141"/>
        <v>6.8510000000000009</v>
      </c>
      <c r="AI13" s="35">
        <f t="shared" si="142"/>
        <v>6.8265000000000002</v>
      </c>
      <c r="AJ13" s="35">
        <f t="shared" si="143"/>
        <v>6.8020000000000005</v>
      </c>
      <c r="AK13" s="35">
        <f t="shared" si="144"/>
        <v>6.7775000000000007</v>
      </c>
      <c r="AL13" s="35">
        <f t="shared" si="145"/>
        <v>6.7530000000000001</v>
      </c>
      <c r="AM13" s="35">
        <f t="shared" si="146"/>
        <v>6.7285000000000004</v>
      </c>
      <c r="AN13" s="35">
        <f t="shared" si="147"/>
        <v>6.7040000000000006</v>
      </c>
      <c r="AO13" s="35">
        <f t="shared" si="148"/>
        <v>6.6795</v>
      </c>
      <c r="AP13" s="35">
        <f>(($A13-$A10)/($A16-$A10))*(AP16-AP10)+AP10</f>
        <v>6.6550000000000002</v>
      </c>
      <c r="AQ13" s="35">
        <f t="shared" si="149"/>
        <v>6.625</v>
      </c>
      <c r="AR13" s="35">
        <f t="shared" si="150"/>
        <v>6.5950000000000006</v>
      </c>
      <c r="AS13" s="35">
        <f t="shared" si="151"/>
        <v>6.5650000000000004</v>
      </c>
      <c r="AT13" s="35">
        <f t="shared" si="152"/>
        <v>6.535000000000001</v>
      </c>
      <c r="AU13" s="35">
        <f t="shared" si="153"/>
        <v>6.5050000000000008</v>
      </c>
      <c r="AV13" s="35">
        <f t="shared" si="154"/>
        <v>6.4750000000000005</v>
      </c>
      <c r="AW13" s="35">
        <f t="shared" si="155"/>
        <v>6.4450000000000012</v>
      </c>
      <c r="AX13" s="35">
        <f t="shared" si="156"/>
        <v>6.4150000000000009</v>
      </c>
      <c r="AY13" s="35">
        <f t="shared" si="157"/>
        <v>6.3850000000000016</v>
      </c>
      <c r="AZ13" s="35">
        <f t="shared" si="158"/>
        <v>6.3550000000000013</v>
      </c>
      <c r="BA13" s="35">
        <f t="shared" si="159"/>
        <v>6.3250000000000011</v>
      </c>
      <c r="BB13" s="35">
        <f t="shared" si="160"/>
        <v>6.2950000000000017</v>
      </c>
      <c r="BC13" s="35">
        <f t="shared" si="161"/>
        <v>6.2650000000000015</v>
      </c>
      <c r="BD13" s="35">
        <f t="shared" si="162"/>
        <v>6.2350000000000012</v>
      </c>
      <c r="BE13" s="35">
        <f t="shared" si="163"/>
        <v>6.2050000000000018</v>
      </c>
      <c r="BF13" s="35">
        <f t="shared" si="164"/>
        <v>6.1750000000000016</v>
      </c>
      <c r="BG13" s="35">
        <f t="shared" si="165"/>
        <v>6.1449999999999987</v>
      </c>
      <c r="BH13" s="35">
        <f t="shared" si="166"/>
        <v>6.1149999999999984</v>
      </c>
      <c r="BI13" s="35">
        <f t="shared" si="167"/>
        <v>6.0849999999999991</v>
      </c>
      <c r="BJ13" s="35">
        <f t="shared" si="168"/>
        <v>6.0549999999999997</v>
      </c>
      <c r="BK13" s="35">
        <f t="shared" si="169"/>
        <v>6.0249999999999995</v>
      </c>
      <c r="BL13" s="35">
        <f t="shared" si="170"/>
        <v>5.9949999999999992</v>
      </c>
      <c r="BM13" s="35">
        <f t="shared" si="171"/>
        <v>5.964999999999999</v>
      </c>
      <c r="BN13" s="35">
        <f t="shared" si="172"/>
        <v>5.9349999999999996</v>
      </c>
      <c r="BO13" s="35">
        <f t="shared" si="173"/>
        <v>5.9049999999999994</v>
      </c>
      <c r="BP13" s="35">
        <f t="shared" si="174"/>
        <v>5.875</v>
      </c>
      <c r="BQ13" s="35">
        <f t="shared" si="175"/>
        <v>5.8449999999999998</v>
      </c>
      <c r="BR13" s="35">
        <f t="shared" si="176"/>
        <v>5.8149999999999995</v>
      </c>
      <c r="BS13" s="35">
        <f t="shared" si="107"/>
        <v>5.54</v>
      </c>
      <c r="BT13" s="35">
        <f t="shared" si="108"/>
        <v>5.9649999999999999</v>
      </c>
      <c r="BU13" s="35">
        <f t="shared" si="109"/>
        <v>5.4799999999999995</v>
      </c>
      <c r="BV13" s="35">
        <f t="shared" si="110"/>
        <v>5.9190000000000005</v>
      </c>
      <c r="BW13" s="35">
        <f t="shared" si="177"/>
        <v>5.665</v>
      </c>
      <c r="BX13" s="35">
        <f t="shared" si="178"/>
        <v>5.6349999999999998</v>
      </c>
      <c r="BY13" s="35">
        <f>(($A13-$A10)/($A16-$A10))*(BY16-BY10)+BY10</f>
        <v>5.6050000000000004</v>
      </c>
      <c r="BZ13" s="35">
        <f t="shared" si="179"/>
        <v>5.5750000000000002</v>
      </c>
      <c r="CA13" s="35">
        <f t="shared" si="180"/>
        <v>5.5449999999999999</v>
      </c>
      <c r="CB13" s="35">
        <f t="shared" si="181"/>
        <v>5.5150000000000006</v>
      </c>
      <c r="CC13" s="35">
        <f t="shared" si="182"/>
        <v>5.4850000000000003</v>
      </c>
      <c r="CD13" s="35">
        <f t="shared" si="183"/>
        <v>5.4550000000000001</v>
      </c>
      <c r="CE13" s="35">
        <f t="shared" si="184"/>
        <v>5.4249999999999998</v>
      </c>
      <c r="CF13" s="35">
        <f t="shared" si="185"/>
        <v>5.3949999999999996</v>
      </c>
      <c r="CG13" s="35">
        <f t="shared" si="186"/>
        <v>5.3650000000000002</v>
      </c>
      <c r="CH13" s="35">
        <f t="shared" si="187"/>
        <v>5.335</v>
      </c>
      <c r="CI13" s="35">
        <f>(($A13-$A10)/($A16-$A10))*(CI16-CI10)+CI10</f>
        <v>5.3049999999999997</v>
      </c>
    </row>
    <row r="14" spans="1:87" ht="15" thickBot="1" x14ac:dyDescent="0.35">
      <c r="A14" s="32">
        <v>28</v>
      </c>
      <c r="B14" s="35">
        <f>(($A14-$A10)/($A16-$A10))*(B16-B10)+B10</f>
        <v>7.3133333333333335</v>
      </c>
      <c r="C14" s="35">
        <f t="shared" si="0"/>
        <v>7.3083333333333336</v>
      </c>
      <c r="D14" s="35">
        <f t="shared" si="1"/>
        <v>7.3033333333333337</v>
      </c>
      <c r="E14" s="35">
        <f t="shared" si="2"/>
        <v>7.2983333333333329</v>
      </c>
      <c r="F14" s="35">
        <f t="shared" si="3"/>
        <v>7.293333333333333</v>
      </c>
      <c r="G14" s="35">
        <f t="shared" si="4"/>
        <v>7.2883333333333331</v>
      </c>
      <c r="H14" s="35">
        <f t="shared" si="5"/>
        <v>7.2833333333333332</v>
      </c>
      <c r="I14" s="35">
        <f t="shared" si="6"/>
        <v>7.2783333333333333</v>
      </c>
      <c r="J14" s="35">
        <f t="shared" si="7"/>
        <v>7.2733333333333325</v>
      </c>
      <c r="K14" s="35">
        <f t="shared" si="8"/>
        <v>7.2683333333333326</v>
      </c>
      <c r="L14" s="35">
        <f>(($A14-$A10)/($A16-$A10))*(L16-L10)+L10</f>
        <v>7.2633333333333328</v>
      </c>
      <c r="M14" s="35">
        <f t="shared" si="131"/>
        <v>7.2566666666666659</v>
      </c>
      <c r="N14" s="35">
        <f t="shared" si="132"/>
        <v>7.2499999999999991</v>
      </c>
      <c r="O14" s="35">
        <f t="shared" si="133"/>
        <v>7.2433333333333332</v>
      </c>
      <c r="P14" s="35">
        <f t="shared" si="134"/>
        <v>7.2366666666666664</v>
      </c>
      <c r="Q14" s="35">
        <f t="shared" si="135"/>
        <v>7.2299999999999995</v>
      </c>
      <c r="R14" s="35">
        <f t="shared" si="136"/>
        <v>7.2233333333333327</v>
      </c>
      <c r="S14" s="35">
        <f t="shared" si="137"/>
        <v>7.2166666666666659</v>
      </c>
      <c r="T14" s="35">
        <f t="shared" si="138"/>
        <v>7.21</v>
      </c>
      <c r="U14" s="35">
        <f t="shared" si="139"/>
        <v>7.2033333333333331</v>
      </c>
      <c r="V14" s="35">
        <f>(($A14-$A10)/($A16-$A10))*(V16-V10)+V10</f>
        <v>7.1966666666666663</v>
      </c>
      <c r="W14" s="35">
        <f t="shared" si="122"/>
        <v>7.1749999999999998</v>
      </c>
      <c r="X14" s="35">
        <f t="shared" si="123"/>
        <v>7.1533333333333333</v>
      </c>
      <c r="Y14" s="35">
        <f t="shared" si="124"/>
        <v>7.1316666666666659</v>
      </c>
      <c r="Z14" s="35">
        <f t="shared" si="125"/>
        <v>7.1099999999999994</v>
      </c>
      <c r="AA14" s="35">
        <f t="shared" si="126"/>
        <v>7.0883333333333329</v>
      </c>
      <c r="AB14" s="35">
        <f t="shared" si="127"/>
        <v>7.0666666666666664</v>
      </c>
      <c r="AC14" s="35">
        <f t="shared" si="128"/>
        <v>7.0449999999999999</v>
      </c>
      <c r="AD14" s="35">
        <f t="shared" si="129"/>
        <v>7.0233333333333325</v>
      </c>
      <c r="AE14" s="35">
        <f t="shared" si="130"/>
        <v>7.001666666666666</v>
      </c>
      <c r="AF14" s="35">
        <f>(($A14-$A10)/($A16-$A10))*(AF16-AF10)+AF10</f>
        <v>6.9799999999999995</v>
      </c>
      <c r="AG14" s="35">
        <f t="shared" si="140"/>
        <v>6.9556666666666667</v>
      </c>
      <c r="AH14" s="35">
        <f t="shared" si="141"/>
        <v>6.9313333333333329</v>
      </c>
      <c r="AI14" s="35">
        <f t="shared" si="142"/>
        <v>6.907</v>
      </c>
      <c r="AJ14" s="35">
        <f t="shared" si="143"/>
        <v>6.8826666666666672</v>
      </c>
      <c r="AK14" s="35">
        <f t="shared" si="144"/>
        <v>6.8583333333333334</v>
      </c>
      <c r="AL14" s="35">
        <f t="shared" si="145"/>
        <v>6.8340000000000005</v>
      </c>
      <c r="AM14" s="35">
        <f t="shared" si="146"/>
        <v>6.8096666666666668</v>
      </c>
      <c r="AN14" s="35">
        <f t="shared" si="147"/>
        <v>6.7853333333333339</v>
      </c>
      <c r="AO14" s="35">
        <f t="shared" si="148"/>
        <v>6.7610000000000001</v>
      </c>
      <c r="AP14" s="35">
        <f>(($A14-$A10)/($A16-$A10))*(AP16-AP10)+AP10</f>
        <v>6.7366666666666672</v>
      </c>
      <c r="AQ14" s="35">
        <f t="shared" si="149"/>
        <v>6.7060000000000004</v>
      </c>
      <c r="AR14" s="35">
        <f t="shared" si="150"/>
        <v>6.6753333333333336</v>
      </c>
      <c r="AS14" s="35">
        <f t="shared" si="151"/>
        <v>6.6446666666666676</v>
      </c>
      <c r="AT14" s="35">
        <f t="shared" si="152"/>
        <v>6.6140000000000008</v>
      </c>
      <c r="AU14" s="35">
        <f t="shared" si="153"/>
        <v>6.5833333333333348</v>
      </c>
      <c r="AV14" s="35">
        <f t="shared" si="154"/>
        <v>6.552666666666668</v>
      </c>
      <c r="AW14" s="35">
        <f t="shared" si="155"/>
        <v>6.5220000000000011</v>
      </c>
      <c r="AX14" s="35">
        <f t="shared" si="156"/>
        <v>6.4913333333333343</v>
      </c>
      <c r="AY14" s="35">
        <f t="shared" si="157"/>
        <v>6.4606666666666683</v>
      </c>
      <c r="AZ14" s="35">
        <f t="shared" si="158"/>
        <v>6.4300000000000015</v>
      </c>
      <c r="BA14" s="35">
        <f t="shared" si="159"/>
        <v>6.3993333333333347</v>
      </c>
      <c r="BB14" s="35">
        <f t="shared" si="160"/>
        <v>6.3686666666666678</v>
      </c>
      <c r="BC14" s="35">
        <f t="shared" si="161"/>
        <v>6.338000000000001</v>
      </c>
      <c r="BD14" s="35">
        <f t="shared" si="162"/>
        <v>6.307333333333335</v>
      </c>
      <c r="BE14" s="35">
        <f t="shared" si="163"/>
        <v>6.2766666666666682</v>
      </c>
      <c r="BF14" s="35">
        <f t="shared" si="164"/>
        <v>6.2460000000000013</v>
      </c>
      <c r="BG14" s="35">
        <f t="shared" si="165"/>
        <v>6.2153333333333318</v>
      </c>
      <c r="BH14" s="35">
        <f t="shared" si="166"/>
        <v>6.184666666666665</v>
      </c>
      <c r="BI14" s="35">
        <f t="shared" si="167"/>
        <v>6.153999999999999</v>
      </c>
      <c r="BJ14" s="35">
        <f t="shared" si="168"/>
        <v>6.1233333333333322</v>
      </c>
      <c r="BK14" s="35">
        <f t="shared" si="169"/>
        <v>6.0926666666666653</v>
      </c>
      <c r="BL14" s="35">
        <f t="shared" si="170"/>
        <v>6.0619999999999994</v>
      </c>
      <c r="BM14" s="35">
        <f t="shared" si="171"/>
        <v>6.0313333333333325</v>
      </c>
      <c r="BN14" s="35">
        <f t="shared" si="172"/>
        <v>6.0006666666666657</v>
      </c>
      <c r="BO14" s="35">
        <f t="shared" si="173"/>
        <v>5.9699999999999989</v>
      </c>
      <c r="BP14" s="35">
        <f t="shared" si="174"/>
        <v>5.9393333333333329</v>
      </c>
      <c r="BQ14" s="35">
        <f t="shared" si="175"/>
        <v>5.9086666666666661</v>
      </c>
      <c r="BR14" s="35">
        <f t="shared" si="176"/>
        <v>5.8779999999999992</v>
      </c>
      <c r="BS14" s="35">
        <f t="shared" si="107"/>
        <v>5.5206666666666653</v>
      </c>
      <c r="BT14" s="35">
        <f t="shared" si="108"/>
        <v>6.0966666666666667</v>
      </c>
      <c r="BU14" s="35">
        <f t="shared" si="109"/>
        <v>5.4593333333333325</v>
      </c>
      <c r="BV14" s="35">
        <f t="shared" si="110"/>
        <v>6.0540000000000003</v>
      </c>
      <c r="BW14" s="35">
        <f t="shared" si="177"/>
        <v>5.7246666666666659</v>
      </c>
      <c r="BX14" s="35">
        <f t="shared" si="178"/>
        <v>5.694</v>
      </c>
      <c r="BY14" s="35">
        <f>(($A14-$A10)/($A16-$A10))*(BY16-BY10)+BY10</f>
        <v>5.6633333333333331</v>
      </c>
      <c r="BZ14" s="35">
        <f t="shared" si="179"/>
        <v>5.6326666666666663</v>
      </c>
      <c r="CA14" s="35">
        <f t="shared" si="180"/>
        <v>5.6019999999999994</v>
      </c>
      <c r="CB14" s="35">
        <f t="shared" si="181"/>
        <v>5.5713333333333335</v>
      </c>
      <c r="CC14" s="35">
        <f t="shared" si="182"/>
        <v>5.5406666666666666</v>
      </c>
      <c r="CD14" s="35">
        <f t="shared" si="183"/>
        <v>5.51</v>
      </c>
      <c r="CE14" s="35">
        <f t="shared" si="184"/>
        <v>5.4793333333333329</v>
      </c>
      <c r="CF14" s="35">
        <f t="shared" si="185"/>
        <v>5.4486666666666661</v>
      </c>
      <c r="CG14" s="35">
        <f t="shared" si="186"/>
        <v>5.4180000000000001</v>
      </c>
      <c r="CH14" s="35">
        <f t="shared" si="187"/>
        <v>5.3873333333333333</v>
      </c>
      <c r="CI14" s="35">
        <f>(($A14-$A10)/($A16-$A10))*(CI16-CI10)+CI10</f>
        <v>5.3566666666666665</v>
      </c>
    </row>
    <row r="15" spans="1:87" ht="15" thickBot="1" x14ac:dyDescent="0.35">
      <c r="A15" s="32">
        <v>27.5</v>
      </c>
      <c r="B15" s="35">
        <f>(($A15-$A10)/($A16-$A10))*(B16-B10)+B10</f>
        <v>7.4066666666666663</v>
      </c>
      <c r="C15" s="35">
        <f t="shared" si="0"/>
        <v>7.4006666666666661</v>
      </c>
      <c r="D15" s="35">
        <f t="shared" si="1"/>
        <v>7.3946666666666667</v>
      </c>
      <c r="E15" s="35">
        <f t="shared" si="2"/>
        <v>7.3886666666666665</v>
      </c>
      <c r="F15" s="35">
        <f t="shared" si="3"/>
        <v>7.3826666666666663</v>
      </c>
      <c r="G15" s="35">
        <f t="shared" si="4"/>
        <v>7.376666666666666</v>
      </c>
      <c r="H15" s="35">
        <f t="shared" si="5"/>
        <v>7.3706666666666667</v>
      </c>
      <c r="I15" s="35">
        <f t="shared" si="6"/>
        <v>7.3646666666666665</v>
      </c>
      <c r="J15" s="35">
        <f t="shared" si="7"/>
        <v>7.3586666666666662</v>
      </c>
      <c r="K15" s="35">
        <f t="shared" si="8"/>
        <v>7.3526666666666669</v>
      </c>
      <c r="L15" s="35">
        <f>(($A15-$A10)/($A16-$A10))*(L16-L10)+L10</f>
        <v>7.3466666666666667</v>
      </c>
      <c r="M15" s="35">
        <f t="shared" si="131"/>
        <v>7.3393333333333333</v>
      </c>
      <c r="N15" s="35">
        <f t="shared" si="132"/>
        <v>7.3319999999999999</v>
      </c>
      <c r="O15" s="35">
        <f t="shared" si="133"/>
        <v>7.3246666666666664</v>
      </c>
      <c r="P15" s="35">
        <f t="shared" si="134"/>
        <v>7.317333333333333</v>
      </c>
      <c r="Q15" s="35">
        <f t="shared" si="135"/>
        <v>7.31</v>
      </c>
      <c r="R15" s="35">
        <f t="shared" si="136"/>
        <v>7.3026666666666671</v>
      </c>
      <c r="S15" s="35">
        <f t="shared" si="137"/>
        <v>7.2953333333333337</v>
      </c>
      <c r="T15" s="35">
        <f t="shared" si="138"/>
        <v>7.2880000000000003</v>
      </c>
      <c r="U15" s="35">
        <f t="shared" si="139"/>
        <v>7.2806666666666668</v>
      </c>
      <c r="V15" s="35">
        <f>(($A15-$A10)/($A16-$A10))*(V16-V10)+V10</f>
        <v>7.2733333333333334</v>
      </c>
      <c r="W15" s="35">
        <f t="shared" si="122"/>
        <v>7.2519999999999998</v>
      </c>
      <c r="X15" s="35">
        <f t="shared" si="123"/>
        <v>7.230666666666667</v>
      </c>
      <c r="Y15" s="35">
        <f t="shared" si="124"/>
        <v>7.2093333333333334</v>
      </c>
      <c r="Z15" s="35">
        <f t="shared" si="125"/>
        <v>7.1879999999999997</v>
      </c>
      <c r="AA15" s="35">
        <f t="shared" si="126"/>
        <v>7.1666666666666661</v>
      </c>
      <c r="AB15" s="35">
        <f t="shared" si="127"/>
        <v>7.1453333333333333</v>
      </c>
      <c r="AC15" s="35">
        <f t="shared" si="128"/>
        <v>7.1239999999999997</v>
      </c>
      <c r="AD15" s="35">
        <f t="shared" si="129"/>
        <v>7.102666666666666</v>
      </c>
      <c r="AE15" s="35">
        <f t="shared" si="130"/>
        <v>7.0813333333333333</v>
      </c>
      <c r="AF15" s="35">
        <f>(($A15-$A10)/($A16-$A10))*(AF16-AF10)+AF10</f>
        <v>7.06</v>
      </c>
      <c r="AG15" s="35">
        <f t="shared" si="140"/>
        <v>7.0358333333333327</v>
      </c>
      <c r="AH15" s="35">
        <f t="shared" si="141"/>
        <v>7.0116666666666667</v>
      </c>
      <c r="AI15" s="35">
        <f t="shared" si="142"/>
        <v>6.9874999999999998</v>
      </c>
      <c r="AJ15" s="35">
        <f t="shared" si="143"/>
        <v>6.9633333333333329</v>
      </c>
      <c r="AK15" s="35">
        <f t="shared" si="144"/>
        <v>6.9391666666666669</v>
      </c>
      <c r="AL15" s="35">
        <f t="shared" si="145"/>
        <v>6.915</v>
      </c>
      <c r="AM15" s="35">
        <f t="shared" si="146"/>
        <v>6.8908333333333331</v>
      </c>
      <c r="AN15" s="35">
        <f t="shared" si="147"/>
        <v>6.8666666666666663</v>
      </c>
      <c r="AO15" s="35">
        <f t="shared" si="148"/>
        <v>6.8425000000000002</v>
      </c>
      <c r="AP15" s="35">
        <f>(($A15-$A10)/($A16-$A10))*(AP16-AP10)+AP10</f>
        <v>6.8183333333333334</v>
      </c>
      <c r="AQ15" s="35">
        <f t="shared" si="149"/>
        <v>6.7869999999999999</v>
      </c>
      <c r="AR15" s="35">
        <f t="shared" si="150"/>
        <v>6.7556666666666665</v>
      </c>
      <c r="AS15" s="35">
        <f t="shared" si="151"/>
        <v>6.7243333333333339</v>
      </c>
      <c r="AT15" s="35">
        <f t="shared" si="152"/>
        <v>6.6930000000000005</v>
      </c>
      <c r="AU15" s="35">
        <f t="shared" si="153"/>
        <v>6.6616666666666671</v>
      </c>
      <c r="AV15" s="35">
        <f t="shared" si="154"/>
        <v>6.6303333333333336</v>
      </c>
      <c r="AW15" s="35">
        <f t="shared" si="155"/>
        <v>6.5990000000000011</v>
      </c>
      <c r="AX15" s="35">
        <f t="shared" si="156"/>
        <v>6.5676666666666677</v>
      </c>
      <c r="AY15" s="35">
        <f t="shared" si="157"/>
        <v>6.5363333333333342</v>
      </c>
      <c r="AZ15" s="35">
        <f t="shared" si="158"/>
        <v>6.5050000000000008</v>
      </c>
      <c r="BA15" s="35">
        <f t="shared" si="159"/>
        <v>6.4736666666666673</v>
      </c>
      <c r="BB15" s="35">
        <f t="shared" si="160"/>
        <v>6.4423333333333348</v>
      </c>
      <c r="BC15" s="35">
        <f t="shared" si="161"/>
        <v>6.4110000000000014</v>
      </c>
      <c r="BD15" s="35">
        <f t="shared" si="162"/>
        <v>6.3796666666666679</v>
      </c>
      <c r="BE15" s="35">
        <f t="shared" si="163"/>
        <v>6.3483333333333345</v>
      </c>
      <c r="BF15" s="35">
        <f t="shared" si="164"/>
        <v>6.3170000000000019</v>
      </c>
      <c r="BG15" s="35">
        <f t="shared" si="165"/>
        <v>6.285666666666665</v>
      </c>
      <c r="BH15" s="35">
        <f t="shared" si="166"/>
        <v>6.2543333333333315</v>
      </c>
      <c r="BI15" s="35">
        <f t="shared" si="167"/>
        <v>6.222999999999999</v>
      </c>
      <c r="BJ15" s="35">
        <f t="shared" si="168"/>
        <v>6.1916666666666655</v>
      </c>
      <c r="BK15" s="35">
        <f t="shared" si="169"/>
        <v>6.1603333333333321</v>
      </c>
      <c r="BL15" s="35">
        <f t="shared" si="170"/>
        <v>6.1289999999999987</v>
      </c>
      <c r="BM15" s="35">
        <f t="shared" si="171"/>
        <v>6.0976666666666652</v>
      </c>
      <c r="BN15" s="35">
        <f t="shared" si="172"/>
        <v>6.0663333333333327</v>
      </c>
      <c r="BO15" s="35">
        <f t="shared" si="173"/>
        <v>6.0349999999999993</v>
      </c>
      <c r="BP15" s="35">
        <f t="shared" si="174"/>
        <v>6.0036666666666658</v>
      </c>
      <c r="BQ15" s="35">
        <f t="shared" si="175"/>
        <v>5.9723333333333324</v>
      </c>
      <c r="BR15" s="35">
        <f t="shared" si="176"/>
        <v>5.9409999999999998</v>
      </c>
      <c r="BS15" s="35">
        <f t="shared" si="107"/>
        <v>5.5013333333333332</v>
      </c>
      <c r="BT15" s="35">
        <f t="shared" si="108"/>
        <v>6.2283333333333326</v>
      </c>
      <c r="BU15" s="35">
        <f t="shared" si="109"/>
        <v>5.4386666666666663</v>
      </c>
      <c r="BV15" s="35">
        <f t="shared" si="110"/>
        <v>6.1890000000000001</v>
      </c>
      <c r="BW15" s="35">
        <f t="shared" si="177"/>
        <v>5.7843333333333335</v>
      </c>
      <c r="BX15" s="35">
        <f t="shared" si="178"/>
        <v>5.7530000000000001</v>
      </c>
      <c r="BY15" s="35">
        <f>(($A15-$A10)/($A16-$A10))*(BY16-BY10)+BY10</f>
        <v>5.7216666666666667</v>
      </c>
      <c r="BZ15" s="35">
        <f t="shared" si="179"/>
        <v>5.6903333333333332</v>
      </c>
      <c r="CA15" s="35">
        <f t="shared" si="180"/>
        <v>5.6589999999999998</v>
      </c>
      <c r="CB15" s="35">
        <f t="shared" si="181"/>
        <v>5.6276666666666664</v>
      </c>
      <c r="CC15" s="35">
        <f t="shared" si="182"/>
        <v>5.5963333333333329</v>
      </c>
      <c r="CD15" s="35">
        <f t="shared" si="183"/>
        <v>5.5650000000000004</v>
      </c>
      <c r="CE15" s="35">
        <f t="shared" si="184"/>
        <v>5.533666666666667</v>
      </c>
      <c r="CF15" s="35">
        <f t="shared" si="185"/>
        <v>5.5023333333333335</v>
      </c>
      <c r="CG15" s="35">
        <f t="shared" si="186"/>
        <v>5.4710000000000001</v>
      </c>
      <c r="CH15" s="35">
        <f t="shared" si="187"/>
        <v>5.4396666666666667</v>
      </c>
      <c r="CI15" s="35">
        <f>(($A15-$A10)/($A16-$A10))*(CI16-CI10)+CI10</f>
        <v>5.4083333333333332</v>
      </c>
    </row>
    <row r="16" spans="1:87" ht="15" thickBot="1" x14ac:dyDescent="0.35">
      <c r="A16" s="32">
        <v>27</v>
      </c>
      <c r="B16" s="139">
        <v>7.5</v>
      </c>
      <c r="C16" s="35">
        <f t="shared" si="0"/>
        <v>7.4930000000000003</v>
      </c>
      <c r="D16" s="35">
        <f t="shared" si="1"/>
        <v>7.4859999999999998</v>
      </c>
      <c r="E16" s="35">
        <f t="shared" si="2"/>
        <v>7.4790000000000001</v>
      </c>
      <c r="F16" s="35">
        <f t="shared" si="3"/>
        <v>7.4719999999999995</v>
      </c>
      <c r="G16" s="35">
        <f t="shared" si="4"/>
        <v>7.4649999999999999</v>
      </c>
      <c r="H16" s="35">
        <f t="shared" si="5"/>
        <v>7.4580000000000002</v>
      </c>
      <c r="I16" s="35">
        <f t="shared" si="6"/>
        <v>7.4509999999999996</v>
      </c>
      <c r="J16" s="35">
        <f t="shared" si="7"/>
        <v>7.444</v>
      </c>
      <c r="K16" s="35">
        <f t="shared" si="8"/>
        <v>7.4369999999999994</v>
      </c>
      <c r="L16" s="139">
        <v>7.43</v>
      </c>
      <c r="M16" s="35">
        <f t="shared" si="131"/>
        <v>7.4219999999999997</v>
      </c>
      <c r="N16" s="35">
        <f t="shared" si="132"/>
        <v>7.4139999999999997</v>
      </c>
      <c r="O16" s="35">
        <f t="shared" si="133"/>
        <v>7.4059999999999997</v>
      </c>
      <c r="P16" s="35">
        <f t="shared" si="134"/>
        <v>7.3979999999999997</v>
      </c>
      <c r="Q16" s="35">
        <f t="shared" si="135"/>
        <v>7.39</v>
      </c>
      <c r="R16" s="35">
        <f t="shared" si="136"/>
        <v>7.3819999999999997</v>
      </c>
      <c r="S16" s="35">
        <f t="shared" si="137"/>
        <v>7.3739999999999997</v>
      </c>
      <c r="T16" s="35">
        <f t="shared" si="138"/>
        <v>7.3659999999999997</v>
      </c>
      <c r="U16" s="35">
        <f t="shared" si="139"/>
        <v>7.3579999999999997</v>
      </c>
      <c r="V16" s="139">
        <v>7.35</v>
      </c>
      <c r="W16" s="35">
        <f t="shared" si="122"/>
        <v>7.3289999999999997</v>
      </c>
      <c r="X16" s="35">
        <f t="shared" si="123"/>
        <v>7.3079999999999998</v>
      </c>
      <c r="Y16" s="35">
        <f t="shared" si="124"/>
        <v>7.2869999999999999</v>
      </c>
      <c r="Z16" s="35">
        <f t="shared" si="125"/>
        <v>7.266</v>
      </c>
      <c r="AA16" s="35">
        <f t="shared" si="126"/>
        <v>7.2449999999999992</v>
      </c>
      <c r="AB16" s="35">
        <f t="shared" si="127"/>
        <v>7.2239999999999993</v>
      </c>
      <c r="AC16" s="35">
        <f t="shared" si="128"/>
        <v>7.2029999999999994</v>
      </c>
      <c r="AD16" s="35">
        <f t="shared" si="129"/>
        <v>7.1819999999999995</v>
      </c>
      <c r="AE16" s="35">
        <f t="shared" si="130"/>
        <v>7.1609999999999996</v>
      </c>
      <c r="AF16" s="139">
        <v>7.14</v>
      </c>
      <c r="AG16" s="35">
        <f t="shared" si="140"/>
        <v>7.1159999999999997</v>
      </c>
      <c r="AH16" s="35">
        <f t="shared" si="141"/>
        <v>7.0919999999999996</v>
      </c>
      <c r="AI16" s="35">
        <f t="shared" si="142"/>
        <v>7.0680000000000005</v>
      </c>
      <c r="AJ16" s="35">
        <f t="shared" si="143"/>
        <v>7.0440000000000005</v>
      </c>
      <c r="AK16" s="35">
        <f t="shared" si="144"/>
        <v>7.0200000000000005</v>
      </c>
      <c r="AL16" s="35">
        <f t="shared" si="145"/>
        <v>6.9960000000000004</v>
      </c>
      <c r="AM16" s="35">
        <f t="shared" si="146"/>
        <v>6.9720000000000004</v>
      </c>
      <c r="AN16" s="35">
        <f t="shared" si="147"/>
        <v>6.9480000000000004</v>
      </c>
      <c r="AO16" s="35">
        <f t="shared" si="148"/>
        <v>6.9240000000000004</v>
      </c>
      <c r="AP16" s="139">
        <v>6.9</v>
      </c>
      <c r="AQ16" s="35">
        <f t="shared" si="149"/>
        <v>6.8680000000000003</v>
      </c>
      <c r="AR16" s="35">
        <f t="shared" si="150"/>
        <v>6.8360000000000003</v>
      </c>
      <c r="AS16" s="35">
        <f t="shared" si="151"/>
        <v>6.8040000000000003</v>
      </c>
      <c r="AT16" s="35">
        <f t="shared" si="152"/>
        <v>6.7720000000000011</v>
      </c>
      <c r="AU16" s="35">
        <f t="shared" si="153"/>
        <v>6.7400000000000011</v>
      </c>
      <c r="AV16" s="35">
        <f t="shared" si="154"/>
        <v>6.7080000000000011</v>
      </c>
      <c r="AW16" s="35">
        <f t="shared" si="155"/>
        <v>6.676000000000001</v>
      </c>
      <c r="AX16" s="35">
        <f t="shared" si="156"/>
        <v>6.644000000000001</v>
      </c>
      <c r="AY16" s="35">
        <f t="shared" si="157"/>
        <v>6.612000000000001</v>
      </c>
      <c r="AZ16" s="35">
        <f t="shared" si="158"/>
        <v>6.580000000000001</v>
      </c>
      <c r="BA16" s="35">
        <f t="shared" si="159"/>
        <v>6.5480000000000009</v>
      </c>
      <c r="BB16" s="35">
        <f t="shared" si="160"/>
        <v>6.5160000000000018</v>
      </c>
      <c r="BC16" s="35">
        <f t="shared" si="161"/>
        <v>6.4840000000000018</v>
      </c>
      <c r="BD16" s="35">
        <f t="shared" si="162"/>
        <v>6.4520000000000017</v>
      </c>
      <c r="BE16" s="35">
        <f t="shared" si="163"/>
        <v>6.4200000000000017</v>
      </c>
      <c r="BF16" s="35">
        <f t="shared" si="164"/>
        <v>6.3880000000000017</v>
      </c>
      <c r="BG16" s="35">
        <f t="shared" si="165"/>
        <v>6.355999999999999</v>
      </c>
      <c r="BH16" s="35">
        <f t="shared" si="166"/>
        <v>6.323999999999999</v>
      </c>
      <c r="BI16" s="35">
        <f t="shared" si="167"/>
        <v>6.2919999999999989</v>
      </c>
      <c r="BJ16" s="35">
        <f t="shared" si="168"/>
        <v>6.2599999999999989</v>
      </c>
      <c r="BK16" s="35">
        <f t="shared" si="169"/>
        <v>6.2279999999999989</v>
      </c>
      <c r="BL16" s="35">
        <f t="shared" si="170"/>
        <v>6.1959999999999988</v>
      </c>
      <c r="BM16" s="35">
        <f t="shared" si="171"/>
        <v>6.1639999999999988</v>
      </c>
      <c r="BN16" s="35">
        <f t="shared" si="172"/>
        <v>6.1319999999999997</v>
      </c>
      <c r="BO16" s="35">
        <f t="shared" si="173"/>
        <v>6.1</v>
      </c>
      <c r="BP16" s="35">
        <f t="shared" si="174"/>
        <v>6.0679999999999996</v>
      </c>
      <c r="BQ16" s="35">
        <f t="shared" si="175"/>
        <v>6.0359999999999996</v>
      </c>
      <c r="BR16" s="35">
        <f t="shared" si="176"/>
        <v>6.0039999999999996</v>
      </c>
      <c r="BS16" s="35">
        <f t="shared" si="107"/>
        <v>5.4819999999999993</v>
      </c>
      <c r="BT16" s="35">
        <f t="shared" si="108"/>
        <v>6.36</v>
      </c>
      <c r="BU16" s="35">
        <f t="shared" si="109"/>
        <v>5.4179999999999993</v>
      </c>
      <c r="BV16" s="35">
        <f t="shared" si="110"/>
        <v>6.3239999999999998</v>
      </c>
      <c r="BW16" s="35">
        <f t="shared" si="177"/>
        <v>5.8440000000000003</v>
      </c>
      <c r="BX16" s="35">
        <f>(($BX$1-$AP$1)/($BY$1-$AP$1))*($BY16-$AP16)+$AP16</f>
        <v>5.8120000000000003</v>
      </c>
      <c r="BY16" s="139">
        <v>5.78</v>
      </c>
      <c r="BZ16" s="35">
        <f t="shared" si="179"/>
        <v>5.7480000000000002</v>
      </c>
      <c r="CA16" s="35">
        <f t="shared" si="180"/>
        <v>5.7160000000000002</v>
      </c>
      <c r="CB16" s="35">
        <f t="shared" si="181"/>
        <v>5.6840000000000002</v>
      </c>
      <c r="CC16" s="35">
        <f t="shared" si="182"/>
        <v>5.6520000000000001</v>
      </c>
      <c r="CD16" s="35">
        <f t="shared" si="183"/>
        <v>5.62</v>
      </c>
      <c r="CE16" s="35">
        <f t="shared" si="184"/>
        <v>5.5880000000000001</v>
      </c>
      <c r="CF16" s="35">
        <f t="shared" si="185"/>
        <v>5.556</v>
      </c>
      <c r="CG16" s="35">
        <f t="shared" si="186"/>
        <v>5.524</v>
      </c>
      <c r="CH16" s="35">
        <f t="shared" si="187"/>
        <v>5.492</v>
      </c>
      <c r="CI16" s="139">
        <v>5.46</v>
      </c>
    </row>
    <row r="17" spans="1:87" ht="15" thickBot="1" x14ac:dyDescent="0.35">
      <c r="A17" s="32">
        <v>26.5</v>
      </c>
      <c r="B17" s="35"/>
      <c r="C17" s="35"/>
      <c r="D17" s="35"/>
      <c r="E17" s="35"/>
      <c r="F17" s="35"/>
      <c r="G17" s="35"/>
      <c r="H17" s="35"/>
      <c r="I17" s="35"/>
      <c r="J17" s="35">
        <f>(($A17-$A16)/($A22-$A16))*(J22-J16)+J16</f>
        <v>7.5166666666666666</v>
      </c>
      <c r="K17" s="35">
        <f>((K$1-J$1)/(L$1-J$1))*(L17-J17)+J17</f>
        <v>7.5141666666666662</v>
      </c>
      <c r="L17" s="35">
        <f>(($A17-$A16)/($A22-$A16))*(L22-L16)+L16</f>
        <v>7.5116666666666667</v>
      </c>
      <c r="M17" s="35">
        <f t="shared" si="131"/>
        <v>7.5034999999999998</v>
      </c>
      <c r="N17" s="35">
        <f t="shared" si="132"/>
        <v>7.495333333333333</v>
      </c>
      <c r="O17" s="35">
        <f t="shared" si="133"/>
        <v>7.487166666666667</v>
      </c>
      <c r="P17" s="35">
        <f t="shared" si="134"/>
        <v>7.4790000000000001</v>
      </c>
      <c r="Q17" s="35">
        <f t="shared" si="135"/>
        <v>7.4708333333333332</v>
      </c>
      <c r="R17" s="35">
        <f t="shared" si="136"/>
        <v>7.4626666666666663</v>
      </c>
      <c r="S17" s="35">
        <f t="shared" si="137"/>
        <v>7.4544999999999995</v>
      </c>
      <c r="T17" s="35">
        <f t="shared" si="138"/>
        <v>7.4463333333333335</v>
      </c>
      <c r="U17" s="35">
        <f t="shared" si="139"/>
        <v>7.4381666666666666</v>
      </c>
      <c r="V17" s="35">
        <f>(($A17-$A16)/($A22-$A16))*(V22-V16)+V16</f>
        <v>7.43</v>
      </c>
      <c r="W17" s="35">
        <f t="shared" si="122"/>
        <v>7.4093333333333327</v>
      </c>
      <c r="X17" s="35">
        <f t="shared" si="123"/>
        <v>7.3886666666666665</v>
      </c>
      <c r="Y17" s="35">
        <f t="shared" si="124"/>
        <v>7.3679999999999994</v>
      </c>
      <c r="Z17" s="35">
        <f t="shared" si="125"/>
        <v>7.3473333333333333</v>
      </c>
      <c r="AA17" s="35">
        <f t="shared" si="126"/>
        <v>7.3266666666666662</v>
      </c>
      <c r="AB17" s="35">
        <f t="shared" si="127"/>
        <v>7.3059999999999992</v>
      </c>
      <c r="AC17" s="35">
        <f t="shared" si="128"/>
        <v>7.285333333333333</v>
      </c>
      <c r="AD17" s="35">
        <f t="shared" si="129"/>
        <v>7.2646666666666659</v>
      </c>
      <c r="AE17" s="35">
        <f t="shared" si="130"/>
        <v>7.2439999999999998</v>
      </c>
      <c r="AF17" s="35">
        <f>(($A17-$A16)/($A22-$A16))*(AF22-AF16)+AF16</f>
        <v>7.2233333333333327</v>
      </c>
      <c r="AG17" s="35">
        <f t="shared" si="140"/>
        <v>7.1991666666666658</v>
      </c>
      <c r="AH17" s="35">
        <f t="shared" si="141"/>
        <v>7.1749999999999998</v>
      </c>
      <c r="AI17" s="35">
        <f t="shared" si="142"/>
        <v>7.1508333333333329</v>
      </c>
      <c r="AJ17" s="35">
        <f t="shared" si="143"/>
        <v>7.1266666666666669</v>
      </c>
      <c r="AK17" s="35">
        <f t="shared" si="144"/>
        <v>7.1025</v>
      </c>
      <c r="AL17" s="35">
        <f t="shared" si="145"/>
        <v>7.078333333333334</v>
      </c>
      <c r="AM17" s="35">
        <f t="shared" si="146"/>
        <v>7.0541666666666671</v>
      </c>
      <c r="AN17" s="35">
        <f t="shared" si="147"/>
        <v>7.03</v>
      </c>
      <c r="AO17" s="35">
        <f t="shared" si="148"/>
        <v>7.0058333333333342</v>
      </c>
      <c r="AP17" s="35">
        <f>(($A17-$A16)/($A22-$A16))*(AP22-AP16)+AP16</f>
        <v>6.9816666666666674</v>
      </c>
      <c r="AQ17" s="35">
        <f t="shared" si="149"/>
        <v>6.9492857142857147</v>
      </c>
      <c r="AR17" s="35">
        <f t="shared" si="150"/>
        <v>6.916904761904763</v>
      </c>
      <c r="AS17" s="35">
        <f t="shared" si="151"/>
        <v>6.8845238095238104</v>
      </c>
      <c r="AT17" s="35">
        <f t="shared" si="152"/>
        <v>6.8521428571428586</v>
      </c>
      <c r="AU17" s="35">
        <f t="shared" si="153"/>
        <v>6.819761904761906</v>
      </c>
      <c r="AV17" s="35">
        <f t="shared" si="154"/>
        <v>6.7873809523809534</v>
      </c>
      <c r="AW17" s="35">
        <f t="shared" si="155"/>
        <v>6.7550000000000017</v>
      </c>
      <c r="AX17" s="35">
        <f t="shared" si="156"/>
        <v>6.722619047619049</v>
      </c>
      <c r="AY17" s="35">
        <f t="shared" si="157"/>
        <v>6.6902380952380964</v>
      </c>
      <c r="AZ17" s="35">
        <f t="shared" si="158"/>
        <v>6.6578571428571447</v>
      </c>
      <c r="BA17" s="35">
        <f t="shared" si="159"/>
        <v>6.6254761904761921</v>
      </c>
      <c r="BB17" s="35">
        <f t="shared" si="160"/>
        <v>6.5930952380952395</v>
      </c>
      <c r="BC17" s="35">
        <f t="shared" si="161"/>
        <v>6.5607142857142877</v>
      </c>
      <c r="BD17" s="35">
        <f t="shared" si="162"/>
        <v>6.5283333333333351</v>
      </c>
      <c r="BE17" s="35">
        <f t="shared" si="163"/>
        <v>6.4959523809523834</v>
      </c>
      <c r="BF17" s="35">
        <f t="shared" si="164"/>
        <v>6.4635714285714307</v>
      </c>
      <c r="BG17" s="35">
        <f t="shared" si="165"/>
        <v>6.4311904761904746</v>
      </c>
      <c r="BH17" s="35">
        <f t="shared" si="166"/>
        <v>6.3988095238095228</v>
      </c>
      <c r="BI17" s="35">
        <f t="shared" si="167"/>
        <v>6.3664285714285702</v>
      </c>
      <c r="BJ17" s="35">
        <f t="shared" si="168"/>
        <v>6.3340476190476185</v>
      </c>
      <c r="BK17" s="35">
        <f t="shared" si="169"/>
        <v>6.3016666666666659</v>
      </c>
      <c r="BL17" s="35">
        <f t="shared" si="170"/>
        <v>6.2692857142857132</v>
      </c>
      <c r="BM17" s="35">
        <f t="shared" si="171"/>
        <v>6.2369047619047615</v>
      </c>
      <c r="BN17" s="35">
        <f t="shared" si="172"/>
        <v>6.2045238095238089</v>
      </c>
      <c r="BO17" s="35">
        <f t="shared" si="173"/>
        <v>6.1721428571428563</v>
      </c>
      <c r="BP17" s="35">
        <f t="shared" si="174"/>
        <v>6.1397619047619045</v>
      </c>
      <c r="BQ17" s="35">
        <f t="shared" si="175"/>
        <v>6.1073809523809519</v>
      </c>
      <c r="BR17" s="35">
        <f t="shared" si="176"/>
        <v>6.0750000000000002</v>
      </c>
      <c r="BS17" s="35">
        <f t="shared" si="107"/>
        <v>5.4709523809523803</v>
      </c>
      <c r="BT17" s="35">
        <f t="shared" si="108"/>
        <v>6.500238095238096</v>
      </c>
      <c r="BU17" s="35">
        <f t="shared" si="109"/>
        <v>5.406190476190476</v>
      </c>
      <c r="BV17" s="35">
        <f t="shared" si="110"/>
        <v>6.4681428571428583</v>
      </c>
      <c r="BW17" s="35">
        <f t="shared" si="177"/>
        <v>5.913095238095238</v>
      </c>
      <c r="BX17" s="35">
        <f t="shared" ref="BX17:BX40" si="188">(($BX$1-$AP$1)/($BY$1-$AP$1))*($BY17-$AP17)+$AP17</f>
        <v>5.8807142857142853</v>
      </c>
      <c r="BY17" s="35">
        <f>(($A17-$A16)/($A22-$A16))*(BY22-BY16)+BY16</f>
        <v>5.8483333333333336</v>
      </c>
      <c r="BZ17" s="35">
        <f t="shared" si="179"/>
        <v>5.8159999999999998</v>
      </c>
      <c r="CA17" s="35">
        <f t="shared" si="180"/>
        <v>5.783666666666667</v>
      </c>
      <c r="CB17" s="35">
        <f t="shared" si="181"/>
        <v>5.7513333333333332</v>
      </c>
      <c r="CC17" s="35">
        <f t="shared" si="182"/>
        <v>5.7190000000000003</v>
      </c>
      <c r="CD17" s="35">
        <f t="shared" si="183"/>
        <v>5.6866666666666674</v>
      </c>
      <c r="CE17" s="35">
        <f t="shared" si="184"/>
        <v>5.6543333333333337</v>
      </c>
      <c r="CF17" s="35">
        <f t="shared" si="185"/>
        <v>5.6219999999999999</v>
      </c>
      <c r="CG17" s="35">
        <f t="shared" si="186"/>
        <v>5.589666666666667</v>
      </c>
      <c r="CH17" s="35">
        <f t="shared" si="187"/>
        <v>5.5573333333333341</v>
      </c>
      <c r="CI17" s="35">
        <f>(($A17-$A16)/($A22-$A16))*(CI22-CI16)+CI16</f>
        <v>5.5250000000000004</v>
      </c>
    </row>
    <row r="18" spans="1:87" ht="15" thickBot="1" x14ac:dyDescent="0.35">
      <c r="A18" s="32">
        <v>26</v>
      </c>
      <c r="B18" s="35"/>
      <c r="C18" s="35"/>
      <c r="D18" s="35"/>
      <c r="E18" s="35"/>
      <c r="F18" s="35"/>
      <c r="G18" s="35"/>
      <c r="H18" s="35"/>
      <c r="I18" s="35"/>
      <c r="J18" s="35">
        <f>(($A18-$A16)/($A22-$A16))*(J22-J16)+J16</f>
        <v>7.5893333333333333</v>
      </c>
      <c r="K18" s="35">
        <f t="shared" ref="K18:K22" si="189">((K$1-J$1)/(L$1-J$1))*(L18-J18)+J18</f>
        <v>7.591333333333333</v>
      </c>
      <c r="L18" s="35">
        <f>(($A18-$A16)/($A22-$A16))*(L22-L16)+L16</f>
        <v>7.5933333333333328</v>
      </c>
      <c r="M18" s="35">
        <f t="shared" si="131"/>
        <v>7.5849999999999991</v>
      </c>
      <c r="N18" s="35">
        <f t="shared" si="132"/>
        <v>7.5766666666666662</v>
      </c>
      <c r="O18" s="35">
        <f t="shared" si="133"/>
        <v>7.5683333333333325</v>
      </c>
      <c r="P18" s="35">
        <f t="shared" si="134"/>
        <v>7.56</v>
      </c>
      <c r="Q18" s="35">
        <f t="shared" si="135"/>
        <v>7.5516666666666659</v>
      </c>
      <c r="R18" s="35">
        <f t="shared" si="136"/>
        <v>7.543333333333333</v>
      </c>
      <c r="S18" s="35">
        <f t="shared" si="137"/>
        <v>7.5349999999999993</v>
      </c>
      <c r="T18" s="35">
        <f t="shared" si="138"/>
        <v>7.5266666666666664</v>
      </c>
      <c r="U18" s="35">
        <f t="shared" si="139"/>
        <v>7.5183333333333335</v>
      </c>
      <c r="V18" s="35">
        <f>(($A18-$A16)/($A22-$A16))*(V22-V16)+V16</f>
        <v>7.51</v>
      </c>
      <c r="W18" s="35">
        <f t="shared" si="122"/>
        <v>7.4896666666666665</v>
      </c>
      <c r="X18" s="35">
        <f t="shared" si="123"/>
        <v>7.4693333333333332</v>
      </c>
      <c r="Y18" s="35">
        <f t="shared" si="124"/>
        <v>7.4489999999999998</v>
      </c>
      <c r="Z18" s="35">
        <f t="shared" si="125"/>
        <v>7.4286666666666665</v>
      </c>
      <c r="AA18" s="35">
        <f t="shared" si="126"/>
        <v>7.4083333333333332</v>
      </c>
      <c r="AB18" s="35">
        <f t="shared" si="127"/>
        <v>7.3879999999999999</v>
      </c>
      <c r="AC18" s="35">
        <f t="shared" si="128"/>
        <v>7.3676666666666666</v>
      </c>
      <c r="AD18" s="35">
        <f t="shared" si="129"/>
        <v>7.3473333333333333</v>
      </c>
      <c r="AE18" s="35">
        <f t="shared" si="130"/>
        <v>7.327</v>
      </c>
      <c r="AF18" s="35">
        <f>(($A18-$A16)/($A22-$A16))*(AF22-AF16)+AF16</f>
        <v>7.3066666666666666</v>
      </c>
      <c r="AG18" s="35">
        <f t="shared" si="140"/>
        <v>7.2823333333333329</v>
      </c>
      <c r="AH18" s="35">
        <f t="shared" si="141"/>
        <v>7.258</v>
      </c>
      <c r="AI18" s="35">
        <f t="shared" si="142"/>
        <v>7.2336666666666671</v>
      </c>
      <c r="AJ18" s="35">
        <f t="shared" si="143"/>
        <v>7.2093333333333334</v>
      </c>
      <c r="AK18" s="35">
        <f t="shared" si="144"/>
        <v>7.1850000000000005</v>
      </c>
      <c r="AL18" s="35">
        <f t="shared" si="145"/>
        <v>7.1606666666666667</v>
      </c>
      <c r="AM18" s="35">
        <f t="shared" si="146"/>
        <v>7.1363333333333339</v>
      </c>
      <c r="AN18" s="35">
        <f t="shared" si="147"/>
        <v>7.1120000000000001</v>
      </c>
      <c r="AO18" s="35">
        <f t="shared" si="148"/>
        <v>7.0876666666666672</v>
      </c>
      <c r="AP18" s="35">
        <f>(($A18-$A16)/($A22-$A16))*(AP22-AP16)+AP16</f>
        <v>7.0633333333333335</v>
      </c>
      <c r="AQ18" s="35">
        <f t="shared" si="149"/>
        <v>7.0305714285714291</v>
      </c>
      <c r="AR18" s="35">
        <f t="shared" si="150"/>
        <v>6.9978095238095239</v>
      </c>
      <c r="AS18" s="35">
        <f t="shared" si="151"/>
        <v>6.9650476190476196</v>
      </c>
      <c r="AT18" s="35">
        <f t="shared" si="152"/>
        <v>6.9322857142857153</v>
      </c>
      <c r="AU18" s="35">
        <f t="shared" si="153"/>
        <v>6.8995238095238101</v>
      </c>
      <c r="AV18" s="35">
        <f t="shared" si="154"/>
        <v>6.8667619047619057</v>
      </c>
      <c r="AW18" s="35">
        <f t="shared" si="155"/>
        <v>6.8340000000000014</v>
      </c>
      <c r="AX18" s="35">
        <f t="shared" si="156"/>
        <v>6.8012380952380962</v>
      </c>
      <c r="AY18" s="35">
        <f t="shared" si="157"/>
        <v>6.7684761904761919</v>
      </c>
      <c r="AZ18" s="35">
        <f t="shared" si="158"/>
        <v>6.7357142857142867</v>
      </c>
      <c r="BA18" s="35">
        <f t="shared" si="159"/>
        <v>6.7029523809523823</v>
      </c>
      <c r="BB18" s="35">
        <f t="shared" si="160"/>
        <v>6.6701904761904771</v>
      </c>
      <c r="BC18" s="35">
        <f t="shared" si="161"/>
        <v>6.6374285714285728</v>
      </c>
      <c r="BD18" s="35">
        <f t="shared" si="162"/>
        <v>6.6046666666666685</v>
      </c>
      <c r="BE18" s="35">
        <f t="shared" si="163"/>
        <v>6.5719047619047632</v>
      </c>
      <c r="BF18" s="35">
        <f t="shared" si="164"/>
        <v>6.5391428571428589</v>
      </c>
      <c r="BG18" s="35">
        <f t="shared" si="165"/>
        <v>6.506380952380951</v>
      </c>
      <c r="BH18" s="35">
        <f t="shared" si="166"/>
        <v>6.4736190476190458</v>
      </c>
      <c r="BI18" s="35">
        <f t="shared" si="167"/>
        <v>6.4408571428571415</v>
      </c>
      <c r="BJ18" s="35">
        <f t="shared" si="168"/>
        <v>6.4080952380952372</v>
      </c>
      <c r="BK18" s="35">
        <f t="shared" si="169"/>
        <v>6.375333333333332</v>
      </c>
      <c r="BL18" s="35">
        <f t="shared" si="170"/>
        <v>6.3425714285714276</v>
      </c>
      <c r="BM18" s="35">
        <f t="shared" si="171"/>
        <v>6.3098095238095233</v>
      </c>
      <c r="BN18" s="35">
        <f t="shared" si="172"/>
        <v>6.2770476190476181</v>
      </c>
      <c r="BO18" s="35">
        <f t="shared" si="173"/>
        <v>6.2442857142857138</v>
      </c>
      <c r="BP18" s="35">
        <f t="shared" si="174"/>
        <v>6.2115238095238094</v>
      </c>
      <c r="BQ18" s="35">
        <f t="shared" si="175"/>
        <v>6.1787619047619042</v>
      </c>
      <c r="BR18" s="35">
        <f t="shared" si="176"/>
        <v>6.1459999999999999</v>
      </c>
      <c r="BS18" s="35">
        <f t="shared" si="107"/>
        <v>5.4599047619047614</v>
      </c>
      <c r="BT18" s="35">
        <f t="shared" si="108"/>
        <v>6.6404761904761909</v>
      </c>
      <c r="BU18" s="35">
        <f t="shared" si="109"/>
        <v>5.3943809523809527</v>
      </c>
      <c r="BV18" s="35">
        <f t="shared" si="110"/>
        <v>6.6122857142857141</v>
      </c>
      <c r="BW18" s="35">
        <f t="shared" si="177"/>
        <v>5.9821904761904765</v>
      </c>
      <c r="BX18" s="35">
        <f t="shared" si="188"/>
        <v>5.9494285714285713</v>
      </c>
      <c r="BY18" s="35">
        <f>(($A18-$A16)/($A22-$A16))*(BY22-BY16)+BY16</f>
        <v>5.916666666666667</v>
      </c>
      <c r="BZ18" s="35">
        <f t="shared" si="179"/>
        <v>5.8840000000000003</v>
      </c>
      <c r="CA18" s="35">
        <f t="shared" si="180"/>
        <v>5.8513333333333337</v>
      </c>
      <c r="CB18" s="35">
        <f t="shared" si="181"/>
        <v>5.8186666666666671</v>
      </c>
      <c r="CC18" s="35">
        <f t="shared" si="182"/>
        <v>5.7860000000000005</v>
      </c>
      <c r="CD18" s="35">
        <f t="shared" si="183"/>
        <v>5.7533333333333339</v>
      </c>
      <c r="CE18" s="35">
        <f t="shared" si="184"/>
        <v>5.7206666666666663</v>
      </c>
      <c r="CF18" s="35">
        <f t="shared" si="185"/>
        <v>5.6879999999999997</v>
      </c>
      <c r="CG18" s="35">
        <f t="shared" si="186"/>
        <v>5.6553333333333331</v>
      </c>
      <c r="CH18" s="35">
        <f t="shared" si="187"/>
        <v>5.6226666666666665</v>
      </c>
      <c r="CI18" s="35">
        <f>(($A18-$A16)/($A22-$A16))*(CI22-CI16)+CI16</f>
        <v>5.59</v>
      </c>
    </row>
    <row r="19" spans="1:87" ht="15" thickBot="1" x14ac:dyDescent="0.35">
      <c r="A19" s="32">
        <v>25.5</v>
      </c>
      <c r="B19" s="35"/>
      <c r="C19" s="35"/>
      <c r="D19" s="35"/>
      <c r="E19" s="35"/>
      <c r="F19" s="35"/>
      <c r="G19" s="35"/>
      <c r="H19" s="35"/>
      <c r="I19" s="35"/>
      <c r="J19" s="35">
        <f>(($A19-$A16)/($A22-$A16))*(J22-J16)+J16</f>
        <v>7.6619999999999999</v>
      </c>
      <c r="K19" s="35">
        <f t="shared" si="189"/>
        <v>7.6684999999999999</v>
      </c>
      <c r="L19" s="35">
        <f>(($A19-$A16)/($A22-$A16))*(L22-L16)+L16</f>
        <v>7.6749999999999998</v>
      </c>
      <c r="M19" s="35">
        <f t="shared" si="131"/>
        <v>7.6665000000000001</v>
      </c>
      <c r="N19" s="35">
        <f t="shared" si="132"/>
        <v>7.6579999999999995</v>
      </c>
      <c r="O19" s="35">
        <f t="shared" si="133"/>
        <v>7.6494999999999997</v>
      </c>
      <c r="P19" s="35">
        <f t="shared" si="134"/>
        <v>7.641</v>
      </c>
      <c r="Q19" s="35">
        <f t="shared" si="135"/>
        <v>7.6324999999999994</v>
      </c>
      <c r="R19" s="35">
        <f t="shared" si="136"/>
        <v>7.6239999999999997</v>
      </c>
      <c r="S19" s="35">
        <f t="shared" si="137"/>
        <v>7.6154999999999999</v>
      </c>
      <c r="T19" s="35">
        <f t="shared" si="138"/>
        <v>7.6070000000000002</v>
      </c>
      <c r="U19" s="35">
        <f t="shared" si="139"/>
        <v>7.5984999999999996</v>
      </c>
      <c r="V19" s="35">
        <f>(($A19-$A16)/($A22-$A16))*(V22-V16)+V16</f>
        <v>7.59</v>
      </c>
      <c r="W19" s="35">
        <f t="shared" si="122"/>
        <v>7.57</v>
      </c>
      <c r="X19" s="35">
        <f t="shared" si="123"/>
        <v>7.55</v>
      </c>
      <c r="Y19" s="35">
        <f t="shared" si="124"/>
        <v>7.5299999999999994</v>
      </c>
      <c r="Z19" s="35">
        <f t="shared" si="125"/>
        <v>7.51</v>
      </c>
      <c r="AA19" s="35">
        <f t="shared" si="126"/>
        <v>7.49</v>
      </c>
      <c r="AB19" s="35">
        <f t="shared" si="127"/>
        <v>7.47</v>
      </c>
      <c r="AC19" s="35">
        <f t="shared" si="128"/>
        <v>7.4499999999999993</v>
      </c>
      <c r="AD19" s="35">
        <f t="shared" si="129"/>
        <v>7.43</v>
      </c>
      <c r="AE19" s="35">
        <f t="shared" si="130"/>
        <v>7.41</v>
      </c>
      <c r="AF19" s="35">
        <f>(($A19-$A16)/($A22-$A16))*(AF22-AF16)+AF16</f>
        <v>7.39</v>
      </c>
      <c r="AG19" s="35">
        <f t="shared" si="140"/>
        <v>7.3654999999999999</v>
      </c>
      <c r="AH19" s="35">
        <f t="shared" si="141"/>
        <v>7.3410000000000002</v>
      </c>
      <c r="AI19" s="35">
        <f t="shared" si="142"/>
        <v>7.3164999999999996</v>
      </c>
      <c r="AJ19" s="35">
        <f t="shared" si="143"/>
        <v>7.2919999999999998</v>
      </c>
      <c r="AK19" s="35">
        <f t="shared" si="144"/>
        <v>7.2675000000000001</v>
      </c>
      <c r="AL19" s="35">
        <f t="shared" si="145"/>
        <v>7.2429999999999994</v>
      </c>
      <c r="AM19" s="35">
        <f t="shared" si="146"/>
        <v>7.2184999999999997</v>
      </c>
      <c r="AN19" s="35">
        <f t="shared" si="147"/>
        <v>7.194</v>
      </c>
      <c r="AO19" s="35">
        <f t="shared" si="148"/>
        <v>7.1694999999999993</v>
      </c>
      <c r="AP19" s="35">
        <f>(($A19-$A16)/($A22-$A16))*(AP22-AP16)+AP16</f>
        <v>7.1449999999999996</v>
      </c>
      <c r="AQ19" s="35">
        <f t="shared" si="149"/>
        <v>7.1118571428571427</v>
      </c>
      <c r="AR19" s="35">
        <f t="shared" si="150"/>
        <v>7.0787142857142857</v>
      </c>
      <c r="AS19" s="35">
        <f t="shared" si="151"/>
        <v>7.0455714285714288</v>
      </c>
      <c r="AT19" s="35">
        <f t="shared" si="152"/>
        <v>7.0124285714285719</v>
      </c>
      <c r="AU19" s="35">
        <f t="shared" si="153"/>
        <v>6.979285714285715</v>
      </c>
      <c r="AV19" s="35">
        <f t="shared" si="154"/>
        <v>6.9461428571428572</v>
      </c>
      <c r="AW19" s="35">
        <f t="shared" si="155"/>
        <v>6.9130000000000003</v>
      </c>
      <c r="AX19" s="35">
        <f t="shared" si="156"/>
        <v>6.8798571428571433</v>
      </c>
      <c r="AY19" s="35">
        <f t="shared" si="157"/>
        <v>6.8467142857142864</v>
      </c>
      <c r="AZ19" s="35">
        <f t="shared" si="158"/>
        <v>6.8135714285714295</v>
      </c>
      <c r="BA19" s="35">
        <f t="shared" si="159"/>
        <v>6.7804285714285726</v>
      </c>
      <c r="BB19" s="35">
        <f t="shared" si="160"/>
        <v>6.7472857142857157</v>
      </c>
      <c r="BC19" s="35">
        <f t="shared" si="161"/>
        <v>6.7141428571428579</v>
      </c>
      <c r="BD19" s="35">
        <f t="shared" si="162"/>
        <v>6.6810000000000009</v>
      </c>
      <c r="BE19" s="35">
        <f t="shared" si="163"/>
        <v>6.647857142857144</v>
      </c>
      <c r="BF19" s="35">
        <f t="shared" si="164"/>
        <v>6.6147142857142871</v>
      </c>
      <c r="BG19" s="35">
        <f t="shared" si="165"/>
        <v>6.5815714285714266</v>
      </c>
      <c r="BH19" s="35">
        <f t="shared" si="166"/>
        <v>6.5484285714285697</v>
      </c>
      <c r="BI19" s="35">
        <f t="shared" si="167"/>
        <v>6.5152857142857128</v>
      </c>
      <c r="BJ19" s="35">
        <f t="shared" si="168"/>
        <v>6.4821428571428559</v>
      </c>
      <c r="BK19" s="35">
        <f t="shared" si="169"/>
        <v>6.448999999999999</v>
      </c>
      <c r="BL19" s="35">
        <f t="shared" si="170"/>
        <v>6.415857142857142</v>
      </c>
      <c r="BM19" s="35">
        <f t="shared" si="171"/>
        <v>6.3827142857142842</v>
      </c>
      <c r="BN19" s="35">
        <f t="shared" si="172"/>
        <v>6.3495714285714273</v>
      </c>
      <c r="BO19" s="35">
        <f t="shared" si="173"/>
        <v>6.3164285714285704</v>
      </c>
      <c r="BP19" s="35">
        <f t="shared" si="174"/>
        <v>6.2832857142857135</v>
      </c>
      <c r="BQ19" s="35">
        <f t="shared" si="175"/>
        <v>6.2501428571428566</v>
      </c>
      <c r="BR19" s="35">
        <f t="shared" si="176"/>
        <v>6.2169999999999996</v>
      </c>
      <c r="BS19" s="35">
        <f t="shared" si="107"/>
        <v>5.4488571428571433</v>
      </c>
      <c r="BT19" s="35">
        <f t="shared" si="108"/>
        <v>6.7807142857142857</v>
      </c>
      <c r="BU19" s="35">
        <f t="shared" si="109"/>
        <v>5.3825714285714295</v>
      </c>
      <c r="BV19" s="35">
        <f t="shared" si="110"/>
        <v>6.7564285714285708</v>
      </c>
      <c r="BW19" s="35">
        <f t="shared" si="177"/>
        <v>6.0512857142857142</v>
      </c>
      <c r="BX19" s="35">
        <f t="shared" si="188"/>
        <v>6.0181428571428572</v>
      </c>
      <c r="BY19" s="35">
        <f>(($A19-$A16)/($A22-$A16))*(BY22-BY16)+BY16</f>
        <v>5.9850000000000003</v>
      </c>
      <c r="BZ19" s="35">
        <f t="shared" si="179"/>
        <v>5.952</v>
      </c>
      <c r="CA19" s="35">
        <f t="shared" si="180"/>
        <v>5.9190000000000005</v>
      </c>
      <c r="CB19" s="35">
        <f t="shared" si="181"/>
        <v>5.8860000000000001</v>
      </c>
      <c r="CC19" s="35">
        <f t="shared" si="182"/>
        <v>5.8529999999999998</v>
      </c>
      <c r="CD19" s="35">
        <f t="shared" si="183"/>
        <v>5.82</v>
      </c>
      <c r="CE19" s="35">
        <f t="shared" si="184"/>
        <v>5.7869999999999999</v>
      </c>
      <c r="CF19" s="35">
        <f t="shared" si="185"/>
        <v>5.7539999999999996</v>
      </c>
      <c r="CG19" s="35">
        <f t="shared" si="186"/>
        <v>5.7209999999999992</v>
      </c>
      <c r="CH19" s="35">
        <f t="shared" si="187"/>
        <v>5.6879999999999997</v>
      </c>
      <c r="CI19" s="35">
        <f>(($A19-$A16)/($A22-$A16))*(CI22-CI16)+CI16</f>
        <v>5.6549999999999994</v>
      </c>
    </row>
    <row r="20" spans="1:87" ht="15" thickBot="1" x14ac:dyDescent="0.35">
      <c r="A20" s="32">
        <v>25</v>
      </c>
      <c r="B20" s="35"/>
      <c r="C20" s="35"/>
      <c r="D20" s="35"/>
      <c r="E20" s="35"/>
      <c r="F20" s="35"/>
      <c r="G20" s="35"/>
      <c r="H20" s="35"/>
      <c r="I20" s="35"/>
      <c r="J20" s="35">
        <f>(($A20-$A16)/($A22-$A16))*(J22-J16)+J16</f>
        <v>7.7346666666666666</v>
      </c>
      <c r="K20" s="35">
        <f t="shared" si="189"/>
        <v>7.7456666666666667</v>
      </c>
      <c r="L20" s="35">
        <f>(($A20-$A16)/($A22-$A16))*(L22-L16)+L16</f>
        <v>7.7566666666666668</v>
      </c>
      <c r="M20" s="35">
        <f t="shared" si="131"/>
        <v>7.7480000000000002</v>
      </c>
      <c r="N20" s="35">
        <f t="shared" si="132"/>
        <v>7.7393333333333336</v>
      </c>
      <c r="O20" s="35">
        <f t="shared" si="133"/>
        <v>7.730666666666667</v>
      </c>
      <c r="P20" s="35">
        <f t="shared" si="134"/>
        <v>7.7220000000000004</v>
      </c>
      <c r="Q20" s="35">
        <f t="shared" si="135"/>
        <v>7.7133333333333329</v>
      </c>
      <c r="R20" s="35">
        <f t="shared" si="136"/>
        <v>7.7046666666666663</v>
      </c>
      <c r="S20" s="35">
        <f t="shared" si="137"/>
        <v>7.6959999999999997</v>
      </c>
      <c r="T20" s="35">
        <f t="shared" si="138"/>
        <v>7.6873333333333331</v>
      </c>
      <c r="U20" s="35">
        <f t="shared" si="139"/>
        <v>7.6786666666666665</v>
      </c>
      <c r="V20" s="35">
        <f>(($A20-$A16)/($A22-$A16))*(V22-V16)+V16</f>
        <v>7.67</v>
      </c>
      <c r="W20" s="35">
        <f t="shared" si="122"/>
        <v>7.6503333333333332</v>
      </c>
      <c r="X20" s="35">
        <f t="shared" si="123"/>
        <v>7.6306666666666665</v>
      </c>
      <c r="Y20" s="35">
        <f t="shared" si="124"/>
        <v>7.6109999999999998</v>
      </c>
      <c r="Z20" s="35">
        <f t="shared" si="125"/>
        <v>7.591333333333333</v>
      </c>
      <c r="AA20" s="35">
        <f t="shared" si="126"/>
        <v>7.5716666666666663</v>
      </c>
      <c r="AB20" s="35">
        <f t="shared" si="127"/>
        <v>7.5519999999999996</v>
      </c>
      <c r="AC20" s="35">
        <f t="shared" si="128"/>
        <v>7.5323333333333329</v>
      </c>
      <c r="AD20" s="35">
        <f t="shared" si="129"/>
        <v>7.5126666666666662</v>
      </c>
      <c r="AE20" s="35">
        <f t="shared" si="130"/>
        <v>7.4929999999999994</v>
      </c>
      <c r="AF20" s="35">
        <f>(($A20-$A16)/($A22-$A16))*(AF22-AF16)+AF16</f>
        <v>7.4733333333333327</v>
      </c>
      <c r="AG20" s="35">
        <f t="shared" si="140"/>
        <v>7.4486666666666661</v>
      </c>
      <c r="AH20" s="35">
        <f t="shared" si="141"/>
        <v>7.4239999999999995</v>
      </c>
      <c r="AI20" s="35">
        <f t="shared" si="142"/>
        <v>7.3993333333333329</v>
      </c>
      <c r="AJ20" s="35">
        <f t="shared" si="143"/>
        <v>7.3746666666666663</v>
      </c>
      <c r="AK20" s="35">
        <f t="shared" si="144"/>
        <v>7.35</v>
      </c>
      <c r="AL20" s="35">
        <f t="shared" si="145"/>
        <v>7.325333333333333</v>
      </c>
      <c r="AM20" s="35">
        <f t="shared" si="146"/>
        <v>7.3006666666666664</v>
      </c>
      <c r="AN20" s="35">
        <f t="shared" si="147"/>
        <v>7.2759999999999998</v>
      </c>
      <c r="AO20" s="35">
        <f t="shared" si="148"/>
        <v>7.2513333333333332</v>
      </c>
      <c r="AP20" s="35">
        <f>(($A20-$A16)/($A22-$A16))*(AP22-AP16)+AP16</f>
        <v>7.2266666666666666</v>
      </c>
      <c r="AQ20" s="35">
        <f t="shared" si="149"/>
        <v>7.1931428571428571</v>
      </c>
      <c r="AR20" s="35">
        <f t="shared" si="150"/>
        <v>7.1596190476190475</v>
      </c>
      <c r="AS20" s="35">
        <f t="shared" si="151"/>
        <v>7.126095238095238</v>
      </c>
      <c r="AT20" s="35">
        <f t="shared" si="152"/>
        <v>7.0925714285714294</v>
      </c>
      <c r="AU20" s="35">
        <f t="shared" si="153"/>
        <v>7.0590476190476199</v>
      </c>
      <c r="AV20" s="35">
        <f t="shared" si="154"/>
        <v>7.0255238095238104</v>
      </c>
      <c r="AW20" s="35">
        <f t="shared" si="155"/>
        <v>6.9920000000000009</v>
      </c>
      <c r="AX20" s="35">
        <f t="shared" si="156"/>
        <v>6.9584761904761914</v>
      </c>
      <c r="AY20" s="35">
        <f t="shared" si="157"/>
        <v>6.9249523809523819</v>
      </c>
      <c r="AZ20" s="35">
        <f t="shared" si="158"/>
        <v>6.8914285714285723</v>
      </c>
      <c r="BA20" s="35">
        <f t="shared" si="159"/>
        <v>6.8579047619047628</v>
      </c>
      <c r="BB20" s="35">
        <f t="shared" si="160"/>
        <v>6.8243809523809533</v>
      </c>
      <c r="BC20" s="35">
        <f t="shared" si="161"/>
        <v>6.7908571428571438</v>
      </c>
      <c r="BD20" s="35">
        <f t="shared" si="162"/>
        <v>6.7573333333333352</v>
      </c>
      <c r="BE20" s="35">
        <f t="shared" si="163"/>
        <v>6.7238095238095257</v>
      </c>
      <c r="BF20" s="35">
        <f t="shared" si="164"/>
        <v>6.6902857142857162</v>
      </c>
      <c r="BG20" s="35">
        <f t="shared" si="165"/>
        <v>6.6567619047619031</v>
      </c>
      <c r="BH20" s="35">
        <f t="shared" si="166"/>
        <v>6.6232380952380936</v>
      </c>
      <c r="BI20" s="35">
        <f t="shared" si="167"/>
        <v>6.5897142857142841</v>
      </c>
      <c r="BJ20" s="35">
        <f t="shared" si="168"/>
        <v>6.5561904761904755</v>
      </c>
      <c r="BK20" s="35">
        <f t="shared" si="169"/>
        <v>6.5226666666666659</v>
      </c>
      <c r="BL20" s="35">
        <f t="shared" si="170"/>
        <v>6.4891428571428564</v>
      </c>
      <c r="BM20" s="35">
        <f t="shared" si="171"/>
        <v>6.4556190476190469</v>
      </c>
      <c r="BN20" s="35">
        <f t="shared" si="172"/>
        <v>6.4220952380952374</v>
      </c>
      <c r="BO20" s="35">
        <f t="shared" si="173"/>
        <v>6.3885714285714279</v>
      </c>
      <c r="BP20" s="35">
        <f t="shared" si="174"/>
        <v>6.3550476190476184</v>
      </c>
      <c r="BQ20" s="35">
        <f t="shared" si="175"/>
        <v>6.3215238095238089</v>
      </c>
      <c r="BR20" s="35">
        <f t="shared" si="176"/>
        <v>6.2879999999999994</v>
      </c>
      <c r="BS20" s="35">
        <f t="shared" si="107"/>
        <v>5.4378095238095234</v>
      </c>
      <c r="BT20" s="35">
        <f t="shared" si="108"/>
        <v>6.9209523809523805</v>
      </c>
      <c r="BU20" s="35">
        <f t="shared" si="109"/>
        <v>5.3707619047619044</v>
      </c>
      <c r="BV20" s="35">
        <f t="shared" si="110"/>
        <v>6.9005714285714284</v>
      </c>
      <c r="BW20" s="35">
        <f t="shared" si="177"/>
        <v>6.1203809523809527</v>
      </c>
      <c r="BX20" s="35">
        <f t="shared" si="188"/>
        <v>6.0868571428571432</v>
      </c>
      <c r="BY20" s="35">
        <f>(($A20-$A16)/($A22-$A16))*(BY22-BY16)+BY16</f>
        <v>6.0533333333333337</v>
      </c>
      <c r="BZ20" s="35">
        <f t="shared" si="179"/>
        <v>6.0200000000000005</v>
      </c>
      <c r="CA20" s="35">
        <f t="shared" si="180"/>
        <v>5.9866666666666672</v>
      </c>
      <c r="CB20" s="35">
        <f t="shared" si="181"/>
        <v>5.9533333333333331</v>
      </c>
      <c r="CC20" s="35">
        <f t="shared" si="182"/>
        <v>5.92</v>
      </c>
      <c r="CD20" s="35">
        <f t="shared" si="183"/>
        <v>5.8866666666666667</v>
      </c>
      <c r="CE20" s="35">
        <f t="shared" si="184"/>
        <v>5.8533333333333335</v>
      </c>
      <c r="CF20" s="35">
        <f t="shared" si="185"/>
        <v>5.82</v>
      </c>
      <c r="CG20" s="35">
        <f t="shared" si="186"/>
        <v>5.7866666666666662</v>
      </c>
      <c r="CH20" s="35">
        <f t="shared" si="187"/>
        <v>5.753333333333333</v>
      </c>
      <c r="CI20" s="35">
        <f>(($A20-$A16)/($A22-$A16))*(CI22-CI16)+CI16</f>
        <v>5.72</v>
      </c>
    </row>
    <row r="21" spans="1:87" ht="15" thickBot="1" x14ac:dyDescent="0.35">
      <c r="A21" s="32">
        <v>24.5</v>
      </c>
      <c r="B21" s="35"/>
      <c r="C21" s="35"/>
      <c r="D21" s="35"/>
      <c r="E21" s="35"/>
      <c r="F21" s="35"/>
      <c r="G21" s="35"/>
      <c r="H21" s="35"/>
      <c r="I21" s="35"/>
      <c r="J21" s="35">
        <f>(($A21-$A16)/($A22-$A16))*(J22-J16)+J16</f>
        <v>7.8073333333333332</v>
      </c>
      <c r="K21" s="35">
        <f t="shared" si="189"/>
        <v>7.8228333333333335</v>
      </c>
      <c r="L21" s="35">
        <f>(($A21-$A16)/($A22-$A16))*(L22-L16)+L16</f>
        <v>7.8383333333333329</v>
      </c>
      <c r="M21" s="35">
        <f t="shared" si="131"/>
        <v>7.8294999999999995</v>
      </c>
      <c r="N21" s="35">
        <f t="shared" si="132"/>
        <v>7.820666666666666</v>
      </c>
      <c r="O21" s="35">
        <f t="shared" si="133"/>
        <v>7.8118333333333334</v>
      </c>
      <c r="P21" s="35">
        <f t="shared" si="134"/>
        <v>7.8029999999999999</v>
      </c>
      <c r="Q21" s="35">
        <f t="shared" si="135"/>
        <v>7.7941666666666665</v>
      </c>
      <c r="R21" s="35">
        <f t="shared" si="136"/>
        <v>7.785333333333333</v>
      </c>
      <c r="S21" s="35">
        <f t="shared" si="137"/>
        <v>7.7764999999999995</v>
      </c>
      <c r="T21" s="35">
        <f t="shared" si="138"/>
        <v>7.7676666666666669</v>
      </c>
      <c r="U21" s="35">
        <f t="shared" si="139"/>
        <v>7.7588333333333335</v>
      </c>
      <c r="V21" s="35">
        <f>(($A21-$A16)/($A22-$A16))*(V22-V16)+V16</f>
        <v>7.75</v>
      </c>
      <c r="W21" s="35">
        <f t="shared" si="122"/>
        <v>7.730666666666667</v>
      </c>
      <c r="X21" s="35">
        <f t="shared" si="123"/>
        <v>7.7113333333333332</v>
      </c>
      <c r="Y21" s="35">
        <f t="shared" si="124"/>
        <v>7.6920000000000002</v>
      </c>
      <c r="Z21" s="35">
        <f t="shared" si="125"/>
        <v>7.6726666666666663</v>
      </c>
      <c r="AA21" s="35">
        <f t="shared" si="126"/>
        <v>7.6533333333333333</v>
      </c>
      <c r="AB21" s="35">
        <f t="shared" si="127"/>
        <v>7.6340000000000003</v>
      </c>
      <c r="AC21" s="35">
        <f t="shared" si="128"/>
        <v>7.6146666666666665</v>
      </c>
      <c r="AD21" s="35">
        <f t="shared" si="129"/>
        <v>7.5953333333333335</v>
      </c>
      <c r="AE21" s="35">
        <f t="shared" si="130"/>
        <v>7.5759999999999996</v>
      </c>
      <c r="AF21" s="35">
        <f>(($A21-$A16)/($A22-$A16))*(AF22-AF16)+AF16</f>
        <v>7.5566666666666666</v>
      </c>
      <c r="AG21" s="35">
        <f t="shared" si="140"/>
        <v>7.5318333333333332</v>
      </c>
      <c r="AH21" s="35">
        <f t="shared" si="141"/>
        <v>7.5070000000000006</v>
      </c>
      <c r="AI21" s="35">
        <f t="shared" si="142"/>
        <v>7.4821666666666671</v>
      </c>
      <c r="AJ21" s="35">
        <f t="shared" si="143"/>
        <v>7.4573333333333336</v>
      </c>
      <c r="AK21" s="35">
        <f t="shared" si="144"/>
        <v>7.4325000000000001</v>
      </c>
      <c r="AL21" s="35">
        <f t="shared" si="145"/>
        <v>7.4076666666666666</v>
      </c>
      <c r="AM21" s="35">
        <f t="shared" si="146"/>
        <v>7.382833333333334</v>
      </c>
      <c r="AN21" s="35">
        <f t="shared" si="147"/>
        <v>7.3580000000000005</v>
      </c>
      <c r="AO21" s="35">
        <f t="shared" si="148"/>
        <v>7.3331666666666671</v>
      </c>
      <c r="AP21" s="35">
        <f>(($A21-$A16)/($A22-$A16))*(AP22-AP16)+AP16</f>
        <v>7.3083333333333336</v>
      </c>
      <c r="AQ21" s="35">
        <f t="shared" si="149"/>
        <v>7.2744285714285715</v>
      </c>
      <c r="AR21" s="35">
        <f t="shared" si="150"/>
        <v>7.2405238095238103</v>
      </c>
      <c r="AS21" s="35">
        <f t="shared" si="151"/>
        <v>7.2066190476190481</v>
      </c>
      <c r="AT21" s="35">
        <f t="shared" si="152"/>
        <v>7.1727142857142869</v>
      </c>
      <c r="AU21" s="35">
        <f t="shared" si="153"/>
        <v>7.1388095238095248</v>
      </c>
      <c r="AV21" s="35">
        <f t="shared" si="154"/>
        <v>7.1049047619047627</v>
      </c>
      <c r="AW21" s="35">
        <f t="shared" si="155"/>
        <v>7.0710000000000015</v>
      </c>
      <c r="AX21" s="35">
        <f t="shared" si="156"/>
        <v>7.0370952380952394</v>
      </c>
      <c r="AY21" s="35">
        <f t="shared" si="157"/>
        <v>7.0031904761904773</v>
      </c>
      <c r="AZ21" s="35">
        <f t="shared" si="158"/>
        <v>6.9692857142857152</v>
      </c>
      <c r="BA21" s="35">
        <f t="shared" si="159"/>
        <v>6.935380952380954</v>
      </c>
      <c r="BB21" s="35">
        <f t="shared" si="160"/>
        <v>6.9014761904761919</v>
      </c>
      <c r="BC21" s="35">
        <f t="shared" si="161"/>
        <v>6.8675714285714298</v>
      </c>
      <c r="BD21" s="35">
        <f t="shared" si="162"/>
        <v>6.8336666666666686</v>
      </c>
      <c r="BE21" s="35">
        <f t="shared" si="163"/>
        <v>6.7997619047619065</v>
      </c>
      <c r="BF21" s="35">
        <f t="shared" si="164"/>
        <v>6.7658571428571452</v>
      </c>
      <c r="BG21" s="35">
        <f t="shared" si="165"/>
        <v>6.7319523809523796</v>
      </c>
      <c r="BH21" s="35">
        <f t="shared" si="166"/>
        <v>6.6980476190476175</v>
      </c>
      <c r="BI21" s="35">
        <f t="shared" si="167"/>
        <v>6.6641428571428563</v>
      </c>
      <c r="BJ21" s="35">
        <f t="shared" si="168"/>
        <v>6.6302380952380942</v>
      </c>
      <c r="BK21" s="35">
        <f t="shared" si="169"/>
        <v>6.596333333333332</v>
      </c>
      <c r="BL21" s="35">
        <f t="shared" si="170"/>
        <v>6.5624285714285708</v>
      </c>
      <c r="BM21" s="35">
        <f t="shared" si="171"/>
        <v>6.5285238095238087</v>
      </c>
      <c r="BN21" s="35">
        <f t="shared" si="172"/>
        <v>6.4946190476190466</v>
      </c>
      <c r="BO21" s="35">
        <f t="shared" si="173"/>
        <v>6.4607142857142854</v>
      </c>
      <c r="BP21" s="35">
        <f t="shared" si="174"/>
        <v>6.4268095238095233</v>
      </c>
      <c r="BQ21" s="35">
        <f t="shared" si="175"/>
        <v>6.3929047619047612</v>
      </c>
      <c r="BR21" s="35">
        <f t="shared" si="176"/>
        <v>6.359</v>
      </c>
      <c r="BS21" s="35">
        <f t="shared" si="107"/>
        <v>5.4267619047619045</v>
      </c>
      <c r="BT21" s="35">
        <f t="shared" si="108"/>
        <v>7.0611904761904762</v>
      </c>
      <c r="BU21" s="35">
        <f t="shared" si="109"/>
        <v>5.3589523809523811</v>
      </c>
      <c r="BV21" s="35">
        <f t="shared" si="110"/>
        <v>7.0447142857142859</v>
      </c>
      <c r="BW21" s="35">
        <f t="shared" si="177"/>
        <v>6.1894761904761904</v>
      </c>
      <c r="BX21" s="35">
        <f t="shared" si="188"/>
        <v>6.1555714285714291</v>
      </c>
      <c r="BY21" s="35">
        <f>(($A21-$A16)/($A22-$A16))*(BY22-BY16)+BY16</f>
        <v>6.121666666666667</v>
      </c>
      <c r="BZ21" s="35">
        <f t="shared" si="179"/>
        <v>6.0880000000000001</v>
      </c>
      <c r="CA21" s="35">
        <f t="shared" si="180"/>
        <v>6.054333333333334</v>
      </c>
      <c r="CB21" s="35">
        <f t="shared" si="181"/>
        <v>6.0206666666666671</v>
      </c>
      <c r="CC21" s="35">
        <f t="shared" si="182"/>
        <v>5.9870000000000001</v>
      </c>
      <c r="CD21" s="35">
        <f t="shared" si="183"/>
        <v>5.953333333333334</v>
      </c>
      <c r="CE21" s="35">
        <f t="shared" si="184"/>
        <v>5.9196666666666671</v>
      </c>
      <c r="CF21" s="35">
        <f t="shared" si="185"/>
        <v>5.8860000000000001</v>
      </c>
      <c r="CG21" s="35">
        <f t="shared" si="186"/>
        <v>5.8523333333333332</v>
      </c>
      <c r="CH21" s="35">
        <f t="shared" si="187"/>
        <v>5.8186666666666671</v>
      </c>
      <c r="CI21" s="35">
        <f>(($A21-$A16)/($A22-$A16))*(CI22-CI16)+CI16</f>
        <v>5.7850000000000001</v>
      </c>
    </row>
    <row r="22" spans="1:87" ht="15" thickBot="1" x14ac:dyDescent="0.35">
      <c r="A22" s="32">
        <v>24</v>
      </c>
      <c r="B22" s="35"/>
      <c r="C22" s="35"/>
      <c r="D22" s="35"/>
      <c r="E22" s="35"/>
      <c r="F22" s="35"/>
      <c r="G22" s="35"/>
      <c r="H22" s="35"/>
      <c r="I22" s="35"/>
      <c r="J22" s="139">
        <v>7.88</v>
      </c>
      <c r="K22" s="35">
        <f t="shared" si="189"/>
        <v>7.9</v>
      </c>
      <c r="L22" s="139">
        <v>7.92</v>
      </c>
      <c r="M22" s="35">
        <f t="shared" si="131"/>
        <v>7.9109999999999996</v>
      </c>
      <c r="N22" s="35">
        <f t="shared" si="132"/>
        <v>7.9020000000000001</v>
      </c>
      <c r="O22" s="35">
        <f t="shared" si="133"/>
        <v>7.8929999999999998</v>
      </c>
      <c r="P22" s="35">
        <f t="shared" si="134"/>
        <v>7.8840000000000003</v>
      </c>
      <c r="Q22" s="35">
        <f t="shared" si="135"/>
        <v>7.875</v>
      </c>
      <c r="R22" s="35">
        <f t="shared" si="136"/>
        <v>7.8659999999999997</v>
      </c>
      <c r="S22" s="35">
        <f t="shared" si="137"/>
        <v>7.8570000000000002</v>
      </c>
      <c r="T22" s="35">
        <f t="shared" si="138"/>
        <v>7.8479999999999999</v>
      </c>
      <c r="U22" s="35">
        <f t="shared" si="139"/>
        <v>7.8390000000000004</v>
      </c>
      <c r="V22" s="139">
        <v>7.83</v>
      </c>
      <c r="W22" s="35">
        <f t="shared" si="122"/>
        <v>7.8109999999999999</v>
      </c>
      <c r="X22" s="35">
        <f t="shared" si="123"/>
        <v>7.7919999999999998</v>
      </c>
      <c r="Y22" s="35">
        <f t="shared" si="124"/>
        <v>7.7729999999999997</v>
      </c>
      <c r="Z22" s="35">
        <f t="shared" si="125"/>
        <v>7.7539999999999996</v>
      </c>
      <c r="AA22" s="35">
        <f t="shared" si="126"/>
        <v>7.7349999999999994</v>
      </c>
      <c r="AB22" s="35">
        <f t="shared" si="127"/>
        <v>7.7160000000000002</v>
      </c>
      <c r="AC22" s="35">
        <f t="shared" si="128"/>
        <v>7.6970000000000001</v>
      </c>
      <c r="AD22" s="35">
        <f t="shared" si="129"/>
        <v>7.6779999999999999</v>
      </c>
      <c r="AE22" s="35">
        <f t="shared" si="130"/>
        <v>7.6589999999999998</v>
      </c>
      <c r="AF22" s="139">
        <v>7.64</v>
      </c>
      <c r="AG22" s="35">
        <f t="shared" si="140"/>
        <v>7.6149999999999993</v>
      </c>
      <c r="AH22" s="35">
        <f t="shared" si="141"/>
        <v>7.59</v>
      </c>
      <c r="AI22" s="35">
        <f t="shared" si="142"/>
        <v>7.5649999999999995</v>
      </c>
      <c r="AJ22" s="35">
        <f t="shared" si="143"/>
        <v>7.54</v>
      </c>
      <c r="AK22" s="35">
        <f t="shared" si="144"/>
        <v>7.5149999999999997</v>
      </c>
      <c r="AL22" s="35">
        <f t="shared" si="145"/>
        <v>7.49</v>
      </c>
      <c r="AM22" s="35">
        <f t="shared" si="146"/>
        <v>7.4649999999999999</v>
      </c>
      <c r="AN22" s="35">
        <f t="shared" si="147"/>
        <v>7.4399999999999995</v>
      </c>
      <c r="AO22" s="35">
        <f t="shared" si="148"/>
        <v>7.415</v>
      </c>
      <c r="AP22" s="139">
        <v>7.39</v>
      </c>
      <c r="AQ22" s="35">
        <f t="shared" si="149"/>
        <v>7.3557142857142859</v>
      </c>
      <c r="AR22" s="35">
        <f t="shared" si="150"/>
        <v>7.3214285714285712</v>
      </c>
      <c r="AS22" s="35">
        <f t="shared" si="151"/>
        <v>7.2871428571428574</v>
      </c>
      <c r="AT22" s="35">
        <f t="shared" si="152"/>
        <v>7.2528571428571436</v>
      </c>
      <c r="AU22" s="35">
        <f t="shared" si="153"/>
        <v>7.2185714285714289</v>
      </c>
      <c r="AV22" s="35">
        <f t="shared" si="154"/>
        <v>7.1842857142857151</v>
      </c>
      <c r="AW22" s="35">
        <f t="shared" si="155"/>
        <v>7.15</v>
      </c>
      <c r="AX22" s="35">
        <f t="shared" si="156"/>
        <v>7.1157142857142865</v>
      </c>
      <c r="AY22" s="35">
        <f t="shared" si="157"/>
        <v>7.0814285714285718</v>
      </c>
      <c r="AZ22" s="35">
        <f t="shared" si="158"/>
        <v>7.047142857142858</v>
      </c>
      <c r="BA22" s="35">
        <f t="shared" si="159"/>
        <v>7.0128571428571442</v>
      </c>
      <c r="BB22" s="35">
        <f t="shared" si="160"/>
        <v>6.9785714285714295</v>
      </c>
      <c r="BC22" s="35">
        <f t="shared" si="161"/>
        <v>6.9442857142857157</v>
      </c>
      <c r="BD22" s="35">
        <f t="shared" si="162"/>
        <v>6.9100000000000019</v>
      </c>
      <c r="BE22" s="35">
        <f t="shared" si="163"/>
        <v>6.8757142857142872</v>
      </c>
      <c r="BF22" s="35">
        <f t="shared" si="164"/>
        <v>6.8414285714285734</v>
      </c>
      <c r="BG22" s="35">
        <f t="shared" si="165"/>
        <v>6.8071428571428552</v>
      </c>
      <c r="BH22" s="35">
        <f t="shared" si="166"/>
        <v>6.7728571428571414</v>
      </c>
      <c r="BI22" s="35">
        <f t="shared" si="167"/>
        <v>6.7385714285714275</v>
      </c>
      <c r="BJ22" s="35">
        <f t="shared" si="168"/>
        <v>6.7042857142857128</v>
      </c>
      <c r="BK22" s="35">
        <f t="shared" si="169"/>
        <v>6.669999999999999</v>
      </c>
      <c r="BL22" s="35">
        <f t="shared" si="170"/>
        <v>6.6357142857142843</v>
      </c>
      <c r="BM22" s="35">
        <f t="shared" si="171"/>
        <v>6.6014285714285705</v>
      </c>
      <c r="BN22" s="35">
        <f t="shared" si="172"/>
        <v>6.5671428571428567</v>
      </c>
      <c r="BO22" s="35">
        <f t="shared" si="173"/>
        <v>6.532857142857142</v>
      </c>
      <c r="BP22" s="35">
        <f t="shared" si="174"/>
        <v>6.4985714285714282</v>
      </c>
      <c r="BQ22" s="35">
        <f t="shared" si="175"/>
        <v>6.4642857142857135</v>
      </c>
      <c r="BR22" s="35">
        <f t="shared" si="176"/>
        <v>6.43</v>
      </c>
      <c r="BS22" s="35">
        <f t="shared" si="107"/>
        <v>5.4157142857142855</v>
      </c>
      <c r="BT22" s="35">
        <f t="shared" si="108"/>
        <v>7.2014285714285711</v>
      </c>
      <c r="BU22" s="35">
        <f t="shared" si="109"/>
        <v>5.3471428571428579</v>
      </c>
      <c r="BV22" s="35">
        <f t="shared" si="110"/>
        <v>7.1888571428571426</v>
      </c>
      <c r="BW22" s="35">
        <f t="shared" si="177"/>
        <v>6.2585714285714289</v>
      </c>
      <c r="BX22" s="35">
        <f t="shared" si="188"/>
        <v>6.2242857142857151</v>
      </c>
      <c r="BY22" s="139">
        <v>6.19</v>
      </c>
      <c r="BZ22" s="35">
        <f t="shared" si="179"/>
        <v>6.1560000000000006</v>
      </c>
      <c r="CA22" s="35">
        <f t="shared" si="180"/>
        <v>6.1219999999999999</v>
      </c>
      <c r="CB22" s="35">
        <f t="shared" si="181"/>
        <v>6.0880000000000001</v>
      </c>
      <c r="CC22" s="35">
        <f t="shared" si="182"/>
        <v>6.0540000000000003</v>
      </c>
      <c r="CD22" s="35">
        <f t="shared" si="183"/>
        <v>6.0200000000000005</v>
      </c>
      <c r="CE22" s="35">
        <f t="shared" si="184"/>
        <v>5.9859999999999998</v>
      </c>
      <c r="CF22" s="35">
        <f t="shared" si="185"/>
        <v>5.952</v>
      </c>
      <c r="CG22" s="35">
        <f t="shared" si="186"/>
        <v>5.9180000000000001</v>
      </c>
      <c r="CH22" s="35">
        <f t="shared" si="187"/>
        <v>5.8839999999999995</v>
      </c>
      <c r="CI22" s="139">
        <v>5.85</v>
      </c>
    </row>
    <row r="23" spans="1:87" ht="15" thickBot="1" x14ac:dyDescent="0.35">
      <c r="A23" s="32">
        <v>23.5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>
        <f>(($A23-$A22)/($A28-$A22))*(N28-N22)+N22</f>
        <v>7.9883333333333333</v>
      </c>
      <c r="O23" s="35">
        <f t="shared" si="133"/>
        <v>2.3740000000000023</v>
      </c>
      <c r="P23" s="35">
        <f t="shared" si="134"/>
        <v>3.1653333333333369</v>
      </c>
      <c r="Q23" s="35">
        <f t="shared" si="135"/>
        <v>3.956666666666671</v>
      </c>
      <c r="R23" s="35">
        <f t="shared" si="136"/>
        <v>4.7480000000000047</v>
      </c>
      <c r="S23" s="35">
        <f t="shared" si="137"/>
        <v>5.5393333333333388</v>
      </c>
      <c r="T23" s="35">
        <f t="shared" si="138"/>
        <v>6.3306666666666738</v>
      </c>
      <c r="U23" s="35">
        <f t="shared" si="139"/>
        <v>7.121999999999999</v>
      </c>
      <c r="V23" s="35">
        <f>(($A23-$A22)/($A28-$A22))*(V28-V22)+V22</f>
        <v>7.9133333333333331</v>
      </c>
      <c r="W23" s="35">
        <f t="shared" si="122"/>
        <v>7.8949999999999996</v>
      </c>
      <c r="X23" s="35">
        <f t="shared" si="123"/>
        <v>7.876666666666666</v>
      </c>
      <c r="Y23" s="35">
        <f t="shared" si="124"/>
        <v>7.8583333333333334</v>
      </c>
      <c r="Z23" s="35">
        <f t="shared" si="125"/>
        <v>7.84</v>
      </c>
      <c r="AA23" s="35">
        <f t="shared" si="126"/>
        <v>7.8216666666666663</v>
      </c>
      <c r="AB23" s="35">
        <f t="shared" si="127"/>
        <v>7.8033333333333328</v>
      </c>
      <c r="AC23" s="35">
        <f t="shared" si="128"/>
        <v>7.7849999999999993</v>
      </c>
      <c r="AD23" s="35">
        <f t="shared" si="129"/>
        <v>7.7666666666666666</v>
      </c>
      <c r="AE23" s="35">
        <f t="shared" si="130"/>
        <v>7.7483333333333331</v>
      </c>
      <c r="AF23" s="35">
        <f>(($A23-$A22)/($A28-$A22))*(AF28-AF22)+AF22</f>
        <v>7.7299999999999995</v>
      </c>
      <c r="AG23" s="35">
        <f t="shared" si="140"/>
        <v>7.7049999999999992</v>
      </c>
      <c r="AH23" s="35">
        <f t="shared" si="141"/>
        <v>7.68</v>
      </c>
      <c r="AI23" s="35">
        <f t="shared" si="142"/>
        <v>7.6549999999999994</v>
      </c>
      <c r="AJ23" s="35">
        <f t="shared" si="143"/>
        <v>7.63</v>
      </c>
      <c r="AK23" s="35">
        <f t="shared" si="144"/>
        <v>7.6049999999999995</v>
      </c>
      <c r="AL23" s="35">
        <f t="shared" si="145"/>
        <v>7.58</v>
      </c>
      <c r="AM23" s="35">
        <f t="shared" si="146"/>
        <v>7.5549999999999997</v>
      </c>
      <c r="AN23" s="35">
        <f t="shared" si="147"/>
        <v>7.5299999999999994</v>
      </c>
      <c r="AO23" s="35">
        <f t="shared" si="148"/>
        <v>7.5049999999999999</v>
      </c>
      <c r="AP23" s="35">
        <f>(($A23-$A22)/($A28-$A22))*(AP28-AP22)+AP22</f>
        <v>7.4799999999999995</v>
      </c>
      <c r="AQ23" s="35">
        <f t="shared" si="149"/>
        <v>7.4450211619047613</v>
      </c>
      <c r="AR23" s="35">
        <f t="shared" si="150"/>
        <v>7.4100423238095239</v>
      </c>
      <c r="AS23" s="35">
        <f t="shared" si="151"/>
        <v>7.3750634857142856</v>
      </c>
      <c r="AT23" s="35">
        <f t="shared" si="152"/>
        <v>7.3400846476190482</v>
      </c>
      <c r="AU23" s="35">
        <f t="shared" si="153"/>
        <v>7.3051058095238099</v>
      </c>
      <c r="AV23" s="35">
        <f t="shared" si="154"/>
        <v>7.2701269714285717</v>
      </c>
      <c r="AW23" s="35">
        <f t="shared" si="155"/>
        <v>7.2351481333333343</v>
      </c>
      <c r="AX23" s="35">
        <f t="shared" si="156"/>
        <v>7.200169295238096</v>
      </c>
      <c r="AY23" s="35">
        <f t="shared" si="157"/>
        <v>7.1651904571428577</v>
      </c>
      <c r="AZ23" s="35">
        <f t="shared" si="158"/>
        <v>7.1302116190476195</v>
      </c>
      <c r="BA23" s="35">
        <f t="shared" si="159"/>
        <v>7.0952327809523821</v>
      </c>
      <c r="BB23" s="35">
        <f t="shared" si="160"/>
        <v>7.0602539428571438</v>
      </c>
      <c r="BC23" s="35">
        <f t="shared" si="161"/>
        <v>7.0252751047619055</v>
      </c>
      <c r="BD23" s="35">
        <f t="shared" si="162"/>
        <v>6.9902962666666681</v>
      </c>
      <c r="BE23" s="35">
        <f t="shared" si="163"/>
        <v>6.9553174285714299</v>
      </c>
      <c r="BF23" s="35">
        <f t="shared" si="164"/>
        <v>6.9203385904761916</v>
      </c>
      <c r="BG23" s="35">
        <f t="shared" si="165"/>
        <v>6.8853597523809507</v>
      </c>
      <c r="BH23" s="35">
        <f t="shared" si="166"/>
        <v>6.8503809142857124</v>
      </c>
      <c r="BI23" s="35">
        <f t="shared" si="167"/>
        <v>6.815402076190475</v>
      </c>
      <c r="BJ23" s="35">
        <f t="shared" si="168"/>
        <v>6.7804232380952367</v>
      </c>
      <c r="BK23" s="35">
        <f t="shared" si="169"/>
        <v>6.7454443999999985</v>
      </c>
      <c r="BL23" s="35">
        <f t="shared" si="170"/>
        <v>6.7104655619047611</v>
      </c>
      <c r="BM23" s="35">
        <f t="shared" si="171"/>
        <v>6.6754867238095228</v>
      </c>
      <c r="BN23" s="35">
        <f t="shared" si="172"/>
        <v>6.6405078857142845</v>
      </c>
      <c r="BO23" s="35">
        <f t="shared" si="173"/>
        <v>6.6055290476190471</v>
      </c>
      <c r="BP23" s="35">
        <f t="shared" si="174"/>
        <v>6.5705502095238089</v>
      </c>
      <c r="BQ23" s="35">
        <f t="shared" si="175"/>
        <v>6.5355713714285706</v>
      </c>
      <c r="BR23" s="35">
        <f t="shared" si="176"/>
        <v>6.5005925333333332</v>
      </c>
      <c r="BS23" s="35">
        <f t="shared" si="107"/>
        <v>5.3956136952380955</v>
      </c>
      <c r="BT23" s="35">
        <f t="shared" si="108"/>
        <v>7.3477777142857139</v>
      </c>
      <c r="BU23" s="35">
        <f t="shared" si="109"/>
        <v>5.325656019047619</v>
      </c>
      <c r="BV23" s="35">
        <f t="shared" si="110"/>
        <v>7.3389628952380948</v>
      </c>
      <c r="BW23" s="35">
        <f t="shared" si="177"/>
        <v>6.3256983428571427</v>
      </c>
      <c r="BX23" s="35">
        <f t="shared" si="188"/>
        <v>6.2907195047619053</v>
      </c>
      <c r="BY23" s="35">
        <f>(($A23-$A22)/($A28-$A22))*(BY28-BY22)+BY22</f>
        <v>6.2557406666666671</v>
      </c>
      <c r="BZ23" s="35">
        <f t="shared" si="179"/>
        <v>6.2209999333333332</v>
      </c>
      <c r="CA23" s="35">
        <f t="shared" si="180"/>
        <v>6.1862592000000003</v>
      </c>
      <c r="CB23" s="35">
        <f t="shared" si="181"/>
        <v>6.1515184666666674</v>
      </c>
      <c r="CC23" s="35">
        <f t="shared" si="182"/>
        <v>6.1167777333333335</v>
      </c>
      <c r="CD23" s="35">
        <f t="shared" si="183"/>
        <v>6.0820370000000006</v>
      </c>
      <c r="CE23" s="35">
        <f t="shared" si="184"/>
        <v>6.0472962666666668</v>
      </c>
      <c r="CF23" s="35">
        <f t="shared" si="185"/>
        <v>6.0125555333333329</v>
      </c>
      <c r="CG23" s="35">
        <f t="shared" si="186"/>
        <v>5.9778148</v>
      </c>
      <c r="CH23" s="35">
        <f t="shared" si="187"/>
        <v>5.943074066666667</v>
      </c>
      <c r="CI23" s="35">
        <f>(($A23-$A22)/($A28-$A22))*(CI28-CI22)+CI22</f>
        <v>5.9083333333333332</v>
      </c>
    </row>
    <row r="24" spans="1:87" ht="15" thickBot="1" x14ac:dyDescent="0.35">
      <c r="A24" s="32">
        <v>23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>
        <f>(($A24-$A22)/($A28-$A22))*(N28-N22)+N22</f>
        <v>8.0746666666666673</v>
      </c>
      <c r="O24" s="35">
        <f t="shared" si="133"/>
        <v>2.3990000000000027</v>
      </c>
      <c r="P24" s="35">
        <f t="shared" si="134"/>
        <v>3.1986666666666705</v>
      </c>
      <c r="Q24" s="35">
        <f t="shared" si="135"/>
        <v>3.998333333333338</v>
      </c>
      <c r="R24" s="35">
        <f t="shared" si="136"/>
        <v>4.7980000000000054</v>
      </c>
      <c r="S24" s="35">
        <f t="shared" si="137"/>
        <v>5.5976666666666723</v>
      </c>
      <c r="T24" s="35">
        <f t="shared" si="138"/>
        <v>6.3973333333333411</v>
      </c>
      <c r="U24" s="35">
        <f t="shared" si="139"/>
        <v>7.1970000000000001</v>
      </c>
      <c r="V24" s="35">
        <f>(($A24-$A22)/($A28-$A22))*(V28-V22)+V22</f>
        <v>7.996666666666667</v>
      </c>
      <c r="W24" s="35">
        <f t="shared" si="122"/>
        <v>7.9790000000000001</v>
      </c>
      <c r="X24" s="35">
        <f t="shared" si="123"/>
        <v>7.9613333333333332</v>
      </c>
      <c r="Y24" s="35">
        <f t="shared" si="124"/>
        <v>7.9436666666666671</v>
      </c>
      <c r="Z24" s="35">
        <f t="shared" si="125"/>
        <v>7.9260000000000002</v>
      </c>
      <c r="AA24" s="35">
        <f t="shared" si="126"/>
        <v>7.9083333333333332</v>
      </c>
      <c r="AB24" s="35">
        <f t="shared" si="127"/>
        <v>7.8906666666666663</v>
      </c>
      <c r="AC24" s="35">
        <f t="shared" si="128"/>
        <v>7.8729999999999993</v>
      </c>
      <c r="AD24" s="35">
        <f t="shared" si="129"/>
        <v>7.8553333333333333</v>
      </c>
      <c r="AE24" s="35">
        <f t="shared" si="130"/>
        <v>7.8376666666666663</v>
      </c>
      <c r="AF24" s="35">
        <f>(($A24-$A22)/($A28-$A22))*(AF28-AF22)+AF22</f>
        <v>7.8199999999999994</v>
      </c>
      <c r="AG24" s="35">
        <f t="shared" si="140"/>
        <v>7.794999999999999</v>
      </c>
      <c r="AH24" s="35">
        <f t="shared" si="141"/>
        <v>7.77</v>
      </c>
      <c r="AI24" s="35">
        <f t="shared" si="142"/>
        <v>7.7449999999999992</v>
      </c>
      <c r="AJ24" s="35">
        <f t="shared" si="143"/>
        <v>7.72</v>
      </c>
      <c r="AK24" s="35">
        <f t="shared" si="144"/>
        <v>7.6949999999999994</v>
      </c>
      <c r="AL24" s="35">
        <f t="shared" si="145"/>
        <v>7.67</v>
      </c>
      <c r="AM24" s="35">
        <f t="shared" si="146"/>
        <v>7.6449999999999996</v>
      </c>
      <c r="AN24" s="35">
        <f t="shared" si="147"/>
        <v>7.6199999999999992</v>
      </c>
      <c r="AO24" s="35">
        <f t="shared" si="148"/>
        <v>7.5949999999999998</v>
      </c>
      <c r="AP24" s="35">
        <f>(($A24-$A22)/($A28-$A22))*(AP28-AP22)+AP22</f>
        <v>7.5699999999999994</v>
      </c>
      <c r="AQ24" s="35">
        <f t="shared" si="149"/>
        <v>7.5343280380952375</v>
      </c>
      <c r="AR24" s="35">
        <f t="shared" si="150"/>
        <v>7.4986560761904757</v>
      </c>
      <c r="AS24" s="35">
        <f t="shared" si="151"/>
        <v>7.4629841142857138</v>
      </c>
      <c r="AT24" s="35">
        <f t="shared" si="152"/>
        <v>7.4273121523809529</v>
      </c>
      <c r="AU24" s="35">
        <f t="shared" si="153"/>
        <v>7.391640190476191</v>
      </c>
      <c r="AV24" s="35">
        <f t="shared" si="154"/>
        <v>7.3559682285714292</v>
      </c>
      <c r="AW24" s="35">
        <f t="shared" si="155"/>
        <v>7.3202962666666673</v>
      </c>
      <c r="AX24" s="35">
        <f t="shared" si="156"/>
        <v>7.2846243047619055</v>
      </c>
      <c r="AY24" s="35">
        <f t="shared" si="157"/>
        <v>7.2489523428571436</v>
      </c>
      <c r="AZ24" s="35">
        <f t="shared" si="158"/>
        <v>7.2132803809523818</v>
      </c>
      <c r="BA24" s="35">
        <f t="shared" si="159"/>
        <v>7.1776084190476199</v>
      </c>
      <c r="BB24" s="35">
        <f t="shared" si="160"/>
        <v>7.1419364571428581</v>
      </c>
      <c r="BC24" s="35">
        <f t="shared" si="161"/>
        <v>7.1062644952380962</v>
      </c>
      <c r="BD24" s="35">
        <f t="shared" si="162"/>
        <v>7.0705925333333344</v>
      </c>
      <c r="BE24" s="35">
        <f t="shared" si="163"/>
        <v>7.0349205714285725</v>
      </c>
      <c r="BF24" s="35">
        <f t="shared" si="164"/>
        <v>6.9992486095238107</v>
      </c>
      <c r="BG24" s="35">
        <f t="shared" si="165"/>
        <v>6.9635766476190462</v>
      </c>
      <c r="BH24" s="35">
        <f t="shared" si="166"/>
        <v>6.9279046857142834</v>
      </c>
      <c r="BI24" s="35">
        <f t="shared" si="167"/>
        <v>6.8922327238095225</v>
      </c>
      <c r="BJ24" s="35">
        <f t="shared" si="168"/>
        <v>6.8565607619047606</v>
      </c>
      <c r="BK24" s="35">
        <f t="shared" si="169"/>
        <v>6.8208887999999988</v>
      </c>
      <c r="BL24" s="35">
        <f t="shared" si="170"/>
        <v>6.7852168380952369</v>
      </c>
      <c r="BM24" s="35">
        <f t="shared" si="171"/>
        <v>6.7495448761904751</v>
      </c>
      <c r="BN24" s="35">
        <f t="shared" si="172"/>
        <v>6.7138729142857132</v>
      </c>
      <c r="BO24" s="35">
        <f t="shared" si="173"/>
        <v>6.6782009523809513</v>
      </c>
      <c r="BP24" s="35">
        <f t="shared" si="174"/>
        <v>6.6425289904761895</v>
      </c>
      <c r="BQ24" s="35">
        <f t="shared" si="175"/>
        <v>6.6068570285714276</v>
      </c>
      <c r="BR24" s="35">
        <f t="shared" si="176"/>
        <v>6.5711850666666667</v>
      </c>
      <c r="BS24" s="35">
        <f t="shared" si="107"/>
        <v>5.3755131047619056</v>
      </c>
      <c r="BT24" s="35">
        <f t="shared" si="108"/>
        <v>7.4941268571428568</v>
      </c>
      <c r="BU24" s="35">
        <f t="shared" si="109"/>
        <v>5.3041691809523819</v>
      </c>
      <c r="BV24" s="35">
        <f t="shared" si="110"/>
        <v>7.4890686476190469</v>
      </c>
      <c r="BW24" s="35">
        <f t="shared" si="177"/>
        <v>6.3928252571428574</v>
      </c>
      <c r="BX24" s="35">
        <f t="shared" si="188"/>
        <v>6.3571532952380956</v>
      </c>
      <c r="BY24" s="35">
        <f>(($A24-$A22)/($A28-$A22))*(BY28-BY22)+BY22</f>
        <v>6.3214813333333337</v>
      </c>
      <c r="BZ24" s="35">
        <f t="shared" si="179"/>
        <v>6.2859998666666668</v>
      </c>
      <c r="CA24" s="35">
        <f t="shared" si="180"/>
        <v>6.2505184000000007</v>
      </c>
      <c r="CB24" s="35">
        <f t="shared" si="181"/>
        <v>6.2150369333333337</v>
      </c>
      <c r="CC24" s="35">
        <f t="shared" si="182"/>
        <v>6.1795554666666668</v>
      </c>
      <c r="CD24" s="35">
        <f t="shared" si="183"/>
        <v>6.1440740000000007</v>
      </c>
      <c r="CE24" s="35">
        <f t="shared" si="184"/>
        <v>6.1085925333333337</v>
      </c>
      <c r="CF24" s="35">
        <f t="shared" si="185"/>
        <v>6.0731110666666668</v>
      </c>
      <c r="CG24" s="35">
        <f t="shared" si="186"/>
        <v>6.0376296000000007</v>
      </c>
      <c r="CH24" s="35">
        <f t="shared" si="187"/>
        <v>6.0021481333333337</v>
      </c>
      <c r="CI24" s="35">
        <f>(($A24-$A22)/($A28-$A22))*(CI28-CI22)+CI22</f>
        <v>5.9666666666666668</v>
      </c>
    </row>
    <row r="25" spans="1:87" ht="15" thickBot="1" x14ac:dyDescent="0.35">
      <c r="A25" s="32">
        <v>22.5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>
        <f>(($A25-$A22)/($A28-$A22))*(N28-N22)+N22</f>
        <v>8.1609999999999996</v>
      </c>
      <c r="O25" s="35">
        <f t="shared" si="133"/>
        <v>2.4240000000000026</v>
      </c>
      <c r="P25" s="35">
        <f t="shared" si="134"/>
        <v>3.2320000000000038</v>
      </c>
      <c r="Q25" s="35">
        <f t="shared" si="135"/>
        <v>4.0400000000000045</v>
      </c>
      <c r="R25" s="35">
        <f t="shared" si="136"/>
        <v>4.8480000000000052</v>
      </c>
      <c r="S25" s="35">
        <f t="shared" si="137"/>
        <v>5.6560000000000059</v>
      </c>
      <c r="T25" s="35">
        <f t="shared" si="138"/>
        <v>6.4640000000000075</v>
      </c>
      <c r="U25" s="35">
        <f t="shared" si="139"/>
        <v>7.2719999999999994</v>
      </c>
      <c r="V25" s="35">
        <f>(($A25-$A22)/($A28-$A22))*(V28-V22)+V22</f>
        <v>8.08</v>
      </c>
      <c r="W25" s="35">
        <f t="shared" si="122"/>
        <v>8.0630000000000006</v>
      </c>
      <c r="X25" s="35">
        <f t="shared" si="123"/>
        <v>8.0459999999999994</v>
      </c>
      <c r="Y25" s="35">
        <f t="shared" si="124"/>
        <v>8.0289999999999999</v>
      </c>
      <c r="Z25" s="35">
        <f t="shared" si="125"/>
        <v>8.0120000000000005</v>
      </c>
      <c r="AA25" s="35">
        <f t="shared" si="126"/>
        <v>7.9950000000000001</v>
      </c>
      <c r="AB25" s="35">
        <f t="shared" si="127"/>
        <v>7.9779999999999998</v>
      </c>
      <c r="AC25" s="35">
        <f t="shared" si="128"/>
        <v>7.9610000000000003</v>
      </c>
      <c r="AD25" s="35">
        <f t="shared" si="129"/>
        <v>7.944</v>
      </c>
      <c r="AE25" s="35">
        <f t="shared" si="130"/>
        <v>7.9270000000000005</v>
      </c>
      <c r="AF25" s="35">
        <f>(($A25-$A22)/($A28-$A22))*(AF28-AF22)+AF22</f>
        <v>7.91</v>
      </c>
      <c r="AG25" s="35">
        <f t="shared" si="140"/>
        <v>7.8849999999999998</v>
      </c>
      <c r="AH25" s="35">
        <f t="shared" si="141"/>
        <v>7.86</v>
      </c>
      <c r="AI25" s="35">
        <f t="shared" si="142"/>
        <v>7.835</v>
      </c>
      <c r="AJ25" s="35">
        <f t="shared" si="143"/>
        <v>7.8100000000000005</v>
      </c>
      <c r="AK25" s="35">
        <f t="shared" si="144"/>
        <v>7.7850000000000001</v>
      </c>
      <c r="AL25" s="35">
        <f t="shared" si="145"/>
        <v>7.7600000000000007</v>
      </c>
      <c r="AM25" s="35">
        <f t="shared" si="146"/>
        <v>7.7350000000000003</v>
      </c>
      <c r="AN25" s="35">
        <f t="shared" si="147"/>
        <v>7.71</v>
      </c>
      <c r="AO25" s="35">
        <f t="shared" si="148"/>
        <v>7.6850000000000005</v>
      </c>
      <c r="AP25" s="35">
        <f>(($A25-$A22)/($A28-$A22))*(AP28-AP22)+AP22</f>
        <v>7.66</v>
      </c>
      <c r="AQ25" s="35">
        <f t="shared" si="149"/>
        <v>7.6236349142857147</v>
      </c>
      <c r="AR25" s="35">
        <f t="shared" si="150"/>
        <v>7.5872698285714293</v>
      </c>
      <c r="AS25" s="35">
        <f t="shared" si="151"/>
        <v>7.550904742857143</v>
      </c>
      <c r="AT25" s="35">
        <f t="shared" si="152"/>
        <v>7.5145396571428584</v>
      </c>
      <c r="AU25" s="35">
        <f t="shared" si="153"/>
        <v>7.4781745714285721</v>
      </c>
      <c r="AV25" s="35">
        <f t="shared" si="154"/>
        <v>7.4418094857142867</v>
      </c>
      <c r="AW25" s="35">
        <f t="shared" si="155"/>
        <v>7.4054444000000013</v>
      </c>
      <c r="AX25" s="35">
        <f t="shared" si="156"/>
        <v>7.3690793142857158</v>
      </c>
      <c r="AY25" s="35">
        <f t="shared" si="157"/>
        <v>7.3327142285714295</v>
      </c>
      <c r="AZ25" s="35">
        <f t="shared" si="158"/>
        <v>7.2963491428571441</v>
      </c>
      <c r="BA25" s="35">
        <f t="shared" si="159"/>
        <v>7.2599840571428587</v>
      </c>
      <c r="BB25" s="35">
        <f t="shared" si="160"/>
        <v>7.2236189714285732</v>
      </c>
      <c r="BC25" s="35">
        <f t="shared" si="161"/>
        <v>7.1872538857142869</v>
      </c>
      <c r="BD25" s="35">
        <f t="shared" si="162"/>
        <v>7.1508888000000015</v>
      </c>
      <c r="BE25" s="35">
        <f t="shared" si="163"/>
        <v>7.1145237142857161</v>
      </c>
      <c r="BF25" s="35">
        <f t="shared" si="164"/>
        <v>7.0781586285714306</v>
      </c>
      <c r="BG25" s="35">
        <f t="shared" si="165"/>
        <v>7.0417935428571417</v>
      </c>
      <c r="BH25" s="35">
        <f t="shared" si="166"/>
        <v>7.0054284571428553</v>
      </c>
      <c r="BI25" s="35">
        <f t="shared" si="167"/>
        <v>6.9690633714285699</v>
      </c>
      <c r="BJ25" s="35">
        <f t="shared" si="168"/>
        <v>6.9326982857142845</v>
      </c>
      <c r="BK25" s="35">
        <f t="shared" si="169"/>
        <v>6.8963331999999991</v>
      </c>
      <c r="BL25" s="35">
        <f t="shared" si="170"/>
        <v>6.8599681142857136</v>
      </c>
      <c r="BM25" s="35">
        <f t="shared" si="171"/>
        <v>6.8236030285714273</v>
      </c>
      <c r="BN25" s="35">
        <f t="shared" si="172"/>
        <v>6.7872379428571419</v>
      </c>
      <c r="BO25" s="35">
        <f t="shared" si="173"/>
        <v>6.7508728571428565</v>
      </c>
      <c r="BP25" s="35">
        <f t="shared" si="174"/>
        <v>6.714507771428571</v>
      </c>
      <c r="BQ25" s="35">
        <f t="shared" si="175"/>
        <v>6.6781426857142856</v>
      </c>
      <c r="BR25" s="35">
        <f t="shared" si="176"/>
        <v>6.6417775999999993</v>
      </c>
      <c r="BS25" s="35">
        <f t="shared" si="107"/>
        <v>5.3554125142857139</v>
      </c>
      <c r="BT25" s="35">
        <f t="shared" si="108"/>
        <v>7.6404760000000005</v>
      </c>
      <c r="BU25" s="35">
        <f t="shared" si="109"/>
        <v>5.282682342857143</v>
      </c>
      <c r="BV25" s="35">
        <f t="shared" si="110"/>
        <v>7.6391744000000008</v>
      </c>
      <c r="BW25" s="35">
        <f t="shared" si="177"/>
        <v>6.4599521714285721</v>
      </c>
      <c r="BX25" s="35">
        <f t="shared" si="188"/>
        <v>6.4235870857142858</v>
      </c>
      <c r="BY25" s="35">
        <f>(($A25-$A22)/($A28-$A22))*(BY28-BY22)+BY22</f>
        <v>6.3872220000000004</v>
      </c>
      <c r="BZ25" s="35">
        <f t="shared" si="179"/>
        <v>6.3509998000000003</v>
      </c>
      <c r="CA25" s="35">
        <f t="shared" si="180"/>
        <v>6.3147776000000002</v>
      </c>
      <c r="CB25" s="35">
        <f t="shared" si="181"/>
        <v>6.2785554000000001</v>
      </c>
      <c r="CC25" s="35">
        <f t="shared" si="182"/>
        <v>6.2423332</v>
      </c>
      <c r="CD25" s="35">
        <f t="shared" si="183"/>
        <v>6.2061110000000008</v>
      </c>
      <c r="CE25" s="35">
        <f t="shared" si="184"/>
        <v>6.1698888000000007</v>
      </c>
      <c r="CF25" s="35">
        <f t="shared" si="185"/>
        <v>6.1336666000000006</v>
      </c>
      <c r="CG25" s="35">
        <f t="shared" si="186"/>
        <v>6.0974444000000005</v>
      </c>
      <c r="CH25" s="35">
        <f t="shared" si="187"/>
        <v>6.0612222000000004</v>
      </c>
      <c r="CI25" s="35">
        <f>(($A25-$A22)/($A28-$A22))*(CI28-CI22)+CI22</f>
        <v>6.0250000000000004</v>
      </c>
    </row>
    <row r="26" spans="1:87" ht="15" thickBot="1" x14ac:dyDescent="0.35">
      <c r="A26" s="32">
        <v>22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>
        <f>(($A26-$A22)/($A28-$A22))*(N28-N22)+N22</f>
        <v>8.2473333333333336</v>
      </c>
      <c r="O26" s="35">
        <f t="shared" si="133"/>
        <v>2.449000000000003</v>
      </c>
      <c r="P26" s="35">
        <f t="shared" si="134"/>
        <v>3.2653333333333374</v>
      </c>
      <c r="Q26" s="35">
        <f t="shared" si="135"/>
        <v>4.0816666666666714</v>
      </c>
      <c r="R26" s="35">
        <f t="shared" si="136"/>
        <v>4.8980000000000059</v>
      </c>
      <c r="S26" s="35">
        <f t="shared" si="137"/>
        <v>5.7143333333333395</v>
      </c>
      <c r="T26" s="35">
        <f t="shared" si="138"/>
        <v>6.5306666666666748</v>
      </c>
      <c r="U26" s="35">
        <f t="shared" si="139"/>
        <v>7.3469999999999995</v>
      </c>
      <c r="V26" s="35">
        <f>(($A26-$A22)/($A28-$A22))*(V28-V22)+V22</f>
        <v>8.163333333333334</v>
      </c>
      <c r="W26" s="35">
        <f t="shared" si="122"/>
        <v>8.1470000000000002</v>
      </c>
      <c r="X26" s="35">
        <f t="shared" si="123"/>
        <v>8.1306666666666665</v>
      </c>
      <c r="Y26" s="35">
        <f t="shared" si="124"/>
        <v>8.1143333333333345</v>
      </c>
      <c r="Z26" s="35">
        <f t="shared" si="125"/>
        <v>8.0980000000000008</v>
      </c>
      <c r="AA26" s="35">
        <f t="shared" si="126"/>
        <v>8.081666666666667</v>
      </c>
      <c r="AB26" s="35">
        <f t="shared" si="127"/>
        <v>8.0653333333333332</v>
      </c>
      <c r="AC26" s="35">
        <f t="shared" si="128"/>
        <v>8.0489999999999995</v>
      </c>
      <c r="AD26" s="35">
        <f t="shared" si="129"/>
        <v>8.0326666666666675</v>
      </c>
      <c r="AE26" s="35">
        <f t="shared" si="130"/>
        <v>8.0163333333333338</v>
      </c>
      <c r="AF26" s="35">
        <f>(($A26-$A22)/($A28-$A22))*(AF28-AF22)+AF22</f>
        <v>8</v>
      </c>
      <c r="AG26" s="35">
        <f t="shared" si="140"/>
        <v>7.9749999999999996</v>
      </c>
      <c r="AH26" s="35">
        <f t="shared" si="141"/>
        <v>7.95</v>
      </c>
      <c r="AI26" s="35">
        <f t="shared" si="142"/>
        <v>7.9249999999999998</v>
      </c>
      <c r="AJ26" s="35">
        <f t="shared" si="143"/>
        <v>7.9</v>
      </c>
      <c r="AK26" s="35">
        <f t="shared" si="144"/>
        <v>7.875</v>
      </c>
      <c r="AL26" s="35">
        <f t="shared" si="145"/>
        <v>7.8500000000000005</v>
      </c>
      <c r="AM26" s="35">
        <f t="shared" si="146"/>
        <v>7.8250000000000002</v>
      </c>
      <c r="AN26" s="35">
        <f t="shared" si="147"/>
        <v>7.8</v>
      </c>
      <c r="AO26" s="35">
        <f t="shared" si="148"/>
        <v>7.7750000000000004</v>
      </c>
      <c r="AP26" s="35">
        <f>(($A26-$A22)/($A28-$A22))*(AP28-AP22)+AP22</f>
        <v>7.75</v>
      </c>
      <c r="AQ26" s="35">
        <f t="shared" si="149"/>
        <v>7.712941790476191</v>
      </c>
      <c r="AR26" s="35">
        <f t="shared" si="150"/>
        <v>7.6758835809523811</v>
      </c>
      <c r="AS26" s="35">
        <f t="shared" si="151"/>
        <v>7.6388253714285721</v>
      </c>
      <c r="AT26" s="35">
        <f t="shared" si="152"/>
        <v>7.6017671619047622</v>
      </c>
      <c r="AU26" s="35">
        <f t="shared" si="153"/>
        <v>7.5647089523809532</v>
      </c>
      <c r="AV26" s="35">
        <f t="shared" si="154"/>
        <v>7.5276507428571442</v>
      </c>
      <c r="AW26" s="35">
        <f t="shared" si="155"/>
        <v>7.4905925333333343</v>
      </c>
      <c r="AX26" s="35">
        <f t="shared" si="156"/>
        <v>7.4535343238095253</v>
      </c>
      <c r="AY26" s="35">
        <f t="shared" si="157"/>
        <v>7.4164761142857154</v>
      </c>
      <c r="AZ26" s="35">
        <f t="shared" si="158"/>
        <v>7.3794179047619064</v>
      </c>
      <c r="BA26" s="35">
        <f t="shared" si="159"/>
        <v>7.3423596952380965</v>
      </c>
      <c r="BB26" s="35">
        <f t="shared" si="160"/>
        <v>7.3053014857142875</v>
      </c>
      <c r="BC26" s="35">
        <f t="shared" si="161"/>
        <v>7.2682432761904776</v>
      </c>
      <c r="BD26" s="35">
        <f t="shared" si="162"/>
        <v>7.2311850666666686</v>
      </c>
      <c r="BE26" s="35">
        <f t="shared" si="163"/>
        <v>7.1941268571428587</v>
      </c>
      <c r="BF26" s="35">
        <f t="shared" si="164"/>
        <v>7.1570686476190497</v>
      </c>
      <c r="BG26" s="35">
        <f t="shared" si="165"/>
        <v>7.1200104380952363</v>
      </c>
      <c r="BH26" s="35">
        <f t="shared" si="166"/>
        <v>7.0829522285714273</v>
      </c>
      <c r="BI26" s="35">
        <f t="shared" si="167"/>
        <v>7.0458940190476174</v>
      </c>
      <c r="BJ26" s="35">
        <f t="shared" si="168"/>
        <v>7.0088358095238084</v>
      </c>
      <c r="BK26" s="35">
        <f t="shared" si="169"/>
        <v>6.9717775999999985</v>
      </c>
      <c r="BL26" s="35">
        <f t="shared" si="170"/>
        <v>6.9347193904761895</v>
      </c>
      <c r="BM26" s="35">
        <f t="shared" si="171"/>
        <v>6.8976611809523796</v>
      </c>
      <c r="BN26" s="35">
        <f t="shared" si="172"/>
        <v>6.8606029714285706</v>
      </c>
      <c r="BO26" s="35">
        <f t="shared" si="173"/>
        <v>6.8235447619047607</v>
      </c>
      <c r="BP26" s="35">
        <f t="shared" si="174"/>
        <v>6.7864865523809517</v>
      </c>
      <c r="BQ26" s="35">
        <f t="shared" si="175"/>
        <v>6.7494283428571427</v>
      </c>
      <c r="BR26" s="35">
        <f t="shared" si="176"/>
        <v>6.7123701333333328</v>
      </c>
      <c r="BS26" s="35">
        <f t="shared" si="107"/>
        <v>5.3353119238095239</v>
      </c>
      <c r="BT26" s="35">
        <f t="shared" si="108"/>
        <v>7.7868251428571433</v>
      </c>
      <c r="BU26" s="35">
        <f t="shared" si="109"/>
        <v>5.261195504761905</v>
      </c>
      <c r="BV26" s="35">
        <f t="shared" si="110"/>
        <v>7.7892801523809529</v>
      </c>
      <c r="BW26" s="35">
        <f t="shared" si="177"/>
        <v>6.527079085714286</v>
      </c>
      <c r="BX26" s="35">
        <f t="shared" si="188"/>
        <v>6.4900208761904761</v>
      </c>
      <c r="BY26" s="35">
        <f>(($A26-$A22)/($A28-$A22))*(BY28-BY22)+BY22</f>
        <v>6.4529626666666671</v>
      </c>
      <c r="BZ26" s="35">
        <f t="shared" si="179"/>
        <v>6.4159997333333338</v>
      </c>
      <c r="CA26" s="35">
        <f t="shared" si="180"/>
        <v>6.3790368000000006</v>
      </c>
      <c r="CB26" s="35">
        <f t="shared" si="181"/>
        <v>6.3420738666666665</v>
      </c>
      <c r="CC26" s="35">
        <f t="shared" si="182"/>
        <v>6.3051109333333333</v>
      </c>
      <c r="CD26" s="35">
        <f t="shared" si="183"/>
        <v>6.2681480000000001</v>
      </c>
      <c r="CE26" s="35">
        <f t="shared" si="184"/>
        <v>6.2311850666666668</v>
      </c>
      <c r="CF26" s="35">
        <f t="shared" si="185"/>
        <v>6.1942221333333336</v>
      </c>
      <c r="CG26" s="35">
        <f t="shared" si="186"/>
        <v>6.1572592000000004</v>
      </c>
      <c r="CH26" s="35">
        <f t="shared" si="187"/>
        <v>6.1202962666666663</v>
      </c>
      <c r="CI26" s="35">
        <f>(($A26-$A22)/($A28-$A22))*(CI28-CI22)+CI22</f>
        <v>6.083333333333333</v>
      </c>
    </row>
    <row r="27" spans="1:87" ht="15" thickBot="1" x14ac:dyDescent="0.35">
      <c r="A27" s="32">
        <v>21.5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>
        <f>(($A27-$A22)/($A28-$A22))*(N28-N22)+N22</f>
        <v>8.3336666666666659</v>
      </c>
      <c r="O27" s="35">
        <f t="shared" si="133"/>
        <v>2.4740000000000024</v>
      </c>
      <c r="P27" s="35">
        <f t="shared" si="134"/>
        <v>3.2986666666666702</v>
      </c>
      <c r="Q27" s="35">
        <f t="shared" si="135"/>
        <v>4.1233333333333375</v>
      </c>
      <c r="R27" s="35">
        <f t="shared" si="136"/>
        <v>4.9480000000000048</v>
      </c>
      <c r="S27" s="35">
        <f t="shared" si="137"/>
        <v>5.7726666666666722</v>
      </c>
      <c r="T27" s="35">
        <f t="shared" si="138"/>
        <v>6.5973333333333404</v>
      </c>
      <c r="U27" s="35">
        <f t="shared" si="139"/>
        <v>7.4219999999999988</v>
      </c>
      <c r="V27" s="35">
        <f>(($A27-$A22)/($A28-$A22))*(V28-V22)+V22</f>
        <v>8.2466666666666661</v>
      </c>
      <c r="W27" s="35">
        <f t="shared" si="122"/>
        <v>8.2309999999999999</v>
      </c>
      <c r="X27" s="35">
        <f t="shared" si="123"/>
        <v>8.2153333333333336</v>
      </c>
      <c r="Y27" s="35">
        <f t="shared" si="124"/>
        <v>8.1996666666666655</v>
      </c>
      <c r="Z27" s="35">
        <f t="shared" si="125"/>
        <v>8.1839999999999993</v>
      </c>
      <c r="AA27" s="35">
        <f t="shared" si="126"/>
        <v>8.168333333333333</v>
      </c>
      <c r="AB27" s="35">
        <f t="shared" si="127"/>
        <v>8.1526666666666667</v>
      </c>
      <c r="AC27" s="35">
        <f t="shared" si="128"/>
        <v>8.1370000000000005</v>
      </c>
      <c r="AD27" s="35">
        <f t="shared" si="129"/>
        <v>8.1213333333333324</v>
      </c>
      <c r="AE27" s="35">
        <f t="shared" si="130"/>
        <v>8.1056666666666661</v>
      </c>
      <c r="AF27" s="35">
        <f>(($A27-$A22)/($A28-$A22))*(AF28-AF22)+AF22</f>
        <v>8.09</v>
      </c>
      <c r="AG27" s="35">
        <f t="shared" si="140"/>
        <v>8.0649999999999995</v>
      </c>
      <c r="AH27" s="35">
        <f t="shared" si="141"/>
        <v>8.0400000000000009</v>
      </c>
      <c r="AI27" s="35">
        <f t="shared" si="142"/>
        <v>8.0150000000000006</v>
      </c>
      <c r="AJ27" s="35">
        <f t="shared" si="143"/>
        <v>7.99</v>
      </c>
      <c r="AK27" s="35">
        <f t="shared" si="144"/>
        <v>7.9649999999999999</v>
      </c>
      <c r="AL27" s="35">
        <f t="shared" si="145"/>
        <v>7.94</v>
      </c>
      <c r="AM27" s="35">
        <f t="shared" si="146"/>
        <v>7.915</v>
      </c>
      <c r="AN27" s="35">
        <f t="shared" si="147"/>
        <v>7.89</v>
      </c>
      <c r="AO27" s="35">
        <f t="shared" si="148"/>
        <v>7.8650000000000002</v>
      </c>
      <c r="AP27" s="35">
        <f>(($A27-$A22)/($A28-$A22))*(AP28-AP22)+AP22</f>
        <v>7.84</v>
      </c>
      <c r="AQ27" s="35">
        <f t="shared" si="149"/>
        <v>7.8022486666666664</v>
      </c>
      <c r="AR27" s="35">
        <f t="shared" si="150"/>
        <v>7.7644973333333329</v>
      </c>
      <c r="AS27" s="35">
        <f t="shared" si="151"/>
        <v>7.7267460000000003</v>
      </c>
      <c r="AT27" s="35">
        <f t="shared" si="152"/>
        <v>7.6889946666666669</v>
      </c>
      <c r="AU27" s="35">
        <f t="shared" si="153"/>
        <v>7.6512433333333343</v>
      </c>
      <c r="AV27" s="35">
        <f t="shared" si="154"/>
        <v>7.6134920000000008</v>
      </c>
      <c r="AW27" s="35">
        <f t="shared" si="155"/>
        <v>7.5757406666666673</v>
      </c>
      <c r="AX27" s="35">
        <f t="shared" si="156"/>
        <v>7.5379893333333339</v>
      </c>
      <c r="AY27" s="35">
        <f t="shared" si="157"/>
        <v>7.5002380000000013</v>
      </c>
      <c r="AZ27" s="35">
        <f t="shared" si="158"/>
        <v>7.4624866666666678</v>
      </c>
      <c r="BA27" s="35">
        <f t="shared" si="159"/>
        <v>7.4247353333333344</v>
      </c>
      <c r="BB27" s="35">
        <f t="shared" si="160"/>
        <v>7.3869840000000018</v>
      </c>
      <c r="BC27" s="35">
        <f t="shared" si="161"/>
        <v>7.3492326666666683</v>
      </c>
      <c r="BD27" s="35">
        <f t="shared" si="162"/>
        <v>7.3114813333333348</v>
      </c>
      <c r="BE27" s="35">
        <f t="shared" si="163"/>
        <v>7.2737300000000022</v>
      </c>
      <c r="BF27" s="35">
        <f t="shared" si="164"/>
        <v>7.2359786666666688</v>
      </c>
      <c r="BG27" s="35">
        <f t="shared" si="165"/>
        <v>7.1982273333333318</v>
      </c>
      <c r="BH27" s="35">
        <f t="shared" si="166"/>
        <v>7.1604759999999983</v>
      </c>
      <c r="BI27" s="35">
        <f t="shared" si="167"/>
        <v>7.1227246666666648</v>
      </c>
      <c r="BJ27" s="35">
        <f t="shared" si="168"/>
        <v>7.0849733333333322</v>
      </c>
      <c r="BK27" s="35">
        <f t="shared" si="169"/>
        <v>7.0472219999999988</v>
      </c>
      <c r="BL27" s="35">
        <f t="shared" si="170"/>
        <v>7.0094706666666653</v>
      </c>
      <c r="BM27" s="35">
        <f t="shared" si="171"/>
        <v>6.9717193333333327</v>
      </c>
      <c r="BN27" s="35">
        <f t="shared" si="172"/>
        <v>6.9339679999999992</v>
      </c>
      <c r="BO27" s="35">
        <f t="shared" si="173"/>
        <v>6.8962166666666658</v>
      </c>
      <c r="BP27" s="35">
        <f t="shared" si="174"/>
        <v>6.8584653333333323</v>
      </c>
      <c r="BQ27" s="35">
        <f t="shared" si="175"/>
        <v>6.8207139999999997</v>
      </c>
      <c r="BR27" s="35">
        <f t="shared" si="176"/>
        <v>6.7829626666666663</v>
      </c>
      <c r="BS27" s="35">
        <f t="shared" si="107"/>
        <v>5.3152113333333331</v>
      </c>
      <c r="BT27" s="35">
        <f t="shared" si="108"/>
        <v>7.9331742857142862</v>
      </c>
      <c r="BU27" s="35">
        <f t="shared" si="109"/>
        <v>5.239708666666667</v>
      </c>
      <c r="BV27" s="35">
        <f t="shared" si="110"/>
        <v>7.9393859047619051</v>
      </c>
      <c r="BW27" s="35">
        <f t="shared" si="177"/>
        <v>6.5942059999999998</v>
      </c>
      <c r="BX27" s="35">
        <f t="shared" si="188"/>
        <v>6.5564546666666672</v>
      </c>
      <c r="BY27" s="35">
        <f>(($A27-$A22)/($A28-$A22))*(BY28-BY22)+BY22</f>
        <v>6.5187033333333337</v>
      </c>
      <c r="BZ27" s="35">
        <f t="shared" si="179"/>
        <v>6.4809996666666674</v>
      </c>
      <c r="CA27" s="35">
        <f t="shared" si="180"/>
        <v>6.4432960000000001</v>
      </c>
      <c r="CB27" s="35">
        <f t="shared" si="181"/>
        <v>6.4055923333333338</v>
      </c>
      <c r="CC27" s="35">
        <f t="shared" si="182"/>
        <v>6.3678886666666665</v>
      </c>
      <c r="CD27" s="35">
        <f t="shared" si="183"/>
        <v>6.3301850000000002</v>
      </c>
      <c r="CE27" s="35">
        <f t="shared" si="184"/>
        <v>6.2924813333333338</v>
      </c>
      <c r="CF27" s="35">
        <f t="shared" si="185"/>
        <v>6.2547776666666666</v>
      </c>
      <c r="CG27" s="35">
        <f t="shared" si="186"/>
        <v>6.2170740000000002</v>
      </c>
      <c r="CH27" s="35">
        <f t="shared" si="187"/>
        <v>6.179370333333333</v>
      </c>
      <c r="CI27" s="35">
        <f>(($A27-$A22)/($A28-$A22))*(CI28-CI22)+CI22</f>
        <v>6.1416666666666666</v>
      </c>
    </row>
    <row r="28" spans="1:87" ht="15" thickBot="1" x14ac:dyDescent="0.35">
      <c r="A28" s="32">
        <v>21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139">
        <v>8.42</v>
      </c>
      <c r="O28" s="35">
        <f t="shared" si="133"/>
        <v>2.4990000000000028</v>
      </c>
      <c r="P28" s="35">
        <f t="shared" si="134"/>
        <v>3.3320000000000038</v>
      </c>
      <c r="Q28" s="35">
        <f t="shared" si="135"/>
        <v>4.1650000000000045</v>
      </c>
      <c r="R28" s="35">
        <f t="shared" si="136"/>
        <v>4.9980000000000055</v>
      </c>
      <c r="S28" s="35">
        <f t="shared" si="137"/>
        <v>5.8310000000000057</v>
      </c>
      <c r="T28" s="35">
        <f t="shared" si="138"/>
        <v>6.6640000000000077</v>
      </c>
      <c r="U28" s="35">
        <f t="shared" si="139"/>
        <v>7.496999999999999</v>
      </c>
      <c r="V28" s="139">
        <v>8.33</v>
      </c>
      <c r="W28" s="35">
        <f t="shared" si="122"/>
        <v>8.3149999999999995</v>
      </c>
      <c r="X28" s="35">
        <f t="shared" si="123"/>
        <v>8.3000000000000007</v>
      </c>
      <c r="Y28" s="35">
        <f t="shared" si="124"/>
        <v>8.2850000000000001</v>
      </c>
      <c r="Z28" s="35">
        <f t="shared" si="125"/>
        <v>8.27</v>
      </c>
      <c r="AA28" s="35">
        <f t="shared" si="126"/>
        <v>8.254999999999999</v>
      </c>
      <c r="AB28" s="35">
        <f t="shared" si="127"/>
        <v>8.24</v>
      </c>
      <c r="AC28" s="35">
        <f t="shared" si="128"/>
        <v>8.2249999999999996</v>
      </c>
      <c r="AD28" s="35">
        <f t="shared" si="129"/>
        <v>8.2099999999999991</v>
      </c>
      <c r="AE28" s="35">
        <f t="shared" si="130"/>
        <v>8.1950000000000003</v>
      </c>
      <c r="AF28" s="139">
        <v>8.18</v>
      </c>
      <c r="AG28" s="35">
        <f t="shared" si="140"/>
        <v>8.1549999999999994</v>
      </c>
      <c r="AH28" s="35">
        <f t="shared" si="141"/>
        <v>8.1300000000000008</v>
      </c>
      <c r="AI28" s="35">
        <f t="shared" si="142"/>
        <v>8.1050000000000004</v>
      </c>
      <c r="AJ28" s="35">
        <f t="shared" si="143"/>
        <v>8.08</v>
      </c>
      <c r="AK28" s="35">
        <f t="shared" si="144"/>
        <v>8.0549999999999997</v>
      </c>
      <c r="AL28" s="35">
        <f t="shared" si="145"/>
        <v>8.0299999999999994</v>
      </c>
      <c r="AM28" s="35">
        <f t="shared" si="146"/>
        <v>8.004999999999999</v>
      </c>
      <c r="AN28" s="35">
        <f t="shared" si="147"/>
        <v>7.9799999999999995</v>
      </c>
      <c r="AO28" s="35">
        <f t="shared" si="148"/>
        <v>7.9550000000000001</v>
      </c>
      <c r="AP28" s="139">
        <v>7.93</v>
      </c>
      <c r="AQ28" s="35">
        <f t="shared" si="149"/>
        <v>7.8915555428571427</v>
      </c>
      <c r="AR28" s="35">
        <f t="shared" si="150"/>
        <v>7.8531110857142856</v>
      </c>
      <c r="AS28" s="35">
        <f t="shared" si="151"/>
        <v>7.8146666285714286</v>
      </c>
      <c r="AT28" s="35">
        <f t="shared" si="152"/>
        <v>7.7762221714285715</v>
      </c>
      <c r="AU28" s="35">
        <f t="shared" si="153"/>
        <v>7.7377777142857145</v>
      </c>
      <c r="AV28" s="35">
        <f t="shared" si="154"/>
        <v>7.6993332571428574</v>
      </c>
      <c r="AW28" s="35">
        <f t="shared" si="155"/>
        <v>7.6608888000000004</v>
      </c>
      <c r="AX28" s="35">
        <f t="shared" si="156"/>
        <v>7.6224443428571433</v>
      </c>
      <c r="AY28" s="35">
        <f t="shared" si="157"/>
        <v>7.5839998857142863</v>
      </c>
      <c r="AZ28" s="35">
        <f t="shared" si="158"/>
        <v>7.5455554285714292</v>
      </c>
      <c r="BA28" s="35">
        <f t="shared" si="159"/>
        <v>7.5071109714285722</v>
      </c>
      <c r="BB28" s="35">
        <f t="shared" si="160"/>
        <v>7.4686665142857152</v>
      </c>
      <c r="BC28" s="35">
        <f t="shared" si="161"/>
        <v>7.4302220571428581</v>
      </c>
      <c r="BD28" s="35">
        <f t="shared" si="162"/>
        <v>7.3917776000000019</v>
      </c>
      <c r="BE28" s="35">
        <f t="shared" si="163"/>
        <v>7.3533331428571449</v>
      </c>
      <c r="BF28" s="35">
        <f t="shared" si="164"/>
        <v>7.3148886857142879</v>
      </c>
      <c r="BG28" s="35">
        <f t="shared" si="165"/>
        <v>7.2764442285714264</v>
      </c>
      <c r="BH28" s="35">
        <f t="shared" si="166"/>
        <v>7.2379997714285693</v>
      </c>
      <c r="BI28" s="35">
        <f t="shared" si="167"/>
        <v>7.1995553142857123</v>
      </c>
      <c r="BJ28" s="35">
        <f t="shared" si="168"/>
        <v>7.1611108571428561</v>
      </c>
      <c r="BK28" s="35">
        <f t="shared" si="169"/>
        <v>7.1226663999999982</v>
      </c>
      <c r="BL28" s="35">
        <f t="shared" si="170"/>
        <v>7.084221942857142</v>
      </c>
      <c r="BM28" s="35">
        <f t="shared" si="171"/>
        <v>7.0457774857142841</v>
      </c>
      <c r="BN28" s="35">
        <f t="shared" si="172"/>
        <v>7.0073330285714279</v>
      </c>
      <c r="BO28" s="35">
        <f t="shared" si="173"/>
        <v>6.96888857142857</v>
      </c>
      <c r="BP28" s="35">
        <f t="shared" si="174"/>
        <v>6.9304441142857138</v>
      </c>
      <c r="BQ28" s="35">
        <f t="shared" si="175"/>
        <v>6.8919996571428568</v>
      </c>
      <c r="BR28" s="35">
        <f t="shared" si="176"/>
        <v>6.8535551999999997</v>
      </c>
      <c r="BS28" s="35">
        <f t="shared" si="107"/>
        <v>5.2951107428571431</v>
      </c>
      <c r="BT28" s="35">
        <f t="shared" si="108"/>
        <v>8.079523428571429</v>
      </c>
      <c r="BU28" s="35">
        <f t="shared" si="109"/>
        <v>5.218221828571429</v>
      </c>
      <c r="BV28" s="35">
        <f t="shared" si="110"/>
        <v>8.0894916571428563</v>
      </c>
      <c r="BW28" s="35">
        <f t="shared" si="177"/>
        <v>6.6613329142857145</v>
      </c>
      <c r="BX28" s="35">
        <f t="shared" si="188"/>
        <v>6.6228884571428575</v>
      </c>
      <c r="BY28" s="139">
        <v>6.5844440000000004</v>
      </c>
      <c r="BZ28" s="35">
        <f t="shared" si="179"/>
        <v>6.5459996</v>
      </c>
      <c r="CA28" s="35">
        <f t="shared" si="180"/>
        <v>6.5075552000000005</v>
      </c>
      <c r="CB28" s="35">
        <f t="shared" si="181"/>
        <v>6.4691108000000002</v>
      </c>
      <c r="CC28" s="35">
        <f t="shared" si="182"/>
        <v>6.4306664000000007</v>
      </c>
      <c r="CD28" s="35">
        <f t="shared" si="183"/>
        <v>6.3922220000000003</v>
      </c>
      <c r="CE28" s="35">
        <f t="shared" si="184"/>
        <v>6.3537775999999999</v>
      </c>
      <c r="CF28" s="35">
        <f t="shared" si="185"/>
        <v>6.3153332000000004</v>
      </c>
      <c r="CG28" s="35">
        <f t="shared" si="186"/>
        <v>6.2768888</v>
      </c>
      <c r="CH28" s="35">
        <f t="shared" si="187"/>
        <v>6.2384444000000006</v>
      </c>
      <c r="CI28" s="139">
        <v>6.2</v>
      </c>
    </row>
    <row r="29" spans="1:87" ht="15" thickBot="1" x14ac:dyDescent="0.35">
      <c r="A29" s="32">
        <v>20.5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>
        <f>(($A29-$A28)/($A34-$A28))*(V34-V28)+V28</f>
        <v>8.4149999999999991</v>
      </c>
      <c r="W29" s="35">
        <f t="shared" ref="W29:W34" si="190">((W$1-V$1)/(AF$1-V$1))*(AF29-V29)+V29</f>
        <v>8.4009999999999998</v>
      </c>
      <c r="X29" s="35">
        <f t="shared" ref="X29:X34" si="191">((X$1-V$1)/(AF$1-V$1))*(AF29-V29)+V29</f>
        <v>8.3869999999999987</v>
      </c>
      <c r="Y29" s="35">
        <f t="shared" ref="Y29:Y34" si="192">((Y$1-V$1)/(AF$1-V$1))*(AF29-V29)+V29</f>
        <v>8.3729999999999993</v>
      </c>
      <c r="Z29" s="35">
        <f t="shared" ref="Z29:Z34" si="193">((Z$1-V$1)/(AF$1-V$1))*(AF29-V29)+V29</f>
        <v>8.359</v>
      </c>
      <c r="AA29" s="35">
        <f t="shared" ref="AA29:AA34" si="194">((AA$1-V$1)/(AF$1-V$1))*(AF29-V29)+V29</f>
        <v>8.3449999999999989</v>
      </c>
      <c r="AB29" s="35">
        <f t="shared" ref="AB29:AB34" si="195">((AB$1-V$1)/(AF$1-V$1))*(AF29-V29)+V29</f>
        <v>8.3309999999999995</v>
      </c>
      <c r="AC29" s="35">
        <f t="shared" ref="AC29:AC34" si="196">((AC$1-V$1)/(AF$1-V$1))*(AF29-V29)+V29</f>
        <v>8.3170000000000002</v>
      </c>
      <c r="AD29" s="35">
        <f t="shared" si="129"/>
        <v>8.3030000000000008</v>
      </c>
      <c r="AE29" s="35">
        <f t="shared" si="130"/>
        <v>8.2889999999999997</v>
      </c>
      <c r="AF29" s="35">
        <f>(($A29-$A28)/($A34-$A28))*(AF34-AF28)+AF28</f>
        <v>8.2750000000000004</v>
      </c>
      <c r="AG29" s="35">
        <f t="shared" si="140"/>
        <v>8.2503333333333337</v>
      </c>
      <c r="AH29" s="35">
        <f t="shared" si="141"/>
        <v>8.2256666666666671</v>
      </c>
      <c r="AI29" s="35">
        <f t="shared" si="142"/>
        <v>8.2010000000000005</v>
      </c>
      <c r="AJ29" s="35">
        <f t="shared" si="143"/>
        <v>8.1763333333333339</v>
      </c>
      <c r="AK29" s="35">
        <f t="shared" si="144"/>
        <v>8.1516666666666673</v>
      </c>
      <c r="AL29" s="35">
        <f t="shared" si="145"/>
        <v>8.1269999999999989</v>
      </c>
      <c r="AM29" s="35">
        <f t="shared" si="146"/>
        <v>8.1023333333333323</v>
      </c>
      <c r="AN29" s="35">
        <f t="shared" si="147"/>
        <v>8.0776666666666657</v>
      </c>
      <c r="AO29" s="35">
        <f t="shared" si="148"/>
        <v>8.052999999999999</v>
      </c>
      <c r="AP29" s="35">
        <f>(($A29-$A28)/($A34-$A28))*(AP34-AP28)+AP28</f>
        <v>8.0283333333333324</v>
      </c>
      <c r="AQ29" s="35">
        <f t="shared" si="149"/>
        <v>7.9896296190476184</v>
      </c>
      <c r="AR29" s="35">
        <f t="shared" si="150"/>
        <v>7.9509259047619043</v>
      </c>
      <c r="AS29" s="35">
        <f t="shared" si="151"/>
        <v>7.9122221904761902</v>
      </c>
      <c r="AT29" s="35">
        <f t="shared" si="152"/>
        <v>7.8735184761904762</v>
      </c>
      <c r="AU29" s="35">
        <f t="shared" si="153"/>
        <v>7.8348147619047621</v>
      </c>
      <c r="AV29" s="35">
        <f t="shared" si="154"/>
        <v>7.7961110476190481</v>
      </c>
      <c r="AW29" s="35">
        <f t="shared" si="155"/>
        <v>7.757407333333334</v>
      </c>
      <c r="AX29" s="35">
        <f t="shared" si="156"/>
        <v>7.7187036190476199</v>
      </c>
      <c r="AY29" s="35">
        <f t="shared" si="157"/>
        <v>7.679999904761905</v>
      </c>
      <c r="AZ29" s="35">
        <f t="shared" si="158"/>
        <v>7.6412961904761909</v>
      </c>
      <c r="BA29" s="35">
        <f t="shared" si="159"/>
        <v>7.6025924761904768</v>
      </c>
      <c r="BB29" s="35">
        <f t="shared" si="160"/>
        <v>7.5638887619047628</v>
      </c>
      <c r="BC29" s="35">
        <f t="shared" si="161"/>
        <v>7.5251850476190487</v>
      </c>
      <c r="BD29" s="35">
        <f t="shared" si="162"/>
        <v>7.4864813333333347</v>
      </c>
      <c r="BE29" s="35">
        <f t="shared" si="163"/>
        <v>7.4477776190476206</v>
      </c>
      <c r="BF29" s="35">
        <f t="shared" si="164"/>
        <v>7.4090739047619065</v>
      </c>
      <c r="BG29" s="35">
        <f t="shared" si="165"/>
        <v>7.370370190476188</v>
      </c>
      <c r="BH29" s="35">
        <f t="shared" si="166"/>
        <v>7.331666476190474</v>
      </c>
      <c r="BI29" s="35">
        <f t="shared" si="167"/>
        <v>7.2929627619047599</v>
      </c>
      <c r="BJ29" s="35">
        <f t="shared" si="168"/>
        <v>7.2542590476190458</v>
      </c>
      <c r="BK29" s="35">
        <f t="shared" si="169"/>
        <v>7.2155553333333318</v>
      </c>
      <c r="BL29" s="35">
        <f t="shared" si="170"/>
        <v>7.1768516190476177</v>
      </c>
      <c r="BM29" s="35">
        <f t="shared" si="171"/>
        <v>7.1381479047619036</v>
      </c>
      <c r="BN29" s="35">
        <f t="shared" si="172"/>
        <v>7.0994441904761896</v>
      </c>
      <c r="BO29" s="35">
        <f t="shared" si="173"/>
        <v>7.0607404761904755</v>
      </c>
      <c r="BP29" s="35">
        <f t="shared" si="174"/>
        <v>7.0220367619047614</v>
      </c>
      <c r="BQ29" s="35">
        <f t="shared" si="175"/>
        <v>6.9833330476190474</v>
      </c>
      <c r="BR29" s="35">
        <f t="shared" si="176"/>
        <v>6.9446293333333333</v>
      </c>
      <c r="BS29" s="35">
        <f t="shared" si="107"/>
        <v>5.2875922857142861</v>
      </c>
      <c r="BT29" s="35">
        <f t="shared" si="108"/>
        <v>8.2543647619047622</v>
      </c>
      <c r="BU29" s="35">
        <f t="shared" si="109"/>
        <v>5.210184857142858</v>
      </c>
      <c r="BV29" s="35">
        <f t="shared" si="110"/>
        <v>8.2694335238095231</v>
      </c>
      <c r="BW29" s="35">
        <f t="shared" si="177"/>
        <v>6.7511107619047621</v>
      </c>
      <c r="BX29" s="35">
        <f t="shared" si="188"/>
        <v>6.7124070476190481</v>
      </c>
      <c r="BY29" s="35">
        <f>(($A29-$A28)/($A34-$A28))*(BY34-BY28)+BY28</f>
        <v>6.673703333333334</v>
      </c>
      <c r="BZ29" s="35">
        <f t="shared" si="179"/>
        <v>6.6349996666666673</v>
      </c>
      <c r="CA29" s="35">
        <f t="shared" si="180"/>
        <v>6.5962960000000006</v>
      </c>
      <c r="CB29" s="35">
        <f t="shared" si="181"/>
        <v>6.5575923333333339</v>
      </c>
      <c r="CC29" s="35">
        <f t="shared" si="182"/>
        <v>6.5188886666666672</v>
      </c>
      <c r="CD29" s="35">
        <f t="shared" si="183"/>
        <v>6.4801850000000005</v>
      </c>
      <c r="CE29" s="35">
        <f t="shared" si="184"/>
        <v>6.4414813333333338</v>
      </c>
      <c r="CF29" s="35">
        <f t="shared" si="185"/>
        <v>6.4027776666666671</v>
      </c>
      <c r="CG29" s="35">
        <f t="shared" si="186"/>
        <v>6.3640740000000005</v>
      </c>
      <c r="CH29" s="35">
        <f t="shared" si="187"/>
        <v>6.3253703333333338</v>
      </c>
      <c r="CI29" s="35">
        <f>(($A29-$A28)/($A34-$A28))*(CI34-CI28)+CI28</f>
        <v>6.2866666666666671</v>
      </c>
    </row>
    <row r="30" spans="1:87" ht="15" thickBot="1" x14ac:dyDescent="0.35">
      <c r="A30" s="32">
        <v>20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>
        <f>(($A30-$A28)/($A34-$A28))*(V34-V28)+V28</f>
        <v>8.5</v>
      </c>
      <c r="W30" s="35">
        <f t="shared" si="190"/>
        <v>8.4870000000000001</v>
      </c>
      <c r="X30" s="35">
        <f t="shared" si="191"/>
        <v>8.4740000000000002</v>
      </c>
      <c r="Y30" s="35">
        <f t="shared" si="192"/>
        <v>8.4610000000000003</v>
      </c>
      <c r="Z30" s="35">
        <f t="shared" si="193"/>
        <v>8.4480000000000004</v>
      </c>
      <c r="AA30" s="35">
        <f t="shared" si="194"/>
        <v>8.4349999999999987</v>
      </c>
      <c r="AB30" s="35">
        <f t="shared" si="195"/>
        <v>8.4219999999999988</v>
      </c>
      <c r="AC30" s="35">
        <f t="shared" si="196"/>
        <v>8.4089999999999989</v>
      </c>
      <c r="AD30" s="35">
        <f t="shared" si="129"/>
        <v>8.395999999999999</v>
      </c>
      <c r="AE30" s="35">
        <f t="shared" si="130"/>
        <v>8.3829999999999991</v>
      </c>
      <c r="AF30" s="35">
        <f>(($A30-$A28)/($A34-$A28))*(AF34-AF28)+AF28</f>
        <v>8.3699999999999992</v>
      </c>
      <c r="AG30" s="35">
        <f t="shared" si="140"/>
        <v>8.3456666666666663</v>
      </c>
      <c r="AH30" s="35">
        <f t="shared" si="141"/>
        <v>8.3213333333333335</v>
      </c>
      <c r="AI30" s="35">
        <f t="shared" si="142"/>
        <v>8.2970000000000006</v>
      </c>
      <c r="AJ30" s="35">
        <f t="shared" si="143"/>
        <v>8.2726666666666659</v>
      </c>
      <c r="AK30" s="35">
        <f t="shared" si="144"/>
        <v>8.2483333333333331</v>
      </c>
      <c r="AL30" s="35">
        <f t="shared" si="145"/>
        <v>8.2240000000000002</v>
      </c>
      <c r="AM30" s="35">
        <f t="shared" si="146"/>
        <v>8.1996666666666673</v>
      </c>
      <c r="AN30" s="35">
        <f t="shared" si="147"/>
        <v>8.1753333333333327</v>
      </c>
      <c r="AO30" s="35">
        <f t="shared" si="148"/>
        <v>8.1509999999999998</v>
      </c>
      <c r="AP30" s="35">
        <f>(($A30-$A28)/($A34-$A28))*(AP34-AP28)+AP28</f>
        <v>8.1266666666666669</v>
      </c>
      <c r="AQ30" s="35">
        <f t="shared" si="149"/>
        <v>8.0877036952380958</v>
      </c>
      <c r="AR30" s="35">
        <f t="shared" si="150"/>
        <v>8.0487407238095248</v>
      </c>
      <c r="AS30" s="35">
        <f t="shared" si="151"/>
        <v>8.0097777523809537</v>
      </c>
      <c r="AT30" s="35">
        <f t="shared" si="152"/>
        <v>7.9708147809523817</v>
      </c>
      <c r="AU30" s="35">
        <f t="shared" si="153"/>
        <v>7.9318518095238106</v>
      </c>
      <c r="AV30" s="35">
        <f t="shared" si="154"/>
        <v>7.8928888380952396</v>
      </c>
      <c r="AW30" s="35">
        <f t="shared" si="155"/>
        <v>7.8539258666666676</v>
      </c>
      <c r="AX30" s="35">
        <f t="shared" si="156"/>
        <v>7.8149628952380965</v>
      </c>
      <c r="AY30" s="35">
        <f t="shared" si="157"/>
        <v>7.7759999238095254</v>
      </c>
      <c r="AZ30" s="35">
        <f t="shared" si="158"/>
        <v>7.7370369523809535</v>
      </c>
      <c r="BA30" s="35">
        <f t="shared" si="159"/>
        <v>7.6980739809523824</v>
      </c>
      <c r="BB30" s="35">
        <f t="shared" si="160"/>
        <v>7.6591110095238113</v>
      </c>
      <c r="BC30" s="35">
        <f t="shared" si="161"/>
        <v>7.6201480380952393</v>
      </c>
      <c r="BD30" s="35">
        <f t="shared" si="162"/>
        <v>7.5811850666666682</v>
      </c>
      <c r="BE30" s="35">
        <f t="shared" si="163"/>
        <v>7.5422220952380972</v>
      </c>
      <c r="BF30" s="35">
        <f t="shared" si="164"/>
        <v>7.5032591238095261</v>
      </c>
      <c r="BG30" s="35">
        <f t="shared" si="165"/>
        <v>7.4642961523809506</v>
      </c>
      <c r="BH30" s="35">
        <f t="shared" si="166"/>
        <v>7.4253331809523795</v>
      </c>
      <c r="BI30" s="35">
        <f t="shared" si="167"/>
        <v>7.3863702095238075</v>
      </c>
      <c r="BJ30" s="35">
        <f t="shared" si="168"/>
        <v>7.3474072380952364</v>
      </c>
      <c r="BK30" s="35">
        <f t="shared" si="169"/>
        <v>7.3084442666666654</v>
      </c>
      <c r="BL30" s="35">
        <f t="shared" si="170"/>
        <v>7.2694812952380943</v>
      </c>
      <c r="BM30" s="35">
        <f t="shared" si="171"/>
        <v>7.2305183238095223</v>
      </c>
      <c r="BN30" s="35">
        <f t="shared" si="172"/>
        <v>7.1915553523809512</v>
      </c>
      <c r="BO30" s="35">
        <f t="shared" si="173"/>
        <v>7.1525923809523801</v>
      </c>
      <c r="BP30" s="35">
        <f t="shared" si="174"/>
        <v>7.1136294095238082</v>
      </c>
      <c r="BQ30" s="35">
        <f t="shared" si="175"/>
        <v>7.0746664380952371</v>
      </c>
      <c r="BR30" s="35">
        <f t="shared" si="176"/>
        <v>7.035703466666666</v>
      </c>
      <c r="BS30" s="35">
        <f t="shared" si="107"/>
        <v>5.2800738285714282</v>
      </c>
      <c r="BT30" s="35">
        <f t="shared" si="108"/>
        <v>8.4292060952380954</v>
      </c>
      <c r="BU30" s="35">
        <f t="shared" si="109"/>
        <v>5.2021478857142851</v>
      </c>
      <c r="BV30" s="35">
        <f t="shared" si="110"/>
        <v>8.4493753904761899</v>
      </c>
      <c r="BW30" s="35">
        <f t="shared" si="177"/>
        <v>6.8408886095238097</v>
      </c>
      <c r="BX30" s="35">
        <f t="shared" si="188"/>
        <v>6.8019256380952378</v>
      </c>
      <c r="BY30" s="35">
        <f>(($A30-$A28)/($A34-$A28))*(BY34-BY28)+BY28</f>
        <v>6.7629626666666667</v>
      </c>
      <c r="BZ30" s="35">
        <f t="shared" si="179"/>
        <v>6.7239997333333337</v>
      </c>
      <c r="CA30" s="35">
        <f t="shared" si="180"/>
        <v>6.6850367999999998</v>
      </c>
      <c r="CB30" s="35">
        <f t="shared" si="181"/>
        <v>6.6460738666666668</v>
      </c>
      <c r="CC30" s="35">
        <f t="shared" si="182"/>
        <v>6.6071109333333329</v>
      </c>
      <c r="CD30" s="35">
        <f t="shared" si="183"/>
        <v>6.5681479999999999</v>
      </c>
      <c r="CE30" s="35">
        <f t="shared" si="184"/>
        <v>6.5291850666666669</v>
      </c>
      <c r="CF30" s="35">
        <f t="shared" si="185"/>
        <v>6.490222133333333</v>
      </c>
      <c r="CG30" s="35">
        <f t="shared" si="186"/>
        <v>6.4512592</v>
      </c>
      <c r="CH30" s="35">
        <f t="shared" si="187"/>
        <v>6.4122962666666661</v>
      </c>
      <c r="CI30" s="35">
        <f>(($A30-$A28)/($A34-$A28))*(CI34-CI28)+CI28</f>
        <v>6.3733333333333331</v>
      </c>
    </row>
    <row r="31" spans="1:87" ht="15" thickBot="1" x14ac:dyDescent="0.35">
      <c r="A31" s="32">
        <v>19.5</v>
      </c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>
        <f>(($A31-$A28)/($A34-$A28))*(V34-V28)+V28</f>
        <v>8.5850000000000009</v>
      </c>
      <c r="W31" s="35">
        <f t="shared" si="190"/>
        <v>8.5730000000000004</v>
      </c>
      <c r="X31" s="35">
        <f t="shared" si="191"/>
        <v>8.5609999999999999</v>
      </c>
      <c r="Y31" s="35">
        <f t="shared" si="192"/>
        <v>8.5490000000000013</v>
      </c>
      <c r="Z31" s="35">
        <f t="shared" si="193"/>
        <v>8.5370000000000008</v>
      </c>
      <c r="AA31" s="35">
        <f t="shared" si="194"/>
        <v>8.5250000000000004</v>
      </c>
      <c r="AB31" s="35">
        <f t="shared" si="195"/>
        <v>8.5129999999999999</v>
      </c>
      <c r="AC31" s="35">
        <f t="shared" si="196"/>
        <v>8.5009999999999994</v>
      </c>
      <c r="AD31" s="35">
        <f t="shared" si="129"/>
        <v>8.4890000000000008</v>
      </c>
      <c r="AE31" s="35">
        <f t="shared" si="130"/>
        <v>8.4770000000000003</v>
      </c>
      <c r="AF31" s="35">
        <f>(($A31-$A28)/($A34-$A28))*(AF34-AF28)+AF28</f>
        <v>8.4649999999999999</v>
      </c>
      <c r="AG31" s="35">
        <f t="shared" si="140"/>
        <v>8.4409999999999989</v>
      </c>
      <c r="AH31" s="35">
        <f t="shared" si="141"/>
        <v>8.4169999999999998</v>
      </c>
      <c r="AI31" s="35">
        <f t="shared" si="142"/>
        <v>8.3930000000000007</v>
      </c>
      <c r="AJ31" s="35">
        <f t="shared" si="143"/>
        <v>8.3689999999999998</v>
      </c>
      <c r="AK31" s="35">
        <f t="shared" si="144"/>
        <v>8.3450000000000006</v>
      </c>
      <c r="AL31" s="35">
        <f t="shared" si="145"/>
        <v>8.3209999999999997</v>
      </c>
      <c r="AM31" s="35">
        <f t="shared" si="146"/>
        <v>8.2970000000000006</v>
      </c>
      <c r="AN31" s="35">
        <f t="shared" si="147"/>
        <v>8.2729999999999997</v>
      </c>
      <c r="AO31" s="35">
        <f t="shared" si="148"/>
        <v>8.2490000000000006</v>
      </c>
      <c r="AP31" s="35">
        <f>(($A31-$A28)/($A34-$A28))*(AP34-AP28)+AP28</f>
        <v>8.2249999999999996</v>
      </c>
      <c r="AQ31" s="35">
        <f t="shared" si="149"/>
        <v>8.1857777714285707</v>
      </c>
      <c r="AR31" s="35">
        <f t="shared" si="150"/>
        <v>8.1465555428571435</v>
      </c>
      <c r="AS31" s="35">
        <f t="shared" si="151"/>
        <v>8.1073333142857145</v>
      </c>
      <c r="AT31" s="35">
        <f t="shared" si="152"/>
        <v>8.0681110857142855</v>
      </c>
      <c r="AU31" s="35">
        <f t="shared" si="153"/>
        <v>8.0288888571428583</v>
      </c>
      <c r="AV31" s="35">
        <f t="shared" si="154"/>
        <v>7.9896666285714293</v>
      </c>
      <c r="AW31" s="35">
        <f t="shared" si="155"/>
        <v>7.9504444000000003</v>
      </c>
      <c r="AX31" s="35">
        <f t="shared" si="156"/>
        <v>7.9112221714285722</v>
      </c>
      <c r="AY31" s="35">
        <f t="shared" si="157"/>
        <v>7.8719999428571441</v>
      </c>
      <c r="AZ31" s="35">
        <f t="shared" si="158"/>
        <v>7.8327777142857151</v>
      </c>
      <c r="BA31" s="35">
        <f t="shared" si="159"/>
        <v>7.793555485714287</v>
      </c>
      <c r="BB31" s="35">
        <f t="shared" si="160"/>
        <v>7.754333257142858</v>
      </c>
      <c r="BC31" s="35">
        <f t="shared" si="161"/>
        <v>7.7151110285714299</v>
      </c>
      <c r="BD31" s="35">
        <f t="shared" si="162"/>
        <v>7.6758888000000018</v>
      </c>
      <c r="BE31" s="35">
        <f t="shared" si="163"/>
        <v>7.6366665714285729</v>
      </c>
      <c r="BF31" s="35">
        <f t="shared" si="164"/>
        <v>7.5974443428571448</v>
      </c>
      <c r="BG31" s="35">
        <f t="shared" si="165"/>
        <v>7.5582221142857122</v>
      </c>
      <c r="BH31" s="35">
        <f t="shared" si="166"/>
        <v>7.5189998857142841</v>
      </c>
      <c r="BI31" s="35">
        <f t="shared" si="167"/>
        <v>7.4797776571428551</v>
      </c>
      <c r="BJ31" s="35">
        <f t="shared" si="168"/>
        <v>7.440555428571427</v>
      </c>
      <c r="BK31" s="35">
        <f t="shared" si="169"/>
        <v>7.4013331999999981</v>
      </c>
      <c r="BL31" s="35">
        <f t="shared" si="170"/>
        <v>7.36211097142857</v>
      </c>
      <c r="BM31" s="35">
        <f t="shared" si="171"/>
        <v>7.3228887428571419</v>
      </c>
      <c r="BN31" s="35">
        <f t="shared" si="172"/>
        <v>7.2836665142857129</v>
      </c>
      <c r="BO31" s="35">
        <f t="shared" si="173"/>
        <v>7.2444442857142848</v>
      </c>
      <c r="BP31" s="35">
        <f t="shared" si="174"/>
        <v>7.2052220571428567</v>
      </c>
      <c r="BQ31" s="35">
        <f t="shared" si="175"/>
        <v>7.1659998285714277</v>
      </c>
      <c r="BR31" s="35">
        <f t="shared" si="176"/>
        <v>7.1267775999999996</v>
      </c>
      <c r="BS31" s="35">
        <f t="shared" si="107"/>
        <v>5.2725553714285711</v>
      </c>
      <c r="BT31" s="35">
        <f t="shared" si="108"/>
        <v>8.6040474285714286</v>
      </c>
      <c r="BU31" s="35">
        <f t="shared" si="109"/>
        <v>5.194110914285714</v>
      </c>
      <c r="BV31" s="35">
        <f t="shared" si="110"/>
        <v>8.6293172571428567</v>
      </c>
      <c r="BW31" s="35">
        <f t="shared" si="177"/>
        <v>6.9306664571428573</v>
      </c>
      <c r="BX31" s="35">
        <f t="shared" si="188"/>
        <v>6.8914442285714284</v>
      </c>
      <c r="BY31" s="35">
        <f>(($A31-$A28)/($A34-$A28))*(BY34-BY28)+BY28</f>
        <v>6.8522220000000003</v>
      </c>
      <c r="BZ31" s="35">
        <f t="shared" si="179"/>
        <v>6.8129998000000001</v>
      </c>
      <c r="CA31" s="35">
        <f t="shared" si="180"/>
        <v>6.7737775999999998</v>
      </c>
      <c r="CB31" s="35">
        <f t="shared" si="181"/>
        <v>6.7345554000000005</v>
      </c>
      <c r="CC31" s="35">
        <f t="shared" si="182"/>
        <v>6.6953332000000003</v>
      </c>
      <c r="CD31" s="35">
        <f t="shared" si="183"/>
        <v>6.6561110000000001</v>
      </c>
      <c r="CE31" s="35">
        <f t="shared" si="184"/>
        <v>6.6168887999999999</v>
      </c>
      <c r="CF31" s="35">
        <f t="shared" si="185"/>
        <v>6.5776665999999997</v>
      </c>
      <c r="CG31" s="35">
        <f t="shared" si="186"/>
        <v>6.5384444000000004</v>
      </c>
      <c r="CH31" s="35">
        <f t="shared" si="187"/>
        <v>6.4992222000000002</v>
      </c>
      <c r="CI31" s="35">
        <f>(($A31-$A28)/($A34-$A28))*(CI34-CI28)+CI28</f>
        <v>6.46</v>
      </c>
    </row>
    <row r="32" spans="1:87" ht="15" thickBot="1" x14ac:dyDescent="0.35">
      <c r="A32" s="32">
        <v>19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>
        <f>(($A32-$A28)/($A34-$A28))*(V34-V28)+V28</f>
        <v>8.67</v>
      </c>
      <c r="W32" s="35">
        <f t="shared" si="190"/>
        <v>8.6590000000000007</v>
      </c>
      <c r="X32" s="35">
        <f t="shared" si="191"/>
        <v>8.6479999999999997</v>
      </c>
      <c r="Y32" s="35">
        <f t="shared" si="192"/>
        <v>8.6370000000000005</v>
      </c>
      <c r="Z32" s="35">
        <f t="shared" si="193"/>
        <v>8.6259999999999994</v>
      </c>
      <c r="AA32" s="35">
        <f t="shared" si="194"/>
        <v>8.6150000000000002</v>
      </c>
      <c r="AB32" s="35">
        <f t="shared" si="195"/>
        <v>8.604000000000001</v>
      </c>
      <c r="AC32" s="35">
        <f t="shared" si="196"/>
        <v>8.593</v>
      </c>
      <c r="AD32" s="35">
        <f t="shared" si="129"/>
        <v>8.5820000000000007</v>
      </c>
      <c r="AE32" s="35">
        <f t="shared" si="130"/>
        <v>8.5709999999999997</v>
      </c>
      <c r="AF32" s="35">
        <f>(($A32-$A28)/($A34-$A28))*(AF34-AF28)+AF28</f>
        <v>8.56</v>
      </c>
      <c r="AG32" s="35">
        <f t="shared" si="140"/>
        <v>8.5363333333333333</v>
      </c>
      <c r="AH32" s="35">
        <f t="shared" si="141"/>
        <v>8.5126666666666679</v>
      </c>
      <c r="AI32" s="35">
        <f t="shared" si="142"/>
        <v>8.4890000000000008</v>
      </c>
      <c r="AJ32" s="35">
        <f t="shared" si="143"/>
        <v>8.4653333333333336</v>
      </c>
      <c r="AK32" s="35">
        <f t="shared" si="144"/>
        <v>8.4416666666666664</v>
      </c>
      <c r="AL32" s="35">
        <f t="shared" si="145"/>
        <v>8.4179999999999993</v>
      </c>
      <c r="AM32" s="35">
        <f t="shared" si="146"/>
        <v>8.3943333333333321</v>
      </c>
      <c r="AN32" s="35">
        <f t="shared" si="147"/>
        <v>8.3706666666666667</v>
      </c>
      <c r="AO32" s="35">
        <f t="shared" si="148"/>
        <v>8.3469999999999995</v>
      </c>
      <c r="AP32" s="35">
        <f>(($A32-$A28)/($A34-$A28))*(AP34-AP28)+AP28</f>
        <v>8.3233333333333324</v>
      </c>
      <c r="AQ32" s="35">
        <f t="shared" si="149"/>
        <v>8.2838518476190472</v>
      </c>
      <c r="AR32" s="35">
        <f t="shared" si="150"/>
        <v>8.2443703619047604</v>
      </c>
      <c r="AS32" s="35">
        <f t="shared" si="151"/>
        <v>8.2048888761904752</v>
      </c>
      <c r="AT32" s="35">
        <f t="shared" si="152"/>
        <v>8.1654073904761901</v>
      </c>
      <c r="AU32" s="35">
        <f t="shared" si="153"/>
        <v>8.125925904761905</v>
      </c>
      <c r="AV32" s="35">
        <f t="shared" si="154"/>
        <v>8.0864444190476199</v>
      </c>
      <c r="AW32" s="35">
        <f t="shared" si="155"/>
        <v>8.046962933333333</v>
      </c>
      <c r="AX32" s="35">
        <f t="shared" si="156"/>
        <v>8.0074814476190479</v>
      </c>
      <c r="AY32" s="35">
        <f t="shared" si="157"/>
        <v>7.9679999619047628</v>
      </c>
      <c r="AZ32" s="35">
        <f t="shared" si="158"/>
        <v>7.9285184761904768</v>
      </c>
      <c r="BA32" s="35">
        <f t="shared" si="159"/>
        <v>7.8890369904761908</v>
      </c>
      <c r="BB32" s="35">
        <f t="shared" si="160"/>
        <v>7.8495555047619057</v>
      </c>
      <c r="BC32" s="35">
        <f t="shared" si="161"/>
        <v>7.8100740190476206</v>
      </c>
      <c r="BD32" s="35">
        <f t="shared" si="162"/>
        <v>7.7705925333333346</v>
      </c>
      <c r="BE32" s="35">
        <f t="shared" si="163"/>
        <v>7.7311110476190494</v>
      </c>
      <c r="BF32" s="35">
        <f t="shared" si="164"/>
        <v>7.6916295619047634</v>
      </c>
      <c r="BG32" s="35">
        <f t="shared" si="165"/>
        <v>7.6521480761904739</v>
      </c>
      <c r="BH32" s="35">
        <f t="shared" si="166"/>
        <v>7.6126665904761879</v>
      </c>
      <c r="BI32" s="35">
        <f t="shared" si="167"/>
        <v>7.5731851047619028</v>
      </c>
      <c r="BJ32" s="35">
        <f t="shared" si="168"/>
        <v>7.5337036190476177</v>
      </c>
      <c r="BK32" s="35">
        <f t="shared" si="169"/>
        <v>7.4942221333333316</v>
      </c>
      <c r="BL32" s="35">
        <f t="shared" si="170"/>
        <v>7.4547406476190465</v>
      </c>
      <c r="BM32" s="35">
        <f t="shared" si="171"/>
        <v>7.4152591619047605</v>
      </c>
      <c r="BN32" s="35">
        <f t="shared" si="172"/>
        <v>7.3757776761904754</v>
      </c>
      <c r="BO32" s="35">
        <f t="shared" si="173"/>
        <v>7.3362961904761894</v>
      </c>
      <c r="BP32" s="35">
        <f t="shared" si="174"/>
        <v>7.2968147047619034</v>
      </c>
      <c r="BQ32" s="35">
        <f t="shared" si="175"/>
        <v>7.2573332190476183</v>
      </c>
      <c r="BR32" s="35">
        <f t="shared" si="176"/>
        <v>7.2178517333333332</v>
      </c>
      <c r="BS32" s="35">
        <f t="shared" si="107"/>
        <v>5.265036914285715</v>
      </c>
      <c r="BT32" s="35">
        <f t="shared" si="108"/>
        <v>8.7788887619047618</v>
      </c>
      <c r="BU32" s="35">
        <f t="shared" si="109"/>
        <v>5.1860739428571438</v>
      </c>
      <c r="BV32" s="35">
        <f t="shared" si="110"/>
        <v>8.8092591238095235</v>
      </c>
      <c r="BW32" s="35">
        <f t="shared" si="177"/>
        <v>7.020444304761905</v>
      </c>
      <c r="BX32" s="35">
        <f t="shared" si="188"/>
        <v>6.980962819047619</v>
      </c>
      <c r="BY32" s="35">
        <f>(($A32-$A28)/($A34-$A28))*(BY34-BY28)+BY28</f>
        <v>6.9414813333333338</v>
      </c>
      <c r="BZ32" s="35">
        <f t="shared" si="179"/>
        <v>6.9019998666666673</v>
      </c>
      <c r="CA32" s="35">
        <f t="shared" si="180"/>
        <v>6.8625184000000008</v>
      </c>
      <c r="CB32" s="35">
        <f t="shared" si="181"/>
        <v>6.8230369333333334</v>
      </c>
      <c r="CC32" s="35">
        <f t="shared" si="182"/>
        <v>6.7835554666666669</v>
      </c>
      <c r="CD32" s="35">
        <f t="shared" si="183"/>
        <v>6.7440740000000003</v>
      </c>
      <c r="CE32" s="35">
        <f t="shared" si="184"/>
        <v>6.7045925333333338</v>
      </c>
      <c r="CF32" s="35">
        <f t="shared" si="185"/>
        <v>6.6651110666666673</v>
      </c>
      <c r="CG32" s="35">
        <f t="shared" si="186"/>
        <v>6.6256295999999999</v>
      </c>
      <c r="CH32" s="35">
        <f t="shared" si="187"/>
        <v>6.5861481333333334</v>
      </c>
      <c r="CI32" s="35">
        <f>(($A32-$A28)/($A34-$A28))*(CI34-CI28)+CI28</f>
        <v>6.5466666666666669</v>
      </c>
    </row>
    <row r="33" spans="1:87" ht="15" thickBot="1" x14ac:dyDescent="0.35">
      <c r="A33" s="32">
        <v>18.5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>
        <f>(($A33-$A28)/($A34-$A28))*(V34-V28)+V28</f>
        <v>8.754999999999999</v>
      </c>
      <c r="W33" s="35">
        <f t="shared" si="190"/>
        <v>8.7449999999999992</v>
      </c>
      <c r="X33" s="35">
        <f t="shared" si="191"/>
        <v>8.7349999999999994</v>
      </c>
      <c r="Y33" s="35">
        <f t="shared" si="192"/>
        <v>8.7249999999999996</v>
      </c>
      <c r="Z33" s="35">
        <f t="shared" si="193"/>
        <v>8.7149999999999999</v>
      </c>
      <c r="AA33" s="35">
        <f t="shared" si="194"/>
        <v>8.7049999999999983</v>
      </c>
      <c r="AB33" s="35">
        <f t="shared" si="195"/>
        <v>8.6949999999999985</v>
      </c>
      <c r="AC33" s="35">
        <f t="shared" si="196"/>
        <v>8.6849999999999987</v>
      </c>
      <c r="AD33" s="35">
        <f t="shared" si="129"/>
        <v>8.6749999999999989</v>
      </c>
      <c r="AE33" s="35">
        <f t="shared" si="130"/>
        <v>8.6649999999999991</v>
      </c>
      <c r="AF33" s="35">
        <f>(($A33-$A28)/($A34-$A28))*(AF34-AF28)+AF28</f>
        <v>8.6549999999999994</v>
      </c>
      <c r="AG33" s="35">
        <f t="shared" si="140"/>
        <v>8.6316666666666659</v>
      </c>
      <c r="AH33" s="35">
        <f t="shared" si="141"/>
        <v>8.6083333333333325</v>
      </c>
      <c r="AI33" s="35">
        <f t="shared" si="142"/>
        <v>8.5849999999999991</v>
      </c>
      <c r="AJ33" s="35">
        <f t="shared" si="143"/>
        <v>8.5616666666666656</v>
      </c>
      <c r="AK33" s="35">
        <f t="shared" si="144"/>
        <v>8.538333333333334</v>
      </c>
      <c r="AL33" s="35">
        <f t="shared" si="145"/>
        <v>8.5150000000000006</v>
      </c>
      <c r="AM33" s="35">
        <f t="shared" si="146"/>
        <v>8.4916666666666671</v>
      </c>
      <c r="AN33" s="35">
        <f t="shared" si="147"/>
        <v>8.4683333333333337</v>
      </c>
      <c r="AO33" s="35">
        <f t="shared" si="148"/>
        <v>8.4450000000000003</v>
      </c>
      <c r="AP33" s="35">
        <f>(($A33-$A28)/($A34-$A28))*(AP34-AP28)+AP28</f>
        <v>8.4216666666666669</v>
      </c>
      <c r="AQ33" s="35">
        <f t="shared" si="149"/>
        <v>8.3819259238095238</v>
      </c>
      <c r="AR33" s="35">
        <f t="shared" si="150"/>
        <v>8.3421851809523808</v>
      </c>
      <c r="AS33" s="35">
        <f t="shared" si="151"/>
        <v>8.3024444380952378</v>
      </c>
      <c r="AT33" s="35">
        <f t="shared" si="152"/>
        <v>8.2627036952380966</v>
      </c>
      <c r="AU33" s="35">
        <f t="shared" si="153"/>
        <v>8.2229629523809535</v>
      </c>
      <c r="AV33" s="35">
        <f t="shared" si="154"/>
        <v>8.1832222095238105</v>
      </c>
      <c r="AW33" s="35">
        <f t="shared" si="155"/>
        <v>8.1434814666666675</v>
      </c>
      <c r="AX33" s="35">
        <f t="shared" si="156"/>
        <v>8.1037407238095245</v>
      </c>
      <c r="AY33" s="35">
        <f t="shared" si="157"/>
        <v>8.0639999809523815</v>
      </c>
      <c r="AZ33" s="35">
        <f t="shared" si="158"/>
        <v>8.0242592380952402</v>
      </c>
      <c r="BA33" s="35">
        <f t="shared" si="159"/>
        <v>7.9845184952380963</v>
      </c>
      <c r="BB33" s="35">
        <f t="shared" si="160"/>
        <v>7.9447777523809542</v>
      </c>
      <c r="BC33" s="35">
        <f t="shared" si="161"/>
        <v>7.9050370095238112</v>
      </c>
      <c r="BD33" s="35">
        <f t="shared" si="162"/>
        <v>7.8652962666666681</v>
      </c>
      <c r="BE33" s="35">
        <f t="shared" si="163"/>
        <v>7.825555523809526</v>
      </c>
      <c r="BF33" s="35">
        <f t="shared" si="164"/>
        <v>7.785814780952383</v>
      </c>
      <c r="BG33" s="35">
        <f t="shared" si="165"/>
        <v>7.7460740380952364</v>
      </c>
      <c r="BH33" s="35">
        <f t="shared" si="166"/>
        <v>7.7063332952380934</v>
      </c>
      <c r="BI33" s="35">
        <f t="shared" si="167"/>
        <v>7.6665925523809504</v>
      </c>
      <c r="BJ33" s="35">
        <f t="shared" si="168"/>
        <v>7.6268518095238083</v>
      </c>
      <c r="BK33" s="35">
        <f t="shared" si="169"/>
        <v>7.5871110666666652</v>
      </c>
      <c r="BL33" s="35">
        <f t="shared" si="170"/>
        <v>7.5473703238095222</v>
      </c>
      <c r="BM33" s="35">
        <f t="shared" si="171"/>
        <v>7.5076295809523792</v>
      </c>
      <c r="BN33" s="35">
        <f t="shared" si="172"/>
        <v>7.4678888380952371</v>
      </c>
      <c r="BO33" s="35">
        <f t="shared" si="173"/>
        <v>7.4281480952380941</v>
      </c>
      <c r="BP33" s="35">
        <f t="shared" si="174"/>
        <v>7.388407352380951</v>
      </c>
      <c r="BQ33" s="35">
        <f t="shared" si="175"/>
        <v>7.3486666095238089</v>
      </c>
      <c r="BR33" s="35">
        <f t="shared" si="176"/>
        <v>7.3089258666666659</v>
      </c>
      <c r="BS33" s="35">
        <f t="shared" si="107"/>
        <v>5.2575184571428561</v>
      </c>
      <c r="BT33" s="35">
        <f t="shared" si="108"/>
        <v>8.9537300952380949</v>
      </c>
      <c r="BU33" s="35">
        <f t="shared" si="109"/>
        <v>5.178036971428571</v>
      </c>
      <c r="BV33" s="35">
        <f t="shared" si="110"/>
        <v>8.9892009904761903</v>
      </c>
      <c r="BW33" s="35">
        <f t="shared" si="177"/>
        <v>7.1102221523809526</v>
      </c>
      <c r="BX33" s="35">
        <f t="shared" si="188"/>
        <v>7.0704814095238095</v>
      </c>
      <c r="BY33" s="35">
        <f>(($A33-$A28)/($A34-$A28))*(BY34-BY28)+BY28</f>
        <v>7.0307406666666665</v>
      </c>
      <c r="BZ33" s="35">
        <f t="shared" si="179"/>
        <v>6.9909999333333328</v>
      </c>
      <c r="CA33" s="35">
        <f t="shared" si="180"/>
        <v>6.9512592</v>
      </c>
      <c r="CB33" s="35">
        <f t="shared" si="181"/>
        <v>6.9115184666666662</v>
      </c>
      <c r="CC33" s="35">
        <f t="shared" si="182"/>
        <v>6.8717777333333334</v>
      </c>
      <c r="CD33" s="35">
        <f t="shared" si="183"/>
        <v>6.8320369999999997</v>
      </c>
      <c r="CE33" s="35">
        <f t="shared" si="184"/>
        <v>6.792296266666666</v>
      </c>
      <c r="CF33" s="35">
        <f t="shared" si="185"/>
        <v>6.7525555333333331</v>
      </c>
      <c r="CG33" s="35">
        <f t="shared" si="186"/>
        <v>6.7128147999999994</v>
      </c>
      <c r="CH33" s="35">
        <f t="shared" si="187"/>
        <v>6.6730740666666666</v>
      </c>
      <c r="CI33" s="35">
        <f>(($A33-$A28)/($A34-$A28))*(CI34-CI28)+CI28</f>
        <v>6.6333333333333329</v>
      </c>
    </row>
    <row r="34" spans="1:87" ht="15" thickBot="1" x14ac:dyDescent="0.35">
      <c r="A34" s="32">
        <v>18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139">
        <v>8.84</v>
      </c>
      <c r="W34" s="35">
        <f t="shared" si="190"/>
        <v>8.8309999999999995</v>
      </c>
      <c r="X34" s="35">
        <f t="shared" si="191"/>
        <v>8.8219999999999992</v>
      </c>
      <c r="Y34" s="35">
        <f t="shared" si="192"/>
        <v>8.8130000000000006</v>
      </c>
      <c r="Z34" s="35">
        <f t="shared" si="193"/>
        <v>8.8040000000000003</v>
      </c>
      <c r="AA34" s="35">
        <f t="shared" si="194"/>
        <v>8.7949999999999999</v>
      </c>
      <c r="AB34" s="35">
        <f t="shared" si="195"/>
        <v>8.7859999999999996</v>
      </c>
      <c r="AC34" s="35">
        <f t="shared" si="196"/>
        <v>8.7769999999999992</v>
      </c>
      <c r="AD34" s="35">
        <f t="shared" si="129"/>
        <v>8.7680000000000007</v>
      </c>
      <c r="AE34" s="35">
        <f t="shared" si="130"/>
        <v>8.7590000000000003</v>
      </c>
      <c r="AF34" s="139">
        <v>8.75</v>
      </c>
      <c r="AG34" s="35">
        <f t="shared" si="140"/>
        <v>8.7270000000000003</v>
      </c>
      <c r="AH34" s="35">
        <f t="shared" si="141"/>
        <v>8.7040000000000006</v>
      </c>
      <c r="AI34" s="35">
        <f t="shared" si="142"/>
        <v>8.6810000000000009</v>
      </c>
      <c r="AJ34" s="35">
        <f t="shared" si="143"/>
        <v>8.6579999999999995</v>
      </c>
      <c r="AK34" s="35">
        <f t="shared" si="144"/>
        <v>8.6349999999999998</v>
      </c>
      <c r="AL34" s="35">
        <f t="shared" si="145"/>
        <v>8.6120000000000001</v>
      </c>
      <c r="AM34" s="35">
        <f t="shared" si="146"/>
        <v>8.5890000000000004</v>
      </c>
      <c r="AN34" s="35">
        <f t="shared" si="147"/>
        <v>8.5659999999999989</v>
      </c>
      <c r="AO34" s="35">
        <f t="shared" si="148"/>
        <v>8.5429999999999993</v>
      </c>
      <c r="AP34" s="139">
        <v>8.52</v>
      </c>
      <c r="AQ34" s="35">
        <f t="shared" si="149"/>
        <v>8.48</v>
      </c>
      <c r="AR34" s="35">
        <f t="shared" si="150"/>
        <v>8.44</v>
      </c>
      <c r="AS34" s="35">
        <f t="shared" si="151"/>
        <v>8.4</v>
      </c>
      <c r="AT34" s="35">
        <f t="shared" si="152"/>
        <v>8.3600000000000012</v>
      </c>
      <c r="AU34" s="35">
        <f t="shared" si="153"/>
        <v>8.32</v>
      </c>
      <c r="AV34" s="35">
        <f t="shared" si="154"/>
        <v>8.2800000000000011</v>
      </c>
      <c r="AW34" s="35">
        <f t="shared" si="155"/>
        <v>8.24</v>
      </c>
      <c r="AX34" s="35">
        <f t="shared" si="156"/>
        <v>8.2000000000000011</v>
      </c>
      <c r="AY34" s="35">
        <f t="shared" si="157"/>
        <v>8.16</v>
      </c>
      <c r="AZ34" s="35">
        <f t="shared" si="158"/>
        <v>8.120000000000001</v>
      </c>
      <c r="BA34" s="35">
        <f t="shared" si="159"/>
        <v>8.0800000000000018</v>
      </c>
      <c r="BB34" s="35">
        <f t="shared" si="160"/>
        <v>8.0400000000000009</v>
      </c>
      <c r="BC34" s="35">
        <f t="shared" si="161"/>
        <v>8.0000000000000018</v>
      </c>
      <c r="BD34" s="35">
        <f t="shared" si="162"/>
        <v>7.9600000000000017</v>
      </c>
      <c r="BE34" s="35">
        <f t="shared" si="163"/>
        <v>7.9200000000000017</v>
      </c>
      <c r="BF34" s="35">
        <f t="shared" si="164"/>
        <v>7.8800000000000017</v>
      </c>
      <c r="BG34" s="35">
        <f t="shared" si="165"/>
        <v>7.8399999999999981</v>
      </c>
      <c r="BH34" s="35">
        <f t="shared" si="166"/>
        <v>7.799999999999998</v>
      </c>
      <c r="BI34" s="35">
        <f t="shared" si="167"/>
        <v>7.759999999999998</v>
      </c>
      <c r="BJ34" s="35">
        <f t="shared" si="168"/>
        <v>7.7199999999999989</v>
      </c>
      <c r="BK34" s="35">
        <f t="shared" si="169"/>
        <v>7.6799999999999979</v>
      </c>
      <c r="BL34" s="35">
        <f t="shared" si="170"/>
        <v>7.6399999999999988</v>
      </c>
      <c r="BM34" s="35">
        <f t="shared" si="171"/>
        <v>7.5999999999999988</v>
      </c>
      <c r="BN34" s="35">
        <f t="shared" si="172"/>
        <v>7.5599999999999987</v>
      </c>
      <c r="BO34" s="35">
        <f t="shared" si="173"/>
        <v>7.5199999999999987</v>
      </c>
      <c r="BP34" s="35">
        <f t="shared" si="174"/>
        <v>7.4799999999999986</v>
      </c>
      <c r="BQ34" s="35">
        <f t="shared" si="175"/>
        <v>7.4399999999999995</v>
      </c>
      <c r="BR34" s="35">
        <f t="shared" si="176"/>
        <v>7.3999999999999995</v>
      </c>
      <c r="BS34" s="35">
        <f t="shared" si="107"/>
        <v>5.25</v>
      </c>
      <c r="BT34" s="35">
        <f t="shared" si="108"/>
        <v>9.1285714285714281</v>
      </c>
      <c r="BU34" s="35">
        <f t="shared" si="109"/>
        <v>5.17</v>
      </c>
      <c r="BV34" s="35">
        <f t="shared" si="110"/>
        <v>9.169142857142857</v>
      </c>
      <c r="BW34" s="35">
        <f t="shared" si="177"/>
        <v>7.2</v>
      </c>
      <c r="BX34" s="35">
        <f t="shared" si="188"/>
        <v>7.16</v>
      </c>
      <c r="BY34" s="139">
        <v>7.12</v>
      </c>
      <c r="BZ34" s="35">
        <f t="shared" si="179"/>
        <v>7.08</v>
      </c>
      <c r="CA34" s="35">
        <f t="shared" si="180"/>
        <v>7.04</v>
      </c>
      <c r="CB34" s="35">
        <f t="shared" si="181"/>
        <v>7</v>
      </c>
      <c r="CC34" s="35">
        <f t="shared" si="182"/>
        <v>6.96</v>
      </c>
      <c r="CD34" s="35">
        <f t="shared" si="183"/>
        <v>6.92</v>
      </c>
      <c r="CE34" s="35">
        <f t="shared" si="184"/>
        <v>6.88</v>
      </c>
      <c r="CF34" s="35">
        <f t="shared" si="185"/>
        <v>6.84</v>
      </c>
      <c r="CG34" s="35">
        <f t="shared" si="186"/>
        <v>6.8</v>
      </c>
      <c r="CH34" s="35">
        <f t="shared" si="187"/>
        <v>6.76</v>
      </c>
      <c r="CI34" s="139">
        <v>6.72</v>
      </c>
    </row>
    <row r="35" spans="1:87" ht="15" thickBot="1" x14ac:dyDescent="0.35">
      <c r="A35" s="32">
        <v>17.5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>
        <f>(($A35-$A34)/($A40-$A34))*(AD40-AD34)+AD34</f>
        <v>8.8566666666666674</v>
      </c>
      <c r="AE35" s="35">
        <f>(($A35-$A34)/($A40-$A34))*(AE40-AE34)+AE34</f>
        <v>8.8475000000000001</v>
      </c>
      <c r="AF35" s="35">
        <f>(($A35-$A34)/($A40-$A34))*(AF40-AF34)+AF34</f>
        <v>8.8383333333333329</v>
      </c>
      <c r="AG35" s="35">
        <f t="shared" si="140"/>
        <v>8.815666666666667</v>
      </c>
      <c r="AH35" s="35">
        <f t="shared" si="141"/>
        <v>8.7929999999999993</v>
      </c>
      <c r="AI35" s="35">
        <f t="shared" si="142"/>
        <v>8.7703333333333333</v>
      </c>
      <c r="AJ35" s="35">
        <f t="shared" si="143"/>
        <v>8.7476666666666656</v>
      </c>
      <c r="AK35" s="35">
        <f t="shared" si="144"/>
        <v>8.7249999999999996</v>
      </c>
      <c r="AL35" s="35">
        <f t="shared" si="145"/>
        <v>8.7023333333333337</v>
      </c>
      <c r="AM35" s="35">
        <f t="shared" si="146"/>
        <v>8.679666666666666</v>
      </c>
      <c r="AN35" s="35">
        <f t="shared" si="147"/>
        <v>8.657</v>
      </c>
      <c r="AO35" s="35">
        <f t="shared" si="148"/>
        <v>8.6343333333333323</v>
      </c>
      <c r="AP35" s="35">
        <f>(($A35-$A34)/($A40-$A34))*(AP40-AP34)+AP34</f>
        <v>8.6116666666666664</v>
      </c>
      <c r="AQ35" s="35">
        <f t="shared" si="149"/>
        <v>8.5722221904761895</v>
      </c>
      <c r="AR35" s="35">
        <f t="shared" si="150"/>
        <v>8.5327777142857144</v>
      </c>
      <c r="AS35" s="35">
        <f t="shared" si="151"/>
        <v>8.4933332380952375</v>
      </c>
      <c r="AT35" s="35">
        <f t="shared" si="152"/>
        <v>8.4538887619047625</v>
      </c>
      <c r="AU35" s="35">
        <f t="shared" si="153"/>
        <v>8.4144442857142856</v>
      </c>
      <c r="AV35" s="35">
        <f t="shared" si="154"/>
        <v>8.3749998095238105</v>
      </c>
      <c r="AW35" s="35">
        <f t="shared" si="155"/>
        <v>8.3355553333333336</v>
      </c>
      <c r="AX35" s="35">
        <f t="shared" si="156"/>
        <v>8.2961108571428586</v>
      </c>
      <c r="AY35" s="35">
        <f t="shared" si="157"/>
        <v>8.2566663809523817</v>
      </c>
      <c r="AZ35" s="35">
        <f t="shared" si="158"/>
        <v>8.2172219047619066</v>
      </c>
      <c r="BA35" s="35">
        <f t="shared" si="159"/>
        <v>8.1777774285714298</v>
      </c>
      <c r="BB35" s="35">
        <f t="shared" si="160"/>
        <v>8.1383329523809529</v>
      </c>
      <c r="BC35" s="35">
        <f t="shared" si="161"/>
        <v>8.0988884761904778</v>
      </c>
      <c r="BD35" s="35">
        <f t="shared" si="162"/>
        <v>8.0594440000000009</v>
      </c>
      <c r="BE35" s="35">
        <f t="shared" si="163"/>
        <v>8.0199995238095259</v>
      </c>
      <c r="BF35" s="35">
        <f t="shared" si="164"/>
        <v>7.980555047619049</v>
      </c>
      <c r="BG35" s="35">
        <f t="shared" si="165"/>
        <v>7.9411105714285695</v>
      </c>
      <c r="BH35" s="35">
        <f t="shared" si="166"/>
        <v>7.9016660952380935</v>
      </c>
      <c r="BI35" s="35">
        <f t="shared" si="167"/>
        <v>7.8622216190476175</v>
      </c>
      <c r="BJ35" s="35">
        <f t="shared" si="168"/>
        <v>7.8227771428571415</v>
      </c>
      <c r="BK35" s="35">
        <f t="shared" si="169"/>
        <v>7.7833326666666647</v>
      </c>
      <c r="BL35" s="35">
        <f t="shared" si="170"/>
        <v>7.7438881904761896</v>
      </c>
      <c r="BM35" s="35">
        <f t="shared" si="171"/>
        <v>7.7044437142857127</v>
      </c>
      <c r="BN35" s="35">
        <f t="shared" si="172"/>
        <v>7.6649992380952368</v>
      </c>
      <c r="BO35" s="35">
        <f t="shared" si="173"/>
        <v>7.6255547619047608</v>
      </c>
      <c r="BP35" s="35">
        <f t="shared" si="174"/>
        <v>7.5861102857142848</v>
      </c>
      <c r="BQ35" s="35">
        <f t="shared" si="175"/>
        <v>7.5466658095238088</v>
      </c>
      <c r="BR35" s="35">
        <f t="shared" si="176"/>
        <v>7.5072213333333329</v>
      </c>
      <c r="BS35" s="35">
        <f t="shared" si="107"/>
        <v>5.2661101904761907</v>
      </c>
      <c r="BT35" s="35">
        <f t="shared" si="108"/>
        <v>9.3154752380952388</v>
      </c>
      <c r="BU35" s="35">
        <f t="shared" si="109"/>
        <v>5.1872212380952378</v>
      </c>
      <c r="BV35" s="35">
        <f t="shared" si="110"/>
        <v>9.3623958095238091</v>
      </c>
      <c r="BW35" s="35">
        <f t="shared" si="177"/>
        <v>7.3099989523809521</v>
      </c>
      <c r="BX35" s="35">
        <f t="shared" si="188"/>
        <v>7.2705544761904761</v>
      </c>
      <c r="BY35" s="35">
        <f>(($A35-$A34)/($A40-$A34))*(BY40-BY34)+BY34</f>
        <v>7.2311100000000001</v>
      </c>
      <c r="BZ35" s="35">
        <f t="shared" si="179"/>
        <v>7.1916656666666663</v>
      </c>
      <c r="CA35" s="35">
        <f t="shared" si="180"/>
        <v>7.1522213333333333</v>
      </c>
      <c r="CB35" s="35">
        <f t="shared" si="181"/>
        <v>7.1127769999999995</v>
      </c>
      <c r="CC35" s="35">
        <f t="shared" si="182"/>
        <v>7.0733326666666665</v>
      </c>
      <c r="CD35" s="35">
        <f t="shared" si="183"/>
        <v>7.0338883333333335</v>
      </c>
      <c r="CE35" s="35">
        <f t="shared" si="184"/>
        <v>6.9944439999999997</v>
      </c>
      <c r="CF35" s="35">
        <f t="shared" si="185"/>
        <v>6.9549996666666658</v>
      </c>
      <c r="CG35" s="35">
        <f t="shared" si="186"/>
        <v>6.9155553333333328</v>
      </c>
      <c r="CH35" s="35">
        <f t="shared" si="187"/>
        <v>6.8761109999999999</v>
      </c>
      <c r="CI35" s="35">
        <f>(($A35-$A34)/($A40-$A34))*(CI40-CI34)+CI34</f>
        <v>6.836666666666666</v>
      </c>
    </row>
    <row r="36" spans="1:87" ht="15" thickBot="1" x14ac:dyDescent="0.35">
      <c r="A36" s="32">
        <v>17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>
        <f>(($A36-$A34)/($A40-$A34))*(AD40-AD34)+AD34</f>
        <v>8.945333333333334</v>
      </c>
      <c r="AE36" s="35">
        <f>(($A36-$A34)/($A40-$A34))*(AE40-AE34)+AE34</f>
        <v>8.9359999999999999</v>
      </c>
      <c r="AF36" s="35">
        <f>(($A36-$A34)/($A40-$A34))*(AF40-AF34)+AF34</f>
        <v>8.9266666666666659</v>
      </c>
      <c r="AG36" s="35">
        <f t="shared" si="140"/>
        <v>8.9043333333333319</v>
      </c>
      <c r="AH36" s="35">
        <f t="shared" si="141"/>
        <v>8.8819999999999997</v>
      </c>
      <c r="AI36" s="35">
        <f t="shared" si="142"/>
        <v>8.8596666666666657</v>
      </c>
      <c r="AJ36" s="35">
        <f t="shared" si="143"/>
        <v>8.8373333333333335</v>
      </c>
      <c r="AK36" s="35">
        <f t="shared" si="144"/>
        <v>8.8149999999999995</v>
      </c>
      <c r="AL36" s="35">
        <f t="shared" si="145"/>
        <v>8.7926666666666655</v>
      </c>
      <c r="AM36" s="35">
        <f t="shared" si="146"/>
        <v>8.7703333333333333</v>
      </c>
      <c r="AN36" s="35">
        <f t="shared" si="147"/>
        <v>8.7479999999999993</v>
      </c>
      <c r="AO36" s="35">
        <f t="shared" si="148"/>
        <v>8.7256666666666671</v>
      </c>
      <c r="AP36" s="35">
        <f>(($A36-$A34)/($A40-$A34))*(AP40-AP34)+AP34</f>
        <v>8.7033333333333331</v>
      </c>
      <c r="AQ36" s="35">
        <f t="shared" si="149"/>
        <v>8.6644443809523803</v>
      </c>
      <c r="AR36" s="35">
        <f t="shared" si="150"/>
        <v>8.6255554285714293</v>
      </c>
      <c r="AS36" s="35">
        <f t="shared" si="151"/>
        <v>8.5866664761904765</v>
      </c>
      <c r="AT36" s="35">
        <f t="shared" si="152"/>
        <v>8.5477775238095237</v>
      </c>
      <c r="AU36" s="35">
        <f t="shared" si="153"/>
        <v>8.5088885714285727</v>
      </c>
      <c r="AV36" s="35">
        <f t="shared" si="154"/>
        <v>8.4699996190476199</v>
      </c>
      <c r="AW36" s="35">
        <f t="shared" si="155"/>
        <v>8.4311106666666671</v>
      </c>
      <c r="AX36" s="35">
        <f t="shared" si="156"/>
        <v>8.3922217142857161</v>
      </c>
      <c r="AY36" s="35">
        <f t="shared" si="157"/>
        <v>8.3533327619047633</v>
      </c>
      <c r="AZ36" s="35">
        <f t="shared" si="158"/>
        <v>8.3144438095238105</v>
      </c>
      <c r="BA36" s="35">
        <f t="shared" si="159"/>
        <v>8.2755548571428577</v>
      </c>
      <c r="BB36" s="35">
        <f t="shared" si="160"/>
        <v>8.2366659047619066</v>
      </c>
      <c r="BC36" s="35">
        <f t="shared" si="161"/>
        <v>8.1977769523809538</v>
      </c>
      <c r="BD36" s="35">
        <f t="shared" si="162"/>
        <v>8.158888000000001</v>
      </c>
      <c r="BE36" s="35">
        <f t="shared" si="163"/>
        <v>8.11999904761905</v>
      </c>
      <c r="BF36" s="35">
        <f t="shared" si="164"/>
        <v>8.0811100952380972</v>
      </c>
      <c r="BG36" s="35">
        <f t="shared" si="165"/>
        <v>8.0422211428571408</v>
      </c>
      <c r="BH36" s="35">
        <f t="shared" si="166"/>
        <v>8.003332190476188</v>
      </c>
      <c r="BI36" s="35">
        <f t="shared" si="167"/>
        <v>7.9644432380952361</v>
      </c>
      <c r="BJ36" s="35">
        <f t="shared" si="168"/>
        <v>7.9255542857142842</v>
      </c>
      <c r="BK36" s="35">
        <f t="shared" si="169"/>
        <v>7.8866653333333314</v>
      </c>
      <c r="BL36" s="35">
        <f t="shared" si="170"/>
        <v>7.8477763809523795</v>
      </c>
      <c r="BM36" s="35">
        <f t="shared" si="171"/>
        <v>7.8088874285714276</v>
      </c>
      <c r="BN36" s="35">
        <f t="shared" si="172"/>
        <v>7.7699984761904748</v>
      </c>
      <c r="BO36" s="35">
        <f t="shared" si="173"/>
        <v>7.7311095238095229</v>
      </c>
      <c r="BP36" s="35">
        <f t="shared" si="174"/>
        <v>7.692220571428571</v>
      </c>
      <c r="BQ36" s="35">
        <f t="shared" si="175"/>
        <v>7.6533316190476182</v>
      </c>
      <c r="BR36" s="35">
        <f t="shared" si="176"/>
        <v>7.6144426666666662</v>
      </c>
      <c r="BS36" s="35">
        <f t="shared" si="107"/>
        <v>5.2822203809523804</v>
      </c>
      <c r="BT36" s="35">
        <f t="shared" si="108"/>
        <v>9.5023790476190477</v>
      </c>
      <c r="BU36" s="35">
        <f t="shared" si="109"/>
        <v>5.2044424761904757</v>
      </c>
      <c r="BV36" s="35">
        <f t="shared" si="110"/>
        <v>9.5556487619047612</v>
      </c>
      <c r="BW36" s="35">
        <f t="shared" si="177"/>
        <v>7.4199979047619049</v>
      </c>
      <c r="BX36" s="35">
        <f t="shared" si="188"/>
        <v>7.3811089523809521</v>
      </c>
      <c r="BY36" s="35">
        <f>(($A36-$A34)/($A40-$A34))*(BY40-BY34)+BY34</f>
        <v>7.3422200000000002</v>
      </c>
      <c r="BZ36" s="35">
        <f t="shared" si="179"/>
        <v>7.3033313333333334</v>
      </c>
      <c r="CA36" s="35">
        <f t="shared" si="180"/>
        <v>7.2644426666666666</v>
      </c>
      <c r="CB36" s="35">
        <f t="shared" si="181"/>
        <v>7.2255539999999998</v>
      </c>
      <c r="CC36" s="35">
        <f t="shared" si="182"/>
        <v>7.186665333333333</v>
      </c>
      <c r="CD36" s="35">
        <f t="shared" si="183"/>
        <v>7.1477766666666671</v>
      </c>
      <c r="CE36" s="35">
        <f t="shared" si="184"/>
        <v>7.1088880000000003</v>
      </c>
      <c r="CF36" s="35">
        <f t="shared" si="185"/>
        <v>7.0699993333333335</v>
      </c>
      <c r="CG36" s="35">
        <f t="shared" si="186"/>
        <v>7.0311106666666667</v>
      </c>
      <c r="CH36" s="35">
        <f t="shared" si="187"/>
        <v>6.9922219999999999</v>
      </c>
      <c r="CI36" s="35">
        <f>(($A36-$A34)/($A40-$A34))*(CI40-CI34)+CI34</f>
        <v>6.9533333333333331</v>
      </c>
    </row>
    <row r="37" spans="1:87" ht="15" thickBot="1" x14ac:dyDescent="0.35">
      <c r="A37" s="32">
        <v>16.5</v>
      </c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>
        <f>(($A37-$A34)/($A40-$A34))*(AD40-AD34)+AD34</f>
        <v>9.0340000000000007</v>
      </c>
      <c r="AE37" s="35">
        <f>(($A37-$A34)/($A40-$A34))*(AE40-AE34)+AE34</f>
        <v>9.0244999999999997</v>
      </c>
      <c r="AF37" s="35">
        <f>(($A37-$A34)/($A40-$A34))*(AF40-AF34)+AF34</f>
        <v>9.0150000000000006</v>
      </c>
      <c r="AG37" s="35">
        <f t="shared" si="140"/>
        <v>8.9930000000000003</v>
      </c>
      <c r="AH37" s="35">
        <f t="shared" si="141"/>
        <v>8.9710000000000001</v>
      </c>
      <c r="AI37" s="35">
        <f t="shared" si="142"/>
        <v>8.9489999999999998</v>
      </c>
      <c r="AJ37" s="35">
        <f t="shared" si="143"/>
        <v>8.9269999999999996</v>
      </c>
      <c r="AK37" s="35">
        <f t="shared" si="144"/>
        <v>8.9050000000000011</v>
      </c>
      <c r="AL37" s="35">
        <f t="shared" si="145"/>
        <v>8.8830000000000009</v>
      </c>
      <c r="AM37" s="35">
        <f t="shared" si="146"/>
        <v>8.8610000000000007</v>
      </c>
      <c r="AN37" s="35">
        <f t="shared" si="147"/>
        <v>8.8390000000000004</v>
      </c>
      <c r="AO37" s="35">
        <f t="shared" si="148"/>
        <v>8.8170000000000002</v>
      </c>
      <c r="AP37" s="35">
        <f>(($A37-$A34)/($A40-$A34))*(AP40-AP34)+AP34</f>
        <v>8.7949999999999999</v>
      </c>
      <c r="AQ37" s="35">
        <f t="shared" si="149"/>
        <v>8.7566665714285712</v>
      </c>
      <c r="AR37" s="35">
        <f t="shared" si="150"/>
        <v>8.7183331428571424</v>
      </c>
      <c r="AS37" s="35">
        <f t="shared" si="151"/>
        <v>8.6799997142857137</v>
      </c>
      <c r="AT37" s="35">
        <f t="shared" si="152"/>
        <v>8.6416662857142867</v>
      </c>
      <c r="AU37" s="35">
        <f t="shared" si="153"/>
        <v>8.603332857142858</v>
      </c>
      <c r="AV37" s="35">
        <f t="shared" si="154"/>
        <v>8.5649994285714293</v>
      </c>
      <c r="AW37" s="35">
        <f t="shared" si="155"/>
        <v>8.5266660000000005</v>
      </c>
      <c r="AX37" s="35">
        <f t="shared" si="156"/>
        <v>8.4883325714285718</v>
      </c>
      <c r="AY37" s="35">
        <f t="shared" si="157"/>
        <v>8.4499991428571448</v>
      </c>
      <c r="AZ37" s="35">
        <f t="shared" si="158"/>
        <v>8.4116657142857161</v>
      </c>
      <c r="BA37" s="35">
        <f t="shared" si="159"/>
        <v>8.3733322857142873</v>
      </c>
      <c r="BB37" s="35">
        <f t="shared" si="160"/>
        <v>8.3349988571428586</v>
      </c>
      <c r="BC37" s="35">
        <f t="shared" si="161"/>
        <v>8.2966654285714299</v>
      </c>
      <c r="BD37" s="35">
        <f t="shared" si="162"/>
        <v>8.2583320000000011</v>
      </c>
      <c r="BE37" s="35">
        <f t="shared" si="163"/>
        <v>8.2199985714285724</v>
      </c>
      <c r="BF37" s="35">
        <f t="shared" si="164"/>
        <v>8.1816651428571454</v>
      </c>
      <c r="BG37" s="35">
        <f t="shared" si="165"/>
        <v>8.1433317142857131</v>
      </c>
      <c r="BH37" s="35">
        <f t="shared" si="166"/>
        <v>8.1049982857142844</v>
      </c>
      <c r="BI37" s="35">
        <f t="shared" si="167"/>
        <v>8.0666648571428556</v>
      </c>
      <c r="BJ37" s="35">
        <f t="shared" si="168"/>
        <v>8.0283314285714269</v>
      </c>
      <c r="BK37" s="35">
        <f t="shared" si="169"/>
        <v>7.9899979999999982</v>
      </c>
      <c r="BL37" s="35">
        <f t="shared" si="170"/>
        <v>7.9516645714285703</v>
      </c>
      <c r="BM37" s="35">
        <f t="shared" si="171"/>
        <v>7.9133311428571416</v>
      </c>
      <c r="BN37" s="35">
        <f t="shared" si="172"/>
        <v>7.8749977142857137</v>
      </c>
      <c r="BO37" s="35">
        <f t="shared" si="173"/>
        <v>7.836664285714285</v>
      </c>
      <c r="BP37" s="35">
        <f t="shared" si="174"/>
        <v>7.7983308571428562</v>
      </c>
      <c r="BQ37" s="35">
        <f t="shared" si="175"/>
        <v>7.7599974285714275</v>
      </c>
      <c r="BR37" s="35">
        <f t="shared" si="176"/>
        <v>7.7216639999999996</v>
      </c>
      <c r="BS37" s="35">
        <f t="shared" si="107"/>
        <v>5.2983305714285711</v>
      </c>
      <c r="BT37" s="35">
        <f t="shared" si="108"/>
        <v>9.6892828571428566</v>
      </c>
      <c r="BU37" s="35">
        <f t="shared" si="109"/>
        <v>5.2216637142857145</v>
      </c>
      <c r="BV37" s="35">
        <f t="shared" si="110"/>
        <v>9.7489017142857151</v>
      </c>
      <c r="BW37" s="35">
        <f t="shared" si="177"/>
        <v>7.5299968571428568</v>
      </c>
      <c r="BX37" s="35">
        <f t="shared" si="188"/>
        <v>7.491663428571429</v>
      </c>
      <c r="BY37" s="35">
        <f>(($A37-$A34)/($A40-$A34))*(BY40-BY34)+BY34</f>
        <v>7.4533300000000002</v>
      </c>
      <c r="BZ37" s="35">
        <f t="shared" si="179"/>
        <v>7.4149970000000005</v>
      </c>
      <c r="CA37" s="35">
        <f t="shared" si="180"/>
        <v>7.3766639999999999</v>
      </c>
      <c r="CB37" s="35">
        <f t="shared" si="181"/>
        <v>7.3383310000000002</v>
      </c>
      <c r="CC37" s="35">
        <f t="shared" si="182"/>
        <v>7.2999980000000004</v>
      </c>
      <c r="CD37" s="35">
        <f t="shared" si="183"/>
        <v>7.2616650000000007</v>
      </c>
      <c r="CE37" s="35">
        <f t="shared" si="184"/>
        <v>7.2233320000000001</v>
      </c>
      <c r="CF37" s="35">
        <f t="shared" si="185"/>
        <v>7.1849990000000004</v>
      </c>
      <c r="CG37" s="35">
        <f t="shared" si="186"/>
        <v>7.1466660000000006</v>
      </c>
      <c r="CH37" s="35">
        <f t="shared" si="187"/>
        <v>7.108333</v>
      </c>
      <c r="CI37" s="35">
        <f>(($A37-$A34)/($A40-$A34))*(CI40-CI34)+CI34</f>
        <v>7.07</v>
      </c>
    </row>
    <row r="38" spans="1:87" ht="15" thickBot="1" x14ac:dyDescent="0.35">
      <c r="A38" s="32">
        <v>16</v>
      </c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>
        <f>(($A38-$A34)/($A40-$A34))*(AD40-AD34)+AD34</f>
        <v>9.1226666666666674</v>
      </c>
      <c r="AE38" s="35">
        <f>(($A38-$A34)/($A40-$A34))*(AE40-AE34)+AE34</f>
        <v>9.1129999999999995</v>
      </c>
      <c r="AF38" s="35">
        <f>(($A38-$A34)/($A40-$A34))*(AF40-AF34)+AF34</f>
        <v>9.1033333333333335</v>
      </c>
      <c r="AG38" s="35">
        <f t="shared" si="140"/>
        <v>9.081666666666667</v>
      </c>
      <c r="AH38" s="35">
        <f t="shared" si="141"/>
        <v>9.06</v>
      </c>
      <c r="AI38" s="35">
        <f t="shared" si="142"/>
        <v>9.038333333333334</v>
      </c>
      <c r="AJ38" s="35">
        <f t="shared" si="143"/>
        <v>9.0166666666666675</v>
      </c>
      <c r="AK38" s="35">
        <f t="shared" si="144"/>
        <v>8.995000000000001</v>
      </c>
      <c r="AL38" s="35">
        <f t="shared" si="145"/>
        <v>8.9733333333333327</v>
      </c>
      <c r="AM38" s="35">
        <f t="shared" si="146"/>
        <v>8.9516666666666662</v>
      </c>
      <c r="AN38" s="35">
        <f t="shared" si="147"/>
        <v>8.93</v>
      </c>
      <c r="AO38" s="35">
        <f t="shared" si="148"/>
        <v>8.9083333333333332</v>
      </c>
      <c r="AP38" s="35">
        <f>(($A38-$A34)/($A40-$A34))*(AP40-AP34)+AP34</f>
        <v>8.8866666666666667</v>
      </c>
      <c r="AQ38" s="35">
        <f t="shared" si="149"/>
        <v>8.848888761904762</v>
      </c>
      <c r="AR38" s="35">
        <f t="shared" si="150"/>
        <v>8.8111108571428574</v>
      </c>
      <c r="AS38" s="35">
        <f t="shared" si="151"/>
        <v>8.7733329523809527</v>
      </c>
      <c r="AT38" s="35">
        <f t="shared" si="152"/>
        <v>8.735555047619048</v>
      </c>
      <c r="AU38" s="35">
        <f t="shared" si="153"/>
        <v>8.6977771428571433</v>
      </c>
      <c r="AV38" s="35">
        <f t="shared" si="154"/>
        <v>8.6599992380952386</v>
      </c>
      <c r="AW38" s="35">
        <f t="shared" si="155"/>
        <v>8.622221333333334</v>
      </c>
      <c r="AX38" s="35">
        <f t="shared" si="156"/>
        <v>8.5844434285714293</v>
      </c>
      <c r="AY38" s="35">
        <f t="shared" si="157"/>
        <v>8.5466655238095246</v>
      </c>
      <c r="AZ38" s="35">
        <f t="shared" si="158"/>
        <v>8.5088876190476199</v>
      </c>
      <c r="BA38" s="35">
        <f t="shared" si="159"/>
        <v>8.4711097142857152</v>
      </c>
      <c r="BB38" s="35">
        <f t="shared" si="160"/>
        <v>8.4333318095238106</v>
      </c>
      <c r="BC38" s="35">
        <f t="shared" si="161"/>
        <v>8.3955539047619059</v>
      </c>
      <c r="BD38" s="35">
        <f t="shared" si="162"/>
        <v>8.3577760000000012</v>
      </c>
      <c r="BE38" s="35">
        <f t="shared" si="163"/>
        <v>8.3199980952380965</v>
      </c>
      <c r="BF38" s="35">
        <f t="shared" si="164"/>
        <v>8.2822201904761918</v>
      </c>
      <c r="BG38" s="35">
        <f t="shared" si="165"/>
        <v>8.2444422857142836</v>
      </c>
      <c r="BH38" s="35">
        <f t="shared" si="166"/>
        <v>8.2066643809523789</v>
      </c>
      <c r="BI38" s="35">
        <f t="shared" si="167"/>
        <v>8.1688864761904743</v>
      </c>
      <c r="BJ38" s="35">
        <f t="shared" si="168"/>
        <v>8.1311085714285696</v>
      </c>
      <c r="BK38" s="35">
        <f t="shared" si="169"/>
        <v>8.0933306666666649</v>
      </c>
      <c r="BL38" s="35">
        <f t="shared" si="170"/>
        <v>8.0555527619047602</v>
      </c>
      <c r="BM38" s="35">
        <f t="shared" si="171"/>
        <v>8.0177748571428555</v>
      </c>
      <c r="BN38" s="35">
        <f t="shared" si="172"/>
        <v>7.9799969523809517</v>
      </c>
      <c r="BO38" s="35">
        <f t="shared" si="173"/>
        <v>7.9422190476190462</v>
      </c>
      <c r="BP38" s="35">
        <f t="shared" si="174"/>
        <v>7.9044411428571424</v>
      </c>
      <c r="BQ38" s="35">
        <f t="shared" si="175"/>
        <v>7.8666632380952377</v>
      </c>
      <c r="BR38" s="35">
        <f t="shared" si="176"/>
        <v>7.828885333333333</v>
      </c>
      <c r="BS38" s="35">
        <f t="shared" si="107"/>
        <v>5.3144407619047618</v>
      </c>
      <c r="BT38" s="35">
        <f t="shared" si="108"/>
        <v>9.8761866666666673</v>
      </c>
      <c r="BU38" s="35">
        <f t="shared" si="109"/>
        <v>5.2388849523809524</v>
      </c>
      <c r="BV38" s="35">
        <f t="shared" si="110"/>
        <v>9.9421546666666671</v>
      </c>
      <c r="BW38" s="35">
        <f t="shared" si="177"/>
        <v>7.6399958095238096</v>
      </c>
      <c r="BX38" s="35">
        <f t="shared" si="188"/>
        <v>7.602217904761905</v>
      </c>
      <c r="BY38" s="35">
        <f>(($A38-$A34)/($A40-$A34))*(BY40-BY34)+BY34</f>
        <v>7.5644400000000003</v>
      </c>
      <c r="BZ38" s="35">
        <f t="shared" si="179"/>
        <v>7.5266626666666667</v>
      </c>
      <c r="CA38" s="35">
        <f t="shared" si="180"/>
        <v>7.4888853333333332</v>
      </c>
      <c r="CB38" s="35">
        <f t="shared" si="181"/>
        <v>7.4511080000000005</v>
      </c>
      <c r="CC38" s="35">
        <f t="shared" si="182"/>
        <v>7.413330666666667</v>
      </c>
      <c r="CD38" s="35">
        <f t="shared" si="183"/>
        <v>7.3755533333333334</v>
      </c>
      <c r="CE38" s="35">
        <f t="shared" si="184"/>
        <v>7.3377759999999999</v>
      </c>
      <c r="CF38" s="35">
        <f t="shared" si="185"/>
        <v>7.2999986666666663</v>
      </c>
      <c r="CG38" s="35">
        <f t="shared" si="186"/>
        <v>7.2622213333333336</v>
      </c>
      <c r="CH38" s="35">
        <f t="shared" si="187"/>
        <v>7.2244440000000001</v>
      </c>
      <c r="CI38" s="35">
        <f>(($A38-$A34)/($A40-$A34))*(CI40-CI34)+CI34</f>
        <v>7.1866666666666665</v>
      </c>
    </row>
    <row r="39" spans="1:87" ht="15" thickBot="1" x14ac:dyDescent="0.35">
      <c r="A39" s="32">
        <v>15.5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>
        <f>(($A39-$A34)/($A40-$A34))*(AD40-AD34)+AD34</f>
        <v>9.211333333333334</v>
      </c>
      <c r="AE39" s="35">
        <f>(($A39-$A34)/($A40-$A34))*(AE40-AE34)+AE34</f>
        <v>9.2014999999999993</v>
      </c>
      <c r="AF39" s="35">
        <f>(($A39-$A34)/($A40-$A34))*(AF40-AF34)+AF34</f>
        <v>9.1916666666666664</v>
      </c>
      <c r="AG39" s="35">
        <f t="shared" si="140"/>
        <v>9.1703333333333337</v>
      </c>
      <c r="AH39" s="35">
        <f t="shared" si="141"/>
        <v>9.1490000000000009</v>
      </c>
      <c r="AI39" s="35">
        <f t="shared" si="142"/>
        <v>9.1276666666666664</v>
      </c>
      <c r="AJ39" s="35">
        <f t="shared" si="143"/>
        <v>9.1063333333333336</v>
      </c>
      <c r="AK39" s="35">
        <f t="shared" si="144"/>
        <v>9.0850000000000009</v>
      </c>
      <c r="AL39" s="35">
        <f t="shared" si="145"/>
        <v>9.0636666666666663</v>
      </c>
      <c r="AM39" s="35">
        <f t="shared" si="146"/>
        <v>9.0423333333333336</v>
      </c>
      <c r="AN39" s="35">
        <f t="shared" si="147"/>
        <v>9.0210000000000008</v>
      </c>
      <c r="AO39" s="35">
        <f t="shared" si="148"/>
        <v>8.9996666666666663</v>
      </c>
      <c r="AP39" s="35">
        <f>(($A39-$A34)/($A40-$A34))*(AP40-AP34)+AP34</f>
        <v>8.9783333333333335</v>
      </c>
      <c r="AQ39" s="35">
        <f t="shared" si="149"/>
        <v>8.9411109523809529</v>
      </c>
      <c r="AR39" s="35">
        <f t="shared" si="150"/>
        <v>8.9038885714285723</v>
      </c>
      <c r="AS39" s="35">
        <f t="shared" si="151"/>
        <v>8.8666661904761916</v>
      </c>
      <c r="AT39" s="35">
        <f t="shared" si="152"/>
        <v>8.829443809523811</v>
      </c>
      <c r="AU39" s="35">
        <f t="shared" si="153"/>
        <v>8.7922214285714304</v>
      </c>
      <c r="AV39" s="35">
        <f t="shared" si="154"/>
        <v>8.754999047619048</v>
      </c>
      <c r="AW39" s="35">
        <f t="shared" si="155"/>
        <v>8.7177766666666674</v>
      </c>
      <c r="AX39" s="35">
        <f t="shared" si="156"/>
        <v>8.6805542857142868</v>
      </c>
      <c r="AY39" s="35">
        <f t="shared" si="157"/>
        <v>8.6433319047619062</v>
      </c>
      <c r="AZ39" s="35">
        <f t="shared" si="158"/>
        <v>8.6061095238095255</v>
      </c>
      <c r="BA39" s="35">
        <f t="shared" si="159"/>
        <v>8.5688871428571449</v>
      </c>
      <c r="BB39" s="35">
        <f t="shared" si="160"/>
        <v>8.5316647619047643</v>
      </c>
      <c r="BC39" s="35">
        <f t="shared" si="161"/>
        <v>8.4944423809523819</v>
      </c>
      <c r="BD39" s="35">
        <f t="shared" si="162"/>
        <v>8.4572200000000013</v>
      </c>
      <c r="BE39" s="35">
        <f t="shared" si="163"/>
        <v>8.4199976190476207</v>
      </c>
      <c r="BF39" s="35">
        <f t="shared" si="164"/>
        <v>8.3827752380952401</v>
      </c>
      <c r="BG39" s="35">
        <f t="shared" si="165"/>
        <v>8.3455528571428559</v>
      </c>
      <c r="BH39" s="35">
        <f t="shared" si="166"/>
        <v>8.3083304761904753</v>
      </c>
      <c r="BI39" s="35">
        <f t="shared" si="167"/>
        <v>8.2711080952380946</v>
      </c>
      <c r="BJ39" s="35">
        <f t="shared" si="168"/>
        <v>8.2338857142857123</v>
      </c>
      <c r="BK39" s="35">
        <f t="shared" si="169"/>
        <v>8.1966633333333316</v>
      </c>
      <c r="BL39" s="35">
        <f t="shared" si="170"/>
        <v>8.159440952380951</v>
      </c>
      <c r="BM39" s="35">
        <f t="shared" si="171"/>
        <v>8.1222185714285704</v>
      </c>
      <c r="BN39" s="35">
        <f t="shared" si="172"/>
        <v>8.0849961904761898</v>
      </c>
      <c r="BO39" s="35">
        <f t="shared" si="173"/>
        <v>8.0477738095238092</v>
      </c>
      <c r="BP39" s="35">
        <f t="shared" si="174"/>
        <v>8.0105514285714285</v>
      </c>
      <c r="BQ39" s="35">
        <f t="shared" si="175"/>
        <v>7.973329047619047</v>
      </c>
      <c r="BR39" s="35">
        <f t="shared" si="176"/>
        <v>7.9361066666666664</v>
      </c>
      <c r="BS39" s="35">
        <f t="shared" si="107"/>
        <v>5.3305509523809516</v>
      </c>
      <c r="BT39" s="35">
        <f t="shared" si="108"/>
        <v>10.063090476190476</v>
      </c>
      <c r="BU39" s="35">
        <f t="shared" si="109"/>
        <v>5.2561061904761903</v>
      </c>
      <c r="BV39" s="35">
        <f t="shared" si="110"/>
        <v>10.135407619047619</v>
      </c>
      <c r="BW39" s="35">
        <f t="shared" si="177"/>
        <v>7.7499947619047624</v>
      </c>
      <c r="BX39" s="35">
        <f t="shared" si="188"/>
        <v>7.7127723809523809</v>
      </c>
      <c r="BY39" s="35">
        <f>(($A39-$A34)/($A40-$A34))*(BY40-BY34)+BY34</f>
        <v>7.6755500000000003</v>
      </c>
      <c r="BZ39" s="35">
        <f t="shared" si="179"/>
        <v>7.6383283333333338</v>
      </c>
      <c r="CA39" s="35">
        <f t="shared" si="180"/>
        <v>7.6011066666666665</v>
      </c>
      <c r="CB39" s="35">
        <f t="shared" si="181"/>
        <v>7.563885</v>
      </c>
      <c r="CC39" s="35">
        <f t="shared" si="182"/>
        <v>7.5266633333333335</v>
      </c>
      <c r="CD39" s="35">
        <f t="shared" si="183"/>
        <v>7.489441666666667</v>
      </c>
      <c r="CE39" s="35">
        <f t="shared" si="184"/>
        <v>7.4522199999999996</v>
      </c>
      <c r="CF39" s="35">
        <f t="shared" si="185"/>
        <v>7.4149983333333331</v>
      </c>
      <c r="CG39" s="35">
        <f t="shared" si="186"/>
        <v>7.3777766666666666</v>
      </c>
      <c r="CH39" s="35">
        <f t="shared" si="187"/>
        <v>7.3405549999999993</v>
      </c>
      <c r="CI39" s="35">
        <f>(($A39-$A34)/($A40-$A34))*(CI40-CI34)+CI34</f>
        <v>7.3033333333333328</v>
      </c>
    </row>
    <row r="40" spans="1:87" ht="15" thickBot="1" x14ac:dyDescent="0.35">
      <c r="A40" s="32">
        <v>15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139">
        <v>9.3000000000000007</v>
      </c>
      <c r="AE40" s="35">
        <f>((AE$1-AD$1)/(AF$1-AD$1))*(AF40-AD40)+AD40</f>
        <v>9.2899999999999991</v>
      </c>
      <c r="AF40" s="139">
        <v>9.2799999999999994</v>
      </c>
      <c r="AG40" s="35">
        <f t="shared" si="140"/>
        <v>9.2589999999999986</v>
      </c>
      <c r="AH40" s="35">
        <f t="shared" si="141"/>
        <v>9.2379999999999995</v>
      </c>
      <c r="AI40" s="35">
        <f t="shared" si="142"/>
        <v>9.2170000000000005</v>
      </c>
      <c r="AJ40" s="35">
        <f t="shared" si="143"/>
        <v>9.1959999999999997</v>
      </c>
      <c r="AK40" s="35">
        <f t="shared" si="144"/>
        <v>9.1750000000000007</v>
      </c>
      <c r="AL40" s="35">
        <f t="shared" si="145"/>
        <v>9.1539999999999999</v>
      </c>
      <c r="AM40" s="35">
        <f t="shared" si="146"/>
        <v>9.1330000000000009</v>
      </c>
      <c r="AN40" s="35">
        <f t="shared" si="147"/>
        <v>9.1120000000000001</v>
      </c>
      <c r="AO40" s="35">
        <f t="shared" si="148"/>
        <v>9.0910000000000011</v>
      </c>
      <c r="AP40" s="139">
        <v>9.07</v>
      </c>
      <c r="AQ40" s="35">
        <f t="shared" si="149"/>
        <v>9.0333331428571437</v>
      </c>
      <c r="AR40" s="35">
        <f t="shared" si="150"/>
        <v>8.9966662857142854</v>
      </c>
      <c r="AS40" s="35">
        <f t="shared" si="151"/>
        <v>8.9599994285714288</v>
      </c>
      <c r="AT40" s="35">
        <f t="shared" si="152"/>
        <v>8.9233325714285723</v>
      </c>
      <c r="AU40" s="35">
        <f t="shared" si="153"/>
        <v>8.8866657142857157</v>
      </c>
      <c r="AV40" s="35">
        <f t="shared" si="154"/>
        <v>8.8499988571428574</v>
      </c>
      <c r="AW40" s="35">
        <f t="shared" si="155"/>
        <v>8.8133320000000008</v>
      </c>
      <c r="AX40" s="35">
        <f t="shared" si="156"/>
        <v>8.7766651428571443</v>
      </c>
      <c r="AY40" s="35">
        <f t="shared" si="157"/>
        <v>8.7399982857142877</v>
      </c>
      <c r="AZ40" s="35">
        <f t="shared" si="158"/>
        <v>8.7033314285714294</v>
      </c>
      <c r="BA40" s="35">
        <f t="shared" si="159"/>
        <v>8.6666645714285728</v>
      </c>
      <c r="BB40" s="35">
        <f t="shared" si="160"/>
        <v>8.6299977142857163</v>
      </c>
      <c r="BC40" s="35">
        <f t="shared" si="161"/>
        <v>8.5933308571428579</v>
      </c>
      <c r="BD40" s="35">
        <f t="shared" si="162"/>
        <v>8.5566640000000014</v>
      </c>
      <c r="BE40" s="35">
        <f t="shared" si="163"/>
        <v>8.5199971428571448</v>
      </c>
      <c r="BF40" s="35">
        <f t="shared" si="164"/>
        <v>8.4833302857142883</v>
      </c>
      <c r="BG40" s="35">
        <f t="shared" si="165"/>
        <v>8.4466634285714264</v>
      </c>
      <c r="BH40" s="35">
        <f t="shared" si="166"/>
        <v>8.4099965714285698</v>
      </c>
      <c r="BI40" s="35">
        <f t="shared" si="167"/>
        <v>8.3733297142857133</v>
      </c>
      <c r="BJ40" s="35">
        <f t="shared" si="168"/>
        <v>8.3366628571428567</v>
      </c>
      <c r="BK40" s="35">
        <f t="shared" si="169"/>
        <v>8.2999959999999984</v>
      </c>
      <c r="BL40" s="35">
        <f t="shared" si="170"/>
        <v>8.2633291428571418</v>
      </c>
      <c r="BM40" s="35">
        <f t="shared" si="171"/>
        <v>8.2266622857142853</v>
      </c>
      <c r="BN40" s="35">
        <f t="shared" si="172"/>
        <v>8.1899954285714269</v>
      </c>
      <c r="BO40" s="35">
        <f t="shared" si="173"/>
        <v>8.1533285714285704</v>
      </c>
      <c r="BP40" s="35">
        <f t="shared" si="174"/>
        <v>8.1166617142857138</v>
      </c>
      <c r="BQ40" s="35">
        <f t="shared" si="175"/>
        <v>8.0799948571428573</v>
      </c>
      <c r="BR40" s="35">
        <f t="shared" si="176"/>
        <v>8.0433279999999989</v>
      </c>
      <c r="BS40" s="35">
        <f t="shared" si="107"/>
        <v>5.3466611428571422</v>
      </c>
      <c r="BT40" s="35">
        <f t="shared" si="108"/>
        <v>10.249994285714287</v>
      </c>
      <c r="BU40" s="35">
        <f t="shared" si="109"/>
        <v>5.2733274285714282</v>
      </c>
      <c r="BV40" s="35">
        <f t="shared" si="110"/>
        <v>10.328660571428571</v>
      </c>
      <c r="BW40" s="35">
        <f t="shared" si="177"/>
        <v>7.8599937142857144</v>
      </c>
      <c r="BX40" s="35">
        <f t="shared" si="188"/>
        <v>7.8233268571428578</v>
      </c>
      <c r="BY40" s="139">
        <v>7.7866600000000004</v>
      </c>
      <c r="BZ40" s="35">
        <f t="shared" si="179"/>
        <v>7.749994</v>
      </c>
      <c r="CA40" s="35">
        <f t="shared" si="180"/>
        <v>7.7133280000000006</v>
      </c>
      <c r="CB40" s="35">
        <f t="shared" si="181"/>
        <v>7.6766620000000003</v>
      </c>
      <c r="CC40" s="35">
        <f t="shared" si="182"/>
        <v>7.639996</v>
      </c>
      <c r="CD40" s="35">
        <f t="shared" si="183"/>
        <v>7.6033300000000006</v>
      </c>
      <c r="CE40" s="35">
        <f t="shared" si="184"/>
        <v>7.5666640000000003</v>
      </c>
      <c r="CF40" s="35">
        <f t="shared" si="185"/>
        <v>7.529998</v>
      </c>
      <c r="CG40" s="35">
        <f t="shared" si="186"/>
        <v>7.4933320000000005</v>
      </c>
      <c r="CH40" s="35">
        <f t="shared" si="187"/>
        <v>7.4566660000000002</v>
      </c>
      <c r="CI40" s="139">
        <v>7.42</v>
      </c>
    </row>
    <row r="43" spans="1:87" ht="33.6" x14ac:dyDescent="0.65">
      <c r="I43" s="156" t="s">
        <v>77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793D6-3915-428E-AF2E-430E835C50EA}">
  <dimension ref="A1:CI32"/>
  <sheetViews>
    <sheetView topLeftCell="BD1" zoomScale="55" zoomScaleNormal="55" workbookViewId="0">
      <selection activeCell="CF1" sqref="CF1:CF1048576"/>
    </sheetView>
  </sheetViews>
  <sheetFormatPr baseColWidth="10" defaultRowHeight="14.4" x14ac:dyDescent="0.3"/>
  <sheetData>
    <row r="1" spans="1:87" ht="15" thickBot="1" x14ac:dyDescent="0.35">
      <c r="A1" s="32"/>
      <c r="B1" s="33">
        <v>1</v>
      </c>
      <c r="C1" s="34">
        <v>0.99</v>
      </c>
      <c r="D1" s="33">
        <v>0.98</v>
      </c>
      <c r="E1" s="34">
        <v>0.97</v>
      </c>
      <c r="F1" s="33">
        <v>0.96</v>
      </c>
      <c r="G1" s="34">
        <v>0.95</v>
      </c>
      <c r="H1" s="33">
        <v>0.94</v>
      </c>
      <c r="I1" s="34">
        <v>0.93</v>
      </c>
      <c r="J1" s="33">
        <v>0.92</v>
      </c>
      <c r="K1" s="34">
        <v>0.91</v>
      </c>
      <c r="L1" s="33">
        <v>0.9</v>
      </c>
      <c r="M1" s="34">
        <v>0.89</v>
      </c>
      <c r="N1" s="33">
        <v>0.88</v>
      </c>
      <c r="O1" s="34">
        <v>0.87</v>
      </c>
      <c r="P1" s="33">
        <v>0.86</v>
      </c>
      <c r="Q1" s="34">
        <v>0.85</v>
      </c>
      <c r="R1" s="33">
        <v>0.84</v>
      </c>
      <c r="S1" s="34">
        <v>0.83</v>
      </c>
      <c r="T1" s="33">
        <v>0.82</v>
      </c>
      <c r="U1" s="34">
        <v>0.81</v>
      </c>
      <c r="V1" s="33">
        <v>0.8</v>
      </c>
      <c r="W1" s="34">
        <v>0.79</v>
      </c>
      <c r="X1" s="33">
        <v>0.78</v>
      </c>
      <c r="Y1" s="34">
        <v>0.77</v>
      </c>
      <c r="Z1" s="33">
        <v>0.76</v>
      </c>
      <c r="AA1" s="34">
        <v>0.75</v>
      </c>
      <c r="AB1" s="33">
        <v>0.74</v>
      </c>
      <c r="AC1" s="34">
        <v>0.73</v>
      </c>
      <c r="AD1" s="33">
        <v>0.72</v>
      </c>
      <c r="AE1" s="34">
        <v>0.71</v>
      </c>
      <c r="AF1" s="33">
        <v>0.7</v>
      </c>
      <c r="AG1" s="34">
        <v>0.69</v>
      </c>
      <c r="AH1" s="33">
        <v>0.68</v>
      </c>
      <c r="AI1" s="34">
        <v>0.67</v>
      </c>
      <c r="AJ1" s="33">
        <v>0.66</v>
      </c>
      <c r="AK1" s="34">
        <v>0.65</v>
      </c>
      <c r="AL1" s="33">
        <v>0.64</v>
      </c>
      <c r="AM1" s="34">
        <v>0.63</v>
      </c>
      <c r="AN1" s="33">
        <v>0.62</v>
      </c>
      <c r="AO1" s="34">
        <v>0.61</v>
      </c>
      <c r="AP1" s="33">
        <v>0.6</v>
      </c>
      <c r="AQ1" s="34">
        <v>0.59</v>
      </c>
      <c r="AR1" s="33">
        <v>0.57999999999999996</v>
      </c>
      <c r="AS1" s="34">
        <v>0.56999999999999995</v>
      </c>
      <c r="AT1" s="33">
        <v>0.56000000000000005</v>
      </c>
      <c r="AU1" s="34">
        <v>0.55000000000000004</v>
      </c>
      <c r="AV1" s="33">
        <v>0.54</v>
      </c>
      <c r="AW1" s="34">
        <v>0.53</v>
      </c>
      <c r="AX1" s="33">
        <v>0.52</v>
      </c>
      <c r="AY1" s="34">
        <v>0.51</v>
      </c>
      <c r="AZ1" s="33">
        <v>0.5</v>
      </c>
      <c r="BA1" s="34">
        <v>0.49</v>
      </c>
      <c r="BB1" s="33">
        <v>0.48</v>
      </c>
      <c r="BC1" s="34">
        <v>0.47</v>
      </c>
      <c r="BD1" s="33">
        <v>0.46</v>
      </c>
      <c r="BE1" s="34">
        <v>0.45</v>
      </c>
      <c r="BF1" s="33">
        <v>0.44</v>
      </c>
      <c r="BG1" s="34">
        <v>0.42999999999999899</v>
      </c>
      <c r="BH1" s="33">
        <v>0.41999999999999899</v>
      </c>
      <c r="BI1" s="34">
        <v>0.40999999999999898</v>
      </c>
      <c r="BJ1" s="33">
        <v>0.39999999999999902</v>
      </c>
      <c r="BK1" s="34">
        <v>0.38999999999999901</v>
      </c>
      <c r="BL1" s="33">
        <v>0.37999999999999901</v>
      </c>
      <c r="BM1" s="34">
        <v>0.369999999999999</v>
      </c>
      <c r="BN1" s="33">
        <v>0.35999999999999899</v>
      </c>
      <c r="BO1" s="34">
        <v>0.34999999999999898</v>
      </c>
      <c r="BP1" s="33">
        <v>0.33999999999999903</v>
      </c>
      <c r="BQ1" s="34">
        <v>0.32999999999999902</v>
      </c>
      <c r="BR1" s="33">
        <v>0.31999999999999901</v>
      </c>
      <c r="BS1" s="34">
        <v>0.309999999999999</v>
      </c>
      <c r="BT1" s="33">
        <v>0.29999999999999899</v>
      </c>
      <c r="BU1" s="34">
        <v>0.28999999999999898</v>
      </c>
      <c r="BV1" s="33">
        <v>0.27999999999999903</v>
      </c>
      <c r="BW1" s="34">
        <v>0.26999999999999902</v>
      </c>
      <c r="BX1" s="33">
        <v>0.25999999999999901</v>
      </c>
      <c r="BY1" s="34">
        <v>0.249999999999999</v>
      </c>
      <c r="BZ1" s="33">
        <v>0.23999999999999899</v>
      </c>
      <c r="CA1" s="34">
        <v>0.22999999999999901</v>
      </c>
      <c r="CB1" s="33">
        <v>0.219999999999999</v>
      </c>
      <c r="CC1" s="34">
        <v>0.20999999999999899</v>
      </c>
      <c r="CD1" s="33">
        <v>0.19999999999999901</v>
      </c>
      <c r="CE1" s="34">
        <v>0.189999999999999</v>
      </c>
      <c r="CF1" s="33">
        <v>0.17999999999999899</v>
      </c>
      <c r="CG1" s="34">
        <v>0.16999999999999901</v>
      </c>
      <c r="CH1" s="33">
        <v>0.159999999999999</v>
      </c>
      <c r="CI1" s="34">
        <v>0.149999999999999</v>
      </c>
    </row>
    <row r="2" spans="1:87" ht="15" thickBot="1" x14ac:dyDescent="0.35">
      <c r="A2" s="32">
        <v>30</v>
      </c>
      <c r="B2" s="139">
        <v>6.78</v>
      </c>
      <c r="C2" s="35">
        <f>((C$1-B$1)/(L$1-B$1))*(L2-B2)+B2</f>
        <v>6.5730000000000004</v>
      </c>
      <c r="D2" s="35">
        <f>((D$1-B$1)/(L$1-B$1))*(L2-B2)+B2</f>
        <v>6.3659999999999997</v>
      </c>
      <c r="E2" s="35">
        <f>((E$1-B$1)/(L$1-B$1))*(L2-B2)+B2</f>
        <v>6.1589999999999998</v>
      </c>
      <c r="F2" s="35">
        <f>((F$1-B$1)/(L$1-B$1))*(L2-B2)+B2</f>
        <v>5.9519999999999991</v>
      </c>
      <c r="G2" s="35">
        <f>((G$1-B$1)/(L$1-B$1))*(L2-B2)+B2</f>
        <v>5.7449999999999992</v>
      </c>
      <c r="H2" s="35">
        <f>((H$1-B$1)/(L$1-B$1))*(L2-B2)+B2</f>
        <v>5.5379999999999985</v>
      </c>
      <c r="I2" s="35">
        <f>((I$1-B$1)/(L$1-B$1))*(L2-B2)+B2</f>
        <v>5.3310000000000013</v>
      </c>
      <c r="J2" s="35">
        <f>((J$1-B$1)/(L$1-B$1))*(L2-B2)+B2</f>
        <v>5.1240000000000006</v>
      </c>
      <c r="K2" s="35">
        <f>((K$1-B$1)/(L$1-B$1))*(L2-B2)+B2</f>
        <v>4.9169999999999998</v>
      </c>
      <c r="L2" s="139">
        <v>4.71</v>
      </c>
      <c r="M2" s="35">
        <f>((M$1-L$1)/(V$1-L$1))*(V2-L2)+L2</f>
        <v>4.7089999999999996</v>
      </c>
      <c r="N2" s="35">
        <f>((N$1-L$1)/(V$1-L$1))*(V2-L2)+L2</f>
        <v>4.7080000000000002</v>
      </c>
      <c r="O2" s="35">
        <f>((O$1-L$1)/(V$1-L$1))*(V2-L2)+L2</f>
        <v>4.7069999999999999</v>
      </c>
      <c r="P2" s="35">
        <f>((P$1-L$1)/(V$1-L$1))*(V2-L2)+L2</f>
        <v>4.7060000000000004</v>
      </c>
      <c r="Q2" s="35">
        <f>((Q$1-L$1)/(V$1-L$1))*(V2-L2)+L2</f>
        <v>4.7050000000000001</v>
      </c>
      <c r="R2" s="35">
        <f>((R$1-L$1)/(V$1-L$1))*(V2-L2)+L2</f>
        <v>4.7039999999999997</v>
      </c>
      <c r="S2" s="35">
        <f>((S$1-L$1)/(V$1-L$1))*(V2-L2)+L2</f>
        <v>4.7030000000000003</v>
      </c>
      <c r="T2" s="35">
        <f>((T$1-L$1)/(V$1-L$1))*(V2-L2)+L2</f>
        <v>4.702</v>
      </c>
      <c r="U2" s="35">
        <f>((U$1-L$1)/(V$1-L$1))*(V2-L2)+L2</f>
        <v>4.7010000000000005</v>
      </c>
      <c r="V2" s="139">
        <v>4.7</v>
      </c>
      <c r="W2" s="35">
        <f>((W$1-V$1)/(AF$1-V$1))*(AF2-V2)+V2</f>
        <v>4.6930000000000005</v>
      </c>
      <c r="X2" s="35">
        <f>((X$1-V$1)/(AF$1-V$1))*(AF2-V2)+V2</f>
        <v>4.6859999999999999</v>
      </c>
      <c r="Y2" s="35">
        <f>((Y$1-V$1)/(AF$1-V$1))*(AF2-V2)+V2</f>
        <v>4.6790000000000003</v>
      </c>
      <c r="Z2" s="35">
        <f>((Z$1-V$1)/(AF$1-V$1))*(AF2-V2)+V2</f>
        <v>4.6719999999999997</v>
      </c>
      <c r="AA2" s="35">
        <f>((AA$1-V$1)/(AF$1-V$1))*(AF2-V2)+V2</f>
        <v>4.665</v>
      </c>
      <c r="AB2" s="35">
        <f>((AB$1-V$1)/(AF$1-V$1))*(AF2-V2)+V2</f>
        <v>4.6580000000000004</v>
      </c>
      <c r="AC2" s="35">
        <f>((AC$1-V$1)/(AF$1-V$1))*(AF2-V2)+V2</f>
        <v>4.6509999999999998</v>
      </c>
      <c r="AD2" s="35">
        <f>((AD$1-V$1)/(AF$1-V$1))*(AF2-V2)+V2</f>
        <v>4.6440000000000001</v>
      </c>
      <c r="AE2" s="35">
        <f>((AE$1-V$1)/(AF$1-V$1))*(AF2-V2)+V2</f>
        <v>4.6369999999999996</v>
      </c>
      <c r="AF2" s="139">
        <v>4.63</v>
      </c>
      <c r="AG2" s="35">
        <f>((AG$1-AF$1)/(AP$1-AF$1))*(AP2-AF2)+AF2</f>
        <v>4.6079999999999997</v>
      </c>
      <c r="AH2" s="35">
        <f>((AH$1-AF$1)/(AP$1-AF$1))*(AP2-AF2)+AF2</f>
        <v>4.5860000000000003</v>
      </c>
      <c r="AI2" s="35">
        <f>((AI$1-AF$1)/(AP$1-AF$1))*(AP2-AF2)+AF2</f>
        <v>4.5640000000000001</v>
      </c>
      <c r="AJ2" s="35">
        <f>((AJ$1-AF$1)/(AP$1-AF$1))*(AP2-AF2)+AF2</f>
        <v>4.5419999999999998</v>
      </c>
      <c r="AK2" s="35">
        <f>((AK$1-AF$1)/(AP$1-AF$1))*(AP2-AF2)+AF2</f>
        <v>4.5200000000000005</v>
      </c>
      <c r="AL2" s="35">
        <f>((AL$1-AF$1)/(AP$1-AF$1))*(AP2-AF2)+AF2</f>
        <v>4.4980000000000002</v>
      </c>
      <c r="AM2" s="35">
        <f>((AM$1-AF$1)/(AP$1-AF$1))*(AP2-AF2)+AF2</f>
        <v>4.476</v>
      </c>
      <c r="AN2" s="35">
        <f>((AN$1-AF$1)/(AP$1-AF$1))*(AP2-AF2)+AF2</f>
        <v>4.4539999999999997</v>
      </c>
      <c r="AO2" s="35">
        <f>((AO$1-AF$1)/(AP$1-AF$1))*(AP2-AF2)+AF2</f>
        <v>4.4320000000000004</v>
      </c>
      <c r="AP2" s="139">
        <v>4.41</v>
      </c>
      <c r="AQ2" s="35">
        <f>(($AQ$1-$AP$1)/($BY$1-$AP$1))*($BY2-$AP2)+$AP2</f>
        <v>4.3891428571428577</v>
      </c>
      <c r="AR2" s="35">
        <f>(($AR$1-$AP$1)/($BY$1-$AP$1))*($BY2-$AP2)+$AP2</f>
        <v>4.3682857142857143</v>
      </c>
      <c r="AS2" s="35">
        <f>(($AS$1-$AP$1)/($BY$1-$AP$1))*($BY2-$AP2)+$AP2</f>
        <v>4.3474285714285719</v>
      </c>
      <c r="AT2" s="35">
        <f>(($AT$1-$AP$1)/($BY$1-$AP$1))*($BY2-$AP2)+$AP2</f>
        <v>4.3265714285714294</v>
      </c>
      <c r="AU2" s="35">
        <f>(($AU$1-$AP$1)/($BY$1-$AP$1))*($BY2-$AP2)+$AP2</f>
        <v>4.305714285714286</v>
      </c>
      <c r="AV2" s="35">
        <f>(($AV$1-$AP$1)/($BY$1-$AP$1))*($BY2-$AP2)+$AP2</f>
        <v>4.2848571428571436</v>
      </c>
      <c r="AW2" s="35">
        <f>(($AW$1-$AP$1)/($BY$1-$AP$1))*($BY2-$AP2)+$AP2</f>
        <v>4.2640000000000002</v>
      </c>
      <c r="AX2" s="35">
        <f>(($AX$1-$AP$1)/($BY$1-$AP$1))*($BY2-$AP2)+$AP2</f>
        <v>4.2431428571428578</v>
      </c>
      <c r="AY2" s="35">
        <f>(($AY$1-$AP$1)/($BY$1-$AP$1))*($BY2-$AP2)+$AP2</f>
        <v>4.2222857142857153</v>
      </c>
      <c r="AZ2" s="35">
        <f>(($AZ$1-$AP$1)/($BY$1-$AP$1))*($BY2-$AP2)+$AP2</f>
        <v>4.201428571428572</v>
      </c>
      <c r="BA2" s="35">
        <f>(($BA$1-$AP$1)/($BY$1-$AP$1))*($BY2-$AP2)+$AP2</f>
        <v>4.1805714285714295</v>
      </c>
      <c r="BB2" s="35">
        <f>(($BB$1-$AP$1)/($BY$1-$AP$1))*($BY2-$AP2)+$AP2</f>
        <v>4.159714285714287</v>
      </c>
      <c r="BC2" s="35">
        <f>(($BC$1-$AP$1)/($BY$1-$AP$1))*($BY2-$AP2)+$AP2</f>
        <v>4.1388571428571437</v>
      </c>
      <c r="BD2" s="35">
        <f>(($BD$1-$AP$1)/($BY$1-$AP$1))*($BY2-$AP2)+$AP2</f>
        <v>4.1180000000000012</v>
      </c>
      <c r="BE2" s="35">
        <f>(($BE$1-$AP$1)/($BY$1-$AP$1))*($BY2-$AP2)+$AP2</f>
        <v>4.0971428571428579</v>
      </c>
      <c r="BF2" s="35">
        <f>(($BF$1-$AP$1)/($BY$1-$AP$1))*($BY2-$AP2)+$AP2</f>
        <v>4.0762857142857154</v>
      </c>
      <c r="BG2" s="35">
        <f>(($BG$1-$AP$1)/($BY$1-$AP$1))*($BY2-$AP2)+$AP2</f>
        <v>4.0554285714285703</v>
      </c>
      <c r="BH2" s="35">
        <f>(($BH$1-$AP$1)/($BY$1-$AP$1))*($BY2-$AP2)+$AP2</f>
        <v>4.0345714285714278</v>
      </c>
      <c r="BI2" s="35">
        <f>(($BI$1-$AP$1)/($BY$1-$AP$1))*($BY2-$AP2)+$AP2</f>
        <v>4.0137142857142845</v>
      </c>
      <c r="BJ2" s="35">
        <f>(($BJ$1-$AP$1)/($BY$1-$AP$1))*($BY2-$AP2)+$AP2</f>
        <v>3.992857142857142</v>
      </c>
      <c r="BK2" s="35">
        <f>(($BK$1-$AP$1)/($BY$1-$AP$1))*($BY2-$AP2)+$AP2</f>
        <v>3.9719999999999995</v>
      </c>
      <c r="BL2" s="35">
        <f>(($BL$1-$AP$1)/($BY$1-$AP$1))*($BY2-$AP2)+$AP2</f>
        <v>3.9511428571428566</v>
      </c>
      <c r="BM2" s="35">
        <f>(($BM$1-$AP$1)/($BY$1-$AP$1))*($BY2-$AP2)+$AP2</f>
        <v>3.9302857142857137</v>
      </c>
      <c r="BN2" s="35">
        <f>(($BN$1-$AP$1)/($BY$1-$AP$1))*($BY2-$AP2)+$AP2</f>
        <v>3.9094285714285708</v>
      </c>
      <c r="BO2" s="35">
        <f>(($BO$1-$AP$1)/($BY$1-$AP$1))*($BY2-$AP2)+$AP2</f>
        <v>3.8885714285714279</v>
      </c>
      <c r="BP2" s="35">
        <f>(($BP$1-$AP$1)/($BY$1-$AP$1))*($BY2-$AP2)+$AP2</f>
        <v>3.8677142857142854</v>
      </c>
      <c r="BQ2" s="35">
        <f>(($BQ$1-$AP$1)/($BY$1-$AP$1))*($BY2-$AP2)+$AP2</f>
        <v>3.8468571428571425</v>
      </c>
      <c r="BR2" s="35">
        <f>(($BR$1-$AP$1)/($BY$1-$AP$1))*($BY2-$AP2)+$AP2</f>
        <v>3.8259999999999996</v>
      </c>
      <c r="BS2" s="35">
        <f>(($BS$1-$AP$1)/($BY$1-$AP$1))*($BY2-$AP2)+$AP$2</f>
        <v>3.8051428571428572</v>
      </c>
      <c r="BT2" s="35">
        <f>(($BT$1-$AP$1)/($BY$1-$AP$1))*($BY2-$AP$2)+$AP2</f>
        <v>3.7842857142857143</v>
      </c>
      <c r="BU2" s="35">
        <f>(($BU$1-$AP$1)/($BY$1-$AP$1))*($BY2-$AP2)+$AP$2</f>
        <v>3.7634285714285713</v>
      </c>
      <c r="BV2" s="35">
        <f>(($BV$1-$AP$1)/($BY$1-$AP$1))*($BY2-$AP$2)+$AP2</f>
        <v>3.7425714285714284</v>
      </c>
      <c r="BW2" s="35">
        <f>(($BW$1-$AP$1)/($BY$1-$AP$1))*($BY2-$AP2)+$AP2</f>
        <v>3.7217142857142855</v>
      </c>
      <c r="BX2" s="35">
        <f>(($BX$1-$AP$1)/($BY$1-$AP$1))*($BY2-$AP2)+$AP2</f>
        <v>3.7008571428571431</v>
      </c>
      <c r="BY2" s="139">
        <v>3.68</v>
      </c>
      <c r="BZ2" s="35">
        <f>((BZ$1-BY$1)/(CI$1-BY$1))*(CI2-BY2)+BY2</f>
        <v>3.581</v>
      </c>
      <c r="CA2" s="35">
        <f>((CA$1-BY$1)/(CI$1-BY$1))*(CI2-BY2)+BY2</f>
        <v>3.4820000000000002</v>
      </c>
      <c r="CB2" s="35">
        <f>((CB$1-BY$1)/(CI$1-BY$1))*(CI2-BY2)+BY2</f>
        <v>3.383</v>
      </c>
      <c r="CC2" s="35">
        <f>((CC$1-BY$1)/(CI$1-BY$1))*(CI2-BY2)+BY2</f>
        <v>3.2839999999999998</v>
      </c>
      <c r="CD2" s="35">
        <f>((CD$1-BY$1)/(CI$1-BY$1))*(CI2-BY2)+BY2</f>
        <v>3.1850000000000001</v>
      </c>
      <c r="CE2" s="35">
        <f>((CE$1-BY$1)/(CI$1-BY$1))*(CI2-BY2)+BY2</f>
        <v>3.0860000000000003</v>
      </c>
      <c r="CF2" s="35">
        <f>((CF$1-BY$1)/(CI$1-BY$1))*(CI2-BY2)+BY2</f>
        <v>2.9870000000000001</v>
      </c>
      <c r="CG2" s="35">
        <f>((CG$1-BY$1)/(CI$1-BY$1))*(CI2-BY2)+BY2</f>
        <v>2.8879999999999999</v>
      </c>
      <c r="CH2" s="35">
        <f>((CH$1-BY$1)/(CI$1-BY$1))*(CI2-BY2)+BY2</f>
        <v>2.7890000000000001</v>
      </c>
      <c r="CI2" s="139">
        <v>2.69</v>
      </c>
    </row>
    <row r="3" spans="1:87" ht="15" thickBot="1" x14ac:dyDescent="0.35">
      <c r="A3" s="32">
        <v>29.5</v>
      </c>
      <c r="B3" s="158">
        <v>0.5</v>
      </c>
      <c r="C3" s="158">
        <v>0.5</v>
      </c>
      <c r="D3" s="158">
        <v>0.5</v>
      </c>
      <c r="E3" s="158">
        <v>0.5</v>
      </c>
      <c r="F3" s="158">
        <v>0.5</v>
      </c>
      <c r="G3" s="158">
        <v>0.5</v>
      </c>
      <c r="H3" s="35">
        <f>(($A3-$A2)/($A8-$A2))*(H8-H2)+H2</f>
        <v>5.8633333333333324</v>
      </c>
      <c r="I3" s="35">
        <f>((I$1-H$1)/(L$1-H$1))*(L3-H3)+H3</f>
        <v>5.5937500000000018</v>
      </c>
      <c r="J3" s="35">
        <f>((J$1-H$1)/(L$1-H$1))*(L3-H3)+H3</f>
        <v>5.3241666666666676</v>
      </c>
      <c r="K3" s="35">
        <f>((K$1-H$1)/(L$1-H$1))*(L3-H3)+H3</f>
        <v>5.0545833333333334</v>
      </c>
      <c r="L3" s="35">
        <f>(($A3-$A2)/($A8-$A2))*(L8-L2)+L2</f>
        <v>4.7850000000000001</v>
      </c>
      <c r="M3" s="35">
        <f t="shared" ref="M3:M8" si="0">((M$1-L$1)/(V$1-L$1))*(V3-L3)+L3</f>
        <v>4.7845000000000004</v>
      </c>
      <c r="N3" s="35">
        <f t="shared" ref="N3:N8" si="1">((N$1-L$1)/(V$1-L$1))*(V3-L3)+L3</f>
        <v>4.7839999999999998</v>
      </c>
      <c r="O3" s="35">
        <f t="shared" ref="O3:O8" si="2">((O$1-L$1)/(V$1-L$1))*(V3-L3)+L3</f>
        <v>4.7835000000000001</v>
      </c>
      <c r="P3" s="35">
        <f t="shared" ref="P3:P8" si="3">((P$1-L$1)/(V$1-L$1))*(V3-L3)+L3</f>
        <v>4.7830000000000004</v>
      </c>
      <c r="Q3" s="35">
        <f t="shared" ref="Q3:Q8" si="4">((Q$1-L$1)/(V$1-L$1))*(V3-L3)+L3</f>
        <v>4.7824999999999998</v>
      </c>
      <c r="R3" s="35">
        <f t="shared" ref="R3:R8" si="5">((R$1-L$1)/(V$1-L$1))*(V3-L3)+L3</f>
        <v>4.782</v>
      </c>
      <c r="S3" s="35">
        <f t="shared" ref="S3:S8" si="6">((S$1-L$1)/(V$1-L$1))*(V3-L3)+L3</f>
        <v>4.7815000000000003</v>
      </c>
      <c r="T3" s="35">
        <f t="shared" ref="T3:T8" si="7">((T$1-L$1)/(V$1-L$1))*(V3-L3)+L3</f>
        <v>4.7810000000000006</v>
      </c>
      <c r="U3" s="35">
        <f t="shared" ref="U3:U8" si="8">((U$1-L$1)/(V$1-L$1))*(V3-L3)+L3</f>
        <v>4.7805</v>
      </c>
      <c r="V3" s="35">
        <f>(($A3-$A2)/($A8-$A2))*(V8-V2)+V2</f>
        <v>4.78</v>
      </c>
      <c r="W3" s="35">
        <f t="shared" ref="W3:W20" si="9">((W$1-V$1)/(AF$1-V$1))*(AF3-V3)+V3</f>
        <v>4.7735000000000003</v>
      </c>
      <c r="X3" s="35">
        <f t="shared" ref="X3:X20" si="10">((X$1-V$1)/(AF$1-V$1))*(AF3-V3)+V3</f>
        <v>4.7670000000000003</v>
      </c>
      <c r="Y3" s="35">
        <f t="shared" ref="Y3:Y20" si="11">((Y$1-V$1)/(AF$1-V$1))*(AF3-V3)+V3</f>
        <v>4.7605000000000004</v>
      </c>
      <c r="Z3" s="35">
        <f t="shared" ref="Z3:Z20" si="12">((Z$1-V$1)/(AF$1-V$1))*(AF3-V3)+V3</f>
        <v>4.7540000000000004</v>
      </c>
      <c r="AA3" s="35">
        <f t="shared" ref="AA3:AA20" si="13">((AA$1-V$1)/(AF$1-V$1))*(AF3-V3)+V3</f>
        <v>4.7475000000000005</v>
      </c>
      <c r="AB3" s="35">
        <f t="shared" ref="AB3:AB20" si="14">((AB$1-V$1)/(AF$1-V$1))*(AF3-V3)+V3</f>
        <v>4.7409999999999997</v>
      </c>
      <c r="AC3" s="35">
        <f t="shared" ref="AC3:AC20" si="15">((AC$1-V$1)/(AF$1-V$1))*(AF3-V3)+V3</f>
        <v>4.7344999999999997</v>
      </c>
      <c r="AD3" s="35">
        <f t="shared" ref="AD3:AD20" si="16">((AD$1-V$1)/(AF$1-V$1))*(AF3-V3)+V3</f>
        <v>4.7279999999999998</v>
      </c>
      <c r="AE3" s="35">
        <f t="shared" ref="AE3:AE20" si="17">((AE$1-V$1)/(AF$1-V$1))*(AF3-V3)+V3</f>
        <v>4.7214999999999998</v>
      </c>
      <c r="AF3" s="35">
        <f>(($A3-$A2)/($A8-$A2))*(AF8-AF2)+AF2</f>
        <v>4.7149999999999999</v>
      </c>
      <c r="AG3" s="35">
        <f t="shared" ref="AG3:AG32" si="18">((AG$1-AF$1)/(AP$1-AF$1))*(AP3-AF3)+AF3</f>
        <v>4.6931666666666665</v>
      </c>
      <c r="AH3" s="35">
        <f t="shared" ref="AH3:AH32" si="19">((AH$1-AF$1)/(AP$1-AF$1))*(AP3-AF3)+AF3</f>
        <v>4.6713333333333331</v>
      </c>
      <c r="AI3" s="35">
        <f t="shared" ref="AI3:AI32" si="20">((AI$1-AF$1)/(AP$1-AF$1))*(AP3-AF3)+AF3</f>
        <v>4.6494999999999997</v>
      </c>
      <c r="AJ3" s="35">
        <f t="shared" ref="AJ3:AJ32" si="21">((AJ$1-AF$1)/(AP$1-AF$1))*(AP3-AF3)+AF3</f>
        <v>4.6276666666666673</v>
      </c>
      <c r="AK3" s="35">
        <f t="shared" ref="AK3:AK32" si="22">((AK$1-AF$1)/(AP$1-AF$1))*(AP3-AF3)+AF3</f>
        <v>4.6058333333333339</v>
      </c>
      <c r="AL3" s="35">
        <f t="shared" ref="AL3:AL32" si="23">((AL$1-AF$1)/(AP$1-AF$1))*(AP3-AF3)+AF3</f>
        <v>4.5840000000000005</v>
      </c>
      <c r="AM3" s="35">
        <f t="shared" ref="AM3:AM32" si="24">((AM$1-AF$1)/(AP$1-AF$1))*(AP3-AF3)+AF3</f>
        <v>4.5621666666666671</v>
      </c>
      <c r="AN3" s="35">
        <f t="shared" ref="AN3:AN32" si="25">((AN$1-AF$1)/(AP$1-AF$1))*(AP3-AF3)+AF3</f>
        <v>4.5403333333333338</v>
      </c>
      <c r="AO3" s="35">
        <f t="shared" ref="AO3:AO32" si="26">((AO$1-AF$1)/(AP$1-AF$1))*(AP3-AF3)+AF3</f>
        <v>4.5185000000000004</v>
      </c>
      <c r="AP3" s="35">
        <f>(($A3-$A2)/($A8-$A2))*(AP8-AP2)+AP2</f>
        <v>4.496666666666667</v>
      </c>
      <c r="AQ3" s="35">
        <f t="shared" ref="AQ3:AQ32" si="27">(($AQ$1-$AP$1)/($BY$1-$AP$1))*($BY3-$AP3)+$AP3</f>
        <v>4.4755714285714294</v>
      </c>
      <c r="AR3" s="35">
        <f t="shared" ref="AR3:AR32" si="28">(($AR$1-$AP$1)/($BY$1-$AP$1))*($BY3-$AP3)+$AP3</f>
        <v>4.4544761904761909</v>
      </c>
      <c r="AS3" s="35">
        <f t="shared" ref="AS3:AS32" si="29">(($AS$1-$AP$1)/($BY$1-$AP$1))*($BY3-$AP3)+$AP3</f>
        <v>4.4333809523809533</v>
      </c>
      <c r="AT3" s="35">
        <f t="shared" ref="AT3:AT32" si="30">(($AT$1-$AP$1)/($BY$1-$AP$1))*($BY3-$AP3)+$AP3</f>
        <v>4.4122857142857148</v>
      </c>
      <c r="AU3" s="35">
        <f t="shared" ref="AU3:AU32" si="31">(($AU$1-$AP$1)/($BY$1-$AP$1))*($BY3-$AP3)+$AP3</f>
        <v>4.3911904761904772</v>
      </c>
      <c r="AV3" s="35">
        <f t="shared" ref="AV3:AV32" si="32">(($AV$1-$AP$1)/($BY$1-$AP$1))*($BY3-$AP3)+$AP3</f>
        <v>4.3700952380952387</v>
      </c>
      <c r="AW3" s="35">
        <f t="shared" ref="AW3:AW32" si="33">(($AW$1-$AP$1)/($BY$1-$AP$1))*($BY3-$AP3)+$AP3</f>
        <v>4.3490000000000011</v>
      </c>
      <c r="AX3" s="35">
        <f t="shared" ref="AX3:AX32" si="34">(($AX$1-$AP$1)/($BY$1-$AP$1))*($BY3-$AP3)+$AP3</f>
        <v>4.3279047619047626</v>
      </c>
      <c r="AY3" s="35">
        <f t="shared" ref="AY3:AY32" si="35">(($AY$1-$AP$1)/($BY$1-$AP$1))*($BY3-$AP3)+$AP3</f>
        <v>4.306809523809525</v>
      </c>
      <c r="AZ3" s="35">
        <f t="shared" ref="AZ3:AZ32" si="36">(($AZ$1-$AP$1)/($BY$1-$AP$1))*($BY3-$AP3)+$AP3</f>
        <v>4.2857142857142865</v>
      </c>
      <c r="BA3" s="35">
        <f t="shared" ref="BA3:BA32" si="37">(($BA$1-$AP$1)/($BY$1-$AP$1))*($BY3-$AP3)+$AP3</f>
        <v>4.2646190476190489</v>
      </c>
      <c r="BB3" s="35">
        <f t="shared" ref="BB3:BB32" si="38">(($BB$1-$AP$1)/($BY$1-$AP$1))*($BY3-$AP3)+$AP3</f>
        <v>4.2435238095238104</v>
      </c>
      <c r="BC3" s="35">
        <f t="shared" ref="BC3:BC32" si="39">(($BC$1-$AP$1)/($BY$1-$AP$1))*($BY3-$AP3)+$AP3</f>
        <v>4.2224285714285728</v>
      </c>
      <c r="BD3" s="35">
        <f t="shared" ref="BD3:BD32" si="40">(($BD$1-$AP$1)/($BY$1-$AP$1))*($BY3-$AP3)+$AP3</f>
        <v>4.2013333333333343</v>
      </c>
      <c r="BE3" s="35">
        <f t="shared" ref="BE3:BE32" si="41">(($BE$1-$AP$1)/($BY$1-$AP$1))*($BY3-$AP3)+$AP3</f>
        <v>4.1802380952380966</v>
      </c>
      <c r="BF3" s="35">
        <f t="shared" ref="BF3:BF32" si="42">(($BF$1-$AP$1)/($BY$1-$AP$1))*($BY3-$AP3)+$AP3</f>
        <v>4.1591428571428581</v>
      </c>
      <c r="BG3" s="35">
        <f t="shared" ref="BG3:BG32" si="43">(($BG$1-$AP$1)/($BY$1-$AP$1))*($BY3-$AP3)+$AP3</f>
        <v>4.1380476190476188</v>
      </c>
      <c r="BH3" s="35">
        <f t="shared" ref="BH3:BH32" si="44">(($BH$1-$AP$1)/($BY$1-$AP$1))*($BY3-$AP3)+$AP3</f>
        <v>4.1169523809523803</v>
      </c>
      <c r="BI3" s="35">
        <f t="shared" ref="BI3:BI32" si="45">(($BI$1-$AP$1)/($BY$1-$AP$1))*($BY3-$AP3)+$AP3</f>
        <v>4.0958571428571426</v>
      </c>
      <c r="BJ3" s="35">
        <f t="shared" ref="BJ3:BJ32" si="46">(($BJ$1-$AP$1)/($BY$1-$AP$1))*($BY3-$AP3)+$AP3</f>
        <v>4.0747619047619041</v>
      </c>
      <c r="BK3" s="35">
        <f t="shared" ref="BK3:BK32" si="47">(($BK$1-$AP$1)/($BY$1-$AP$1))*($BY3-$AP3)+$AP3</f>
        <v>4.0536666666666665</v>
      </c>
      <c r="BL3" s="35">
        <f t="shared" ref="BL3:BL32" si="48">(($BL$1-$AP$1)/($BY$1-$AP$1))*($BY3-$AP3)+$AP3</f>
        <v>4.032571428571428</v>
      </c>
      <c r="BM3" s="35">
        <f t="shared" ref="BM3:BM32" si="49">(($BM$1-$AP$1)/($BY$1-$AP$1))*($BY3-$AP3)+$AP3</f>
        <v>4.0114761904761904</v>
      </c>
      <c r="BN3" s="35">
        <f t="shared" ref="BN3:BN32" si="50">(($BN$1-$AP$1)/($BY$1-$AP$1))*($BY3-$AP3)+$AP3</f>
        <v>3.9903809523809519</v>
      </c>
      <c r="BO3" s="35">
        <f t="shared" ref="BO3:BO32" si="51">(($BO$1-$AP$1)/($BY$1-$AP$1))*($BY3-$AP3)+$AP3</f>
        <v>3.9692857142857139</v>
      </c>
      <c r="BP3" s="35">
        <f t="shared" ref="BP3:BP32" si="52">(($BP$1-$AP$1)/($BY$1-$AP$1))*($BY3-$AP3)+$AP3</f>
        <v>3.9481904761904758</v>
      </c>
      <c r="BQ3" s="35">
        <f t="shared" ref="BQ3:BQ32" si="53">(($BQ$1-$AP$1)/($BY$1-$AP$1))*($BY3-$AP3)+$AP3</f>
        <v>3.9270952380952382</v>
      </c>
      <c r="BR3" s="35">
        <f t="shared" ref="BR3:BR32" si="54">(($BR$1-$AP$1)/($BY$1-$AP$1))*($BY3-$AP3)+$AP3</f>
        <v>3.9060000000000001</v>
      </c>
      <c r="BS3" s="35">
        <f t="shared" ref="BS3:BS32" si="55">(($BS$1-$AP$1)/($BY$1-$AP$1))*($BY3-$AP3)+$AP$2</f>
        <v>3.7982380952380952</v>
      </c>
      <c r="BT3" s="35">
        <f t="shared" ref="BT3:BT32" si="56">(($BT$1-$AP$1)/($BY$1-$AP$1))*($BY3-$AP$2)+$AP3</f>
        <v>3.9380952380952383</v>
      </c>
      <c r="BU3" s="35">
        <f t="shared" ref="BU3:BU32" si="57">(($BU$1-$AP$1)/($BY$1-$AP$1))*($BY3-$AP3)+$AP$2</f>
        <v>3.7560476190476191</v>
      </c>
      <c r="BV3" s="35">
        <f t="shared" ref="BV3:BV32" si="58">(($BV$1-$AP$1)/($BY$1-$AP$1))*($BY3-$AP$2)+$AP3</f>
        <v>3.9008571428571432</v>
      </c>
      <c r="BW3" s="35">
        <f t="shared" ref="BW3:BW32" si="59">(($BW$1-$AP$1)/($BY$1-$AP$1))*($BY3-$AP3)+$AP3</f>
        <v>3.8005238095238099</v>
      </c>
      <c r="BX3" s="35">
        <f t="shared" ref="BX3:BX7" si="60">(($BX$1-$AP$1)/($BY$1-$AP$1))*($BY3-$AP3)+$AP3</f>
        <v>3.7794285714285718</v>
      </c>
      <c r="BY3" s="35">
        <f>(($A3-$A2)/($A8-$A2))*(BY8-BY2)+BY2</f>
        <v>3.7583333333333337</v>
      </c>
      <c r="BZ3" s="35">
        <f t="shared" ref="BZ3:BZ32" si="61">((BZ$1-BY$1)/(CI$1-BY$1))*(CI3-BY3)+BY3</f>
        <v>3.6571666666666669</v>
      </c>
      <c r="CA3" s="35">
        <f t="shared" ref="CA3:CA32" si="62">((CA$1-BY$1)/(CI$1-BY$1))*(CI3-BY3)+BY3</f>
        <v>3.5560000000000005</v>
      </c>
      <c r="CB3" s="35">
        <f t="shared" ref="CB3:CB32" si="63">((CB$1-BY$1)/(CI$1-BY$1))*(CI3-BY3)+BY3</f>
        <v>3.4548333333333336</v>
      </c>
      <c r="CC3" s="35">
        <f t="shared" ref="CC3:CC32" si="64">((CC$1-BY$1)/(CI$1-BY$1))*(CI3-BY3)+BY3</f>
        <v>3.3536666666666668</v>
      </c>
      <c r="CD3" s="35">
        <f t="shared" ref="CD3:CD32" si="65">((CD$1-BY$1)/(CI$1-BY$1))*(CI3-BY3)+BY3</f>
        <v>3.2525000000000004</v>
      </c>
      <c r="CE3" s="35">
        <f t="shared" ref="CE3:CE32" si="66">((CE$1-BY$1)/(CI$1-BY$1))*(CI3-BY3)+BY3</f>
        <v>3.1513333333333335</v>
      </c>
      <c r="CF3" s="35">
        <f t="shared" ref="CF3:CF32" si="67">((CF$1-BY$1)/(CI$1-BY$1))*(CI3-BY3)+BY3</f>
        <v>3.0501666666666667</v>
      </c>
      <c r="CG3" s="35">
        <f t="shared" ref="CG3:CG32" si="68">((CG$1-BY$1)/(CI$1-BY$1))*(CI3-BY3)+BY3</f>
        <v>2.9490000000000003</v>
      </c>
      <c r="CH3" s="35">
        <f t="shared" ref="CH3:CH32" si="69">((CH$1-BY$1)/(CI$1-BY$1))*(CI3-BY3)+BY3</f>
        <v>2.8478333333333334</v>
      </c>
      <c r="CI3" s="35">
        <f>(($A3-$A2)/($A8-$A2))*(CI8-CI2)+CI2</f>
        <v>2.7466666666666666</v>
      </c>
    </row>
    <row r="4" spans="1:87" ht="15" thickBot="1" x14ac:dyDescent="0.35">
      <c r="A4" s="32">
        <v>29</v>
      </c>
      <c r="B4" s="158">
        <v>0.5</v>
      </c>
      <c r="C4" s="158">
        <v>0.5</v>
      </c>
      <c r="D4" s="158">
        <v>0.5</v>
      </c>
      <c r="E4" s="158">
        <v>0.5</v>
      </c>
      <c r="F4" s="158">
        <v>0.5</v>
      </c>
      <c r="G4" s="158">
        <v>0.5</v>
      </c>
      <c r="H4" s="35">
        <f>(($A4-$A2)/($A8-$A2))*(H8-H2)+H2</f>
        <v>6.1886666666666654</v>
      </c>
      <c r="I4" s="35">
        <f t="shared" ref="I4:I8" si="70">((I$1-H$1)/(L$1-H$1))*(L4-H4)+H4</f>
        <v>5.8565000000000023</v>
      </c>
      <c r="J4" s="35">
        <f t="shared" ref="J4:J8" si="71">((J$1-H$1)/(L$1-H$1))*(L4-H4)+H4</f>
        <v>5.5243333333333347</v>
      </c>
      <c r="K4" s="35">
        <f t="shared" ref="K4:K8" si="72">((K$1-H$1)/(L$1-H$1))*(L4-H4)+H4</f>
        <v>5.192166666666667</v>
      </c>
      <c r="L4" s="35">
        <f>(($A4-$A2)/($A8-$A2))*(L8-L2)+L2</f>
        <v>4.8600000000000003</v>
      </c>
      <c r="M4" s="35">
        <f t="shared" si="0"/>
        <v>4.8600000000000003</v>
      </c>
      <c r="N4" s="35">
        <f t="shared" si="1"/>
        <v>4.8600000000000003</v>
      </c>
      <c r="O4" s="35">
        <f t="shared" si="2"/>
        <v>4.8600000000000003</v>
      </c>
      <c r="P4" s="35">
        <f t="shared" si="3"/>
        <v>4.8600000000000003</v>
      </c>
      <c r="Q4" s="35">
        <f t="shared" si="4"/>
        <v>4.8600000000000003</v>
      </c>
      <c r="R4" s="35">
        <f t="shared" si="5"/>
        <v>4.8600000000000003</v>
      </c>
      <c r="S4" s="35">
        <f t="shared" si="6"/>
        <v>4.8600000000000003</v>
      </c>
      <c r="T4" s="35">
        <f t="shared" si="7"/>
        <v>4.8600000000000003</v>
      </c>
      <c r="U4" s="35">
        <f t="shared" si="8"/>
        <v>4.8600000000000003</v>
      </c>
      <c r="V4" s="35">
        <f>(($A4-$A2)/($A8-$A2))*(V8-V2)+V2</f>
        <v>4.8600000000000003</v>
      </c>
      <c r="W4" s="35">
        <f t="shared" si="9"/>
        <v>4.8540000000000001</v>
      </c>
      <c r="X4" s="35">
        <f t="shared" si="10"/>
        <v>4.8479999999999999</v>
      </c>
      <c r="Y4" s="35">
        <f t="shared" si="11"/>
        <v>4.8420000000000005</v>
      </c>
      <c r="Z4" s="35">
        <f t="shared" si="12"/>
        <v>4.8360000000000003</v>
      </c>
      <c r="AA4" s="35">
        <f t="shared" si="13"/>
        <v>4.83</v>
      </c>
      <c r="AB4" s="35">
        <f t="shared" si="14"/>
        <v>4.8239999999999998</v>
      </c>
      <c r="AC4" s="35">
        <f t="shared" si="15"/>
        <v>4.8179999999999996</v>
      </c>
      <c r="AD4" s="35">
        <f t="shared" si="16"/>
        <v>4.8120000000000003</v>
      </c>
      <c r="AE4" s="35">
        <f t="shared" si="17"/>
        <v>4.806</v>
      </c>
      <c r="AF4" s="35">
        <f>(($A4-$A2)/($A8-$A2))*(AF8-AF2)+AF2</f>
        <v>4.8</v>
      </c>
      <c r="AG4" s="35">
        <f t="shared" si="18"/>
        <v>4.7783333333333333</v>
      </c>
      <c r="AH4" s="35">
        <f t="shared" si="19"/>
        <v>4.7566666666666668</v>
      </c>
      <c r="AI4" s="35">
        <f t="shared" si="20"/>
        <v>4.7350000000000003</v>
      </c>
      <c r="AJ4" s="35">
        <f t="shared" si="21"/>
        <v>4.7133333333333329</v>
      </c>
      <c r="AK4" s="35">
        <f t="shared" si="22"/>
        <v>4.6916666666666664</v>
      </c>
      <c r="AL4" s="35">
        <f t="shared" si="23"/>
        <v>4.67</v>
      </c>
      <c r="AM4" s="35">
        <f t="shared" si="24"/>
        <v>4.6483333333333334</v>
      </c>
      <c r="AN4" s="35">
        <f t="shared" si="25"/>
        <v>4.626666666666666</v>
      </c>
      <c r="AO4" s="35">
        <f t="shared" si="26"/>
        <v>4.6049999999999995</v>
      </c>
      <c r="AP4" s="35">
        <f>(($A4-$A2)/($A8-$A2))*(AP8-AP2)+AP2</f>
        <v>4.583333333333333</v>
      </c>
      <c r="AQ4" s="35">
        <f t="shared" si="27"/>
        <v>4.5619999999999994</v>
      </c>
      <c r="AR4" s="35">
        <f t="shared" si="28"/>
        <v>4.5406666666666666</v>
      </c>
      <c r="AS4" s="35">
        <f t="shared" si="29"/>
        <v>4.519333333333333</v>
      </c>
      <c r="AT4" s="35">
        <f t="shared" si="30"/>
        <v>4.4980000000000002</v>
      </c>
      <c r="AU4" s="35">
        <f t="shared" si="31"/>
        <v>4.4766666666666666</v>
      </c>
      <c r="AV4" s="35">
        <f t="shared" si="32"/>
        <v>4.4553333333333338</v>
      </c>
      <c r="AW4" s="35">
        <f t="shared" si="33"/>
        <v>4.4340000000000002</v>
      </c>
      <c r="AX4" s="35">
        <f t="shared" si="34"/>
        <v>4.4126666666666674</v>
      </c>
      <c r="AY4" s="35">
        <f t="shared" si="35"/>
        <v>4.3913333333333338</v>
      </c>
      <c r="AZ4" s="35">
        <f t="shared" si="36"/>
        <v>4.37</v>
      </c>
      <c r="BA4" s="35">
        <f t="shared" si="37"/>
        <v>4.3486666666666673</v>
      </c>
      <c r="BB4" s="35">
        <f t="shared" si="38"/>
        <v>4.3273333333333337</v>
      </c>
      <c r="BC4" s="35">
        <f t="shared" si="39"/>
        <v>4.3060000000000009</v>
      </c>
      <c r="BD4" s="35">
        <f t="shared" si="40"/>
        <v>4.2846666666666673</v>
      </c>
      <c r="BE4" s="35">
        <f t="shared" si="41"/>
        <v>4.2633333333333345</v>
      </c>
      <c r="BF4" s="35">
        <f t="shared" si="42"/>
        <v>4.2420000000000009</v>
      </c>
      <c r="BG4" s="35">
        <f t="shared" si="43"/>
        <v>4.2206666666666655</v>
      </c>
      <c r="BH4" s="35">
        <f t="shared" si="44"/>
        <v>4.1993333333333318</v>
      </c>
      <c r="BI4" s="35">
        <f t="shared" si="45"/>
        <v>4.177999999999999</v>
      </c>
      <c r="BJ4" s="35">
        <f t="shared" si="46"/>
        <v>4.1566666666666663</v>
      </c>
      <c r="BK4" s="35">
        <f t="shared" si="47"/>
        <v>4.1353333333333326</v>
      </c>
      <c r="BL4" s="35">
        <f t="shared" si="48"/>
        <v>4.113999999999999</v>
      </c>
      <c r="BM4" s="35">
        <f t="shared" si="49"/>
        <v>4.0926666666666662</v>
      </c>
      <c r="BN4" s="35">
        <f t="shared" si="50"/>
        <v>4.0713333333333326</v>
      </c>
      <c r="BO4" s="35">
        <f t="shared" si="51"/>
        <v>4.0499999999999989</v>
      </c>
      <c r="BP4" s="35">
        <f t="shared" si="52"/>
        <v>4.0286666666666662</v>
      </c>
      <c r="BQ4" s="35">
        <f t="shared" si="53"/>
        <v>4.0073333333333334</v>
      </c>
      <c r="BR4" s="35">
        <f t="shared" si="54"/>
        <v>3.9859999999999998</v>
      </c>
      <c r="BS4" s="35">
        <f t="shared" si="55"/>
        <v>3.7913333333333337</v>
      </c>
      <c r="BT4" s="35">
        <f t="shared" si="56"/>
        <v>4.091904761904761</v>
      </c>
      <c r="BU4" s="35">
        <f t="shared" si="57"/>
        <v>3.7486666666666668</v>
      </c>
      <c r="BV4" s="35">
        <f t="shared" si="58"/>
        <v>4.0591428571428567</v>
      </c>
      <c r="BW4" s="35">
        <f t="shared" si="59"/>
        <v>3.8793333333333333</v>
      </c>
      <c r="BX4" s="35">
        <f t="shared" si="60"/>
        <v>3.8580000000000001</v>
      </c>
      <c r="BY4" s="35">
        <f>(($A4-$A2)/($A8-$A2))*(BY8-BY2)+BY2</f>
        <v>3.8366666666666669</v>
      </c>
      <c r="BZ4" s="35">
        <f t="shared" si="61"/>
        <v>3.7333333333333334</v>
      </c>
      <c r="CA4" s="35">
        <f t="shared" si="62"/>
        <v>3.6300000000000003</v>
      </c>
      <c r="CB4" s="35">
        <f t="shared" si="63"/>
        <v>3.5266666666666668</v>
      </c>
      <c r="CC4" s="35">
        <f t="shared" si="64"/>
        <v>3.4233333333333333</v>
      </c>
      <c r="CD4" s="35">
        <f t="shared" si="65"/>
        <v>3.3200000000000003</v>
      </c>
      <c r="CE4" s="35">
        <f t="shared" si="66"/>
        <v>3.2166666666666668</v>
      </c>
      <c r="CF4" s="35">
        <f t="shared" si="67"/>
        <v>3.1133333333333333</v>
      </c>
      <c r="CG4" s="35">
        <f t="shared" si="68"/>
        <v>3.0100000000000002</v>
      </c>
      <c r="CH4" s="35">
        <f t="shared" si="69"/>
        <v>2.9066666666666667</v>
      </c>
      <c r="CI4" s="35">
        <f>(($A4-$A2)/($A8-$A2))*(CI8-CI2)+CI2</f>
        <v>2.8033333333333332</v>
      </c>
    </row>
    <row r="5" spans="1:87" ht="15" thickBot="1" x14ac:dyDescent="0.35">
      <c r="A5" s="32">
        <v>28.5</v>
      </c>
      <c r="B5" s="158">
        <v>0.5</v>
      </c>
      <c r="C5" s="158">
        <v>0.5</v>
      </c>
      <c r="D5" s="158">
        <v>0.5</v>
      </c>
      <c r="E5" s="158">
        <v>0.5</v>
      </c>
      <c r="F5" s="158">
        <v>0.5</v>
      </c>
      <c r="G5" s="158">
        <v>0.5</v>
      </c>
      <c r="H5" s="35">
        <f>(($A5-$A2)/($A8-$A2))*(H8-H2)+H2</f>
        <v>6.5139999999999993</v>
      </c>
      <c r="I5" s="35">
        <f t="shared" si="70"/>
        <v>6.1192500000000027</v>
      </c>
      <c r="J5" s="35">
        <f t="shared" si="71"/>
        <v>5.7245000000000026</v>
      </c>
      <c r="K5" s="35">
        <f t="shared" si="72"/>
        <v>5.3297500000000015</v>
      </c>
      <c r="L5" s="35">
        <f>(($A5-$A2)/($A8-$A2))*(L8-L2)+L2</f>
        <v>4.9350000000000005</v>
      </c>
      <c r="M5" s="35">
        <f t="shared" si="0"/>
        <v>4.9355000000000002</v>
      </c>
      <c r="N5" s="35">
        <f t="shared" si="1"/>
        <v>4.9359999999999999</v>
      </c>
      <c r="O5" s="35">
        <f t="shared" si="2"/>
        <v>4.9365000000000006</v>
      </c>
      <c r="P5" s="35">
        <f t="shared" si="3"/>
        <v>4.9370000000000003</v>
      </c>
      <c r="Q5" s="35">
        <f t="shared" si="4"/>
        <v>4.9375</v>
      </c>
      <c r="R5" s="35">
        <f t="shared" si="5"/>
        <v>4.9379999999999997</v>
      </c>
      <c r="S5" s="35">
        <f t="shared" si="6"/>
        <v>4.9384999999999994</v>
      </c>
      <c r="T5" s="35">
        <f t="shared" si="7"/>
        <v>4.9390000000000001</v>
      </c>
      <c r="U5" s="35">
        <f t="shared" si="8"/>
        <v>4.9394999999999998</v>
      </c>
      <c r="V5" s="35">
        <f>(($A5-$A2)/($A8-$A2))*(V8-V2)+V2</f>
        <v>4.9399999999999995</v>
      </c>
      <c r="W5" s="35">
        <f t="shared" si="9"/>
        <v>4.9344999999999999</v>
      </c>
      <c r="X5" s="35">
        <f t="shared" si="10"/>
        <v>4.9289999999999994</v>
      </c>
      <c r="Y5" s="35">
        <f t="shared" si="11"/>
        <v>4.9234999999999998</v>
      </c>
      <c r="Z5" s="35">
        <f t="shared" si="12"/>
        <v>4.9179999999999993</v>
      </c>
      <c r="AA5" s="35">
        <f t="shared" si="13"/>
        <v>4.9124999999999996</v>
      </c>
      <c r="AB5" s="35">
        <f t="shared" si="14"/>
        <v>4.907</v>
      </c>
      <c r="AC5" s="35">
        <f t="shared" si="15"/>
        <v>4.9014999999999995</v>
      </c>
      <c r="AD5" s="35">
        <f t="shared" si="16"/>
        <v>4.8959999999999999</v>
      </c>
      <c r="AE5" s="35">
        <f t="shared" si="17"/>
        <v>4.8904999999999994</v>
      </c>
      <c r="AF5" s="35">
        <f>(($A5-$A2)/($A8-$A2))*(AF8-AF2)+AF2</f>
        <v>4.8849999999999998</v>
      </c>
      <c r="AG5" s="35">
        <f t="shared" si="18"/>
        <v>4.8635000000000002</v>
      </c>
      <c r="AH5" s="35">
        <f t="shared" si="19"/>
        <v>4.8419999999999996</v>
      </c>
      <c r="AI5" s="35">
        <f t="shared" si="20"/>
        <v>4.8205</v>
      </c>
      <c r="AJ5" s="35">
        <f t="shared" si="21"/>
        <v>4.7990000000000004</v>
      </c>
      <c r="AK5" s="35">
        <f t="shared" si="22"/>
        <v>4.7774999999999999</v>
      </c>
      <c r="AL5" s="35">
        <f t="shared" si="23"/>
        <v>4.7560000000000002</v>
      </c>
      <c r="AM5" s="35">
        <f t="shared" si="24"/>
        <v>4.7344999999999997</v>
      </c>
      <c r="AN5" s="35">
        <f t="shared" si="25"/>
        <v>4.7130000000000001</v>
      </c>
      <c r="AO5" s="35">
        <f t="shared" si="26"/>
        <v>4.6914999999999996</v>
      </c>
      <c r="AP5" s="35">
        <f>(($A5-$A2)/($A8-$A2))*(AP8-AP2)+AP2</f>
        <v>4.67</v>
      </c>
      <c r="AQ5" s="35">
        <f t="shared" si="27"/>
        <v>4.6484285714285711</v>
      </c>
      <c r="AR5" s="35">
        <f t="shared" si="28"/>
        <v>4.6268571428571432</v>
      </c>
      <c r="AS5" s="35">
        <f t="shared" si="29"/>
        <v>4.6052857142857144</v>
      </c>
      <c r="AT5" s="35">
        <f t="shared" si="30"/>
        <v>4.5837142857142856</v>
      </c>
      <c r="AU5" s="35">
        <f t="shared" si="31"/>
        <v>4.5621428571428577</v>
      </c>
      <c r="AV5" s="35">
        <f t="shared" si="32"/>
        <v>4.5405714285714289</v>
      </c>
      <c r="AW5" s="35">
        <f t="shared" si="33"/>
        <v>4.5190000000000001</v>
      </c>
      <c r="AX5" s="35">
        <f t="shared" si="34"/>
        <v>4.4974285714285722</v>
      </c>
      <c r="AY5" s="35">
        <f t="shared" si="35"/>
        <v>4.4758571428571434</v>
      </c>
      <c r="AZ5" s="35">
        <f t="shared" si="36"/>
        <v>4.4542857142857146</v>
      </c>
      <c r="BA5" s="35">
        <f t="shared" si="37"/>
        <v>4.4327142857142867</v>
      </c>
      <c r="BB5" s="35">
        <f t="shared" si="38"/>
        <v>4.4111428571428579</v>
      </c>
      <c r="BC5" s="35">
        <f t="shared" si="39"/>
        <v>4.3895714285714291</v>
      </c>
      <c r="BD5" s="35">
        <f t="shared" si="40"/>
        <v>4.3680000000000012</v>
      </c>
      <c r="BE5" s="35">
        <f t="shared" si="41"/>
        <v>4.3464285714285724</v>
      </c>
      <c r="BF5" s="35">
        <f t="shared" si="42"/>
        <v>4.3248571428571436</v>
      </c>
      <c r="BG5" s="35">
        <f t="shared" si="43"/>
        <v>4.303285714285713</v>
      </c>
      <c r="BH5" s="35">
        <f t="shared" si="44"/>
        <v>4.2817142857142843</v>
      </c>
      <c r="BI5" s="35">
        <f t="shared" si="45"/>
        <v>4.2601428571428563</v>
      </c>
      <c r="BJ5" s="35">
        <f t="shared" si="46"/>
        <v>4.2385714285714275</v>
      </c>
      <c r="BK5" s="35">
        <f t="shared" si="47"/>
        <v>4.2169999999999987</v>
      </c>
      <c r="BL5" s="35">
        <f t="shared" si="48"/>
        <v>4.1954285714285708</v>
      </c>
      <c r="BM5" s="35">
        <f t="shared" si="49"/>
        <v>4.173857142857142</v>
      </c>
      <c r="BN5" s="35">
        <f t="shared" si="50"/>
        <v>4.1522857142857132</v>
      </c>
      <c r="BO5" s="35">
        <f t="shared" si="51"/>
        <v>4.1307142857142853</v>
      </c>
      <c r="BP5" s="35">
        <f t="shared" si="52"/>
        <v>4.1091428571428565</v>
      </c>
      <c r="BQ5" s="35">
        <f t="shared" si="53"/>
        <v>4.0875714285714277</v>
      </c>
      <c r="BR5" s="35">
        <f t="shared" si="54"/>
        <v>4.0659999999999998</v>
      </c>
      <c r="BS5" s="35">
        <f t="shared" si="55"/>
        <v>3.7844285714285713</v>
      </c>
      <c r="BT5" s="35">
        <f t="shared" si="56"/>
        <v>4.2457142857142856</v>
      </c>
      <c r="BU5" s="35">
        <f t="shared" si="57"/>
        <v>3.7412857142857141</v>
      </c>
      <c r="BV5" s="35">
        <f t="shared" si="58"/>
        <v>4.2174285714285711</v>
      </c>
      <c r="BW5" s="35">
        <f t="shared" si="59"/>
        <v>3.9581428571428572</v>
      </c>
      <c r="BX5" s="35">
        <f t="shared" si="60"/>
        <v>3.9365714285714284</v>
      </c>
      <c r="BY5" s="35">
        <f>(($A5-$A2)/($A8-$A2))*(BY8-BY2)+BY2</f>
        <v>3.915</v>
      </c>
      <c r="BZ5" s="35">
        <f t="shared" si="61"/>
        <v>3.8094999999999999</v>
      </c>
      <c r="CA5" s="35">
        <f t="shared" si="62"/>
        <v>3.7040000000000002</v>
      </c>
      <c r="CB5" s="35">
        <f t="shared" si="63"/>
        <v>3.5985</v>
      </c>
      <c r="CC5" s="35">
        <f t="shared" si="64"/>
        <v>3.4929999999999999</v>
      </c>
      <c r="CD5" s="35">
        <f t="shared" si="65"/>
        <v>3.3875000000000002</v>
      </c>
      <c r="CE5" s="35">
        <f t="shared" si="66"/>
        <v>3.282</v>
      </c>
      <c r="CF5" s="35">
        <f t="shared" si="67"/>
        <v>3.1764999999999999</v>
      </c>
      <c r="CG5" s="35">
        <f t="shared" si="68"/>
        <v>3.0710000000000002</v>
      </c>
      <c r="CH5" s="35">
        <f t="shared" si="69"/>
        <v>2.9655</v>
      </c>
      <c r="CI5" s="35">
        <f>(($A5-$A2)/($A8-$A2))*(CI8-CI2)+CI2</f>
        <v>2.86</v>
      </c>
    </row>
    <row r="6" spans="1:87" ht="15" thickBot="1" x14ac:dyDescent="0.35">
      <c r="A6" s="32">
        <v>28</v>
      </c>
      <c r="B6" s="158">
        <v>0.5</v>
      </c>
      <c r="C6" s="158">
        <v>0.5</v>
      </c>
      <c r="D6" s="158">
        <v>0.5</v>
      </c>
      <c r="E6" s="158">
        <v>0.5</v>
      </c>
      <c r="F6" s="158">
        <v>0.5</v>
      </c>
      <c r="G6" s="158">
        <v>0.5</v>
      </c>
      <c r="H6" s="35">
        <f>(($A6-$A2)/($A8-$A2))*(H8-H2)+H2</f>
        <v>6.8393333333333324</v>
      </c>
      <c r="I6" s="35">
        <f t="shared" si="70"/>
        <v>6.3820000000000032</v>
      </c>
      <c r="J6" s="35">
        <f t="shared" si="71"/>
        <v>5.9246666666666687</v>
      </c>
      <c r="K6" s="35">
        <f t="shared" si="72"/>
        <v>5.4673333333333343</v>
      </c>
      <c r="L6" s="35">
        <f>(($A6-$A2)/($A8-$A2))*(L8-L2)+L2</f>
        <v>5.01</v>
      </c>
      <c r="M6" s="35">
        <f t="shared" si="0"/>
        <v>5.0110000000000001</v>
      </c>
      <c r="N6" s="35">
        <f t="shared" si="1"/>
        <v>5.0119999999999996</v>
      </c>
      <c r="O6" s="35">
        <f t="shared" si="2"/>
        <v>5.0129999999999999</v>
      </c>
      <c r="P6" s="35">
        <f t="shared" si="3"/>
        <v>5.0139999999999993</v>
      </c>
      <c r="Q6" s="35">
        <f t="shared" si="4"/>
        <v>5.0149999999999997</v>
      </c>
      <c r="R6" s="35">
        <f t="shared" si="5"/>
        <v>5.016</v>
      </c>
      <c r="S6" s="35">
        <f t="shared" si="6"/>
        <v>5.0169999999999995</v>
      </c>
      <c r="T6" s="35">
        <f t="shared" si="7"/>
        <v>5.0179999999999998</v>
      </c>
      <c r="U6" s="35">
        <f t="shared" si="8"/>
        <v>5.0189999999999992</v>
      </c>
      <c r="V6" s="35">
        <f>(($A6-$A2)/($A8-$A2))*(V8-V2)+V2</f>
        <v>5.0199999999999996</v>
      </c>
      <c r="W6" s="35">
        <f t="shared" si="9"/>
        <v>5.0149999999999997</v>
      </c>
      <c r="X6" s="35">
        <f t="shared" si="10"/>
        <v>5.01</v>
      </c>
      <c r="Y6" s="35">
        <f t="shared" si="11"/>
        <v>5.0049999999999999</v>
      </c>
      <c r="Z6" s="35">
        <f t="shared" si="12"/>
        <v>5</v>
      </c>
      <c r="AA6" s="35">
        <f t="shared" si="13"/>
        <v>4.9949999999999992</v>
      </c>
      <c r="AB6" s="35">
        <f t="shared" si="14"/>
        <v>4.9899999999999993</v>
      </c>
      <c r="AC6" s="35">
        <f t="shared" si="15"/>
        <v>4.9849999999999994</v>
      </c>
      <c r="AD6" s="35">
        <f t="shared" si="16"/>
        <v>4.9799999999999995</v>
      </c>
      <c r="AE6" s="35">
        <f t="shared" si="17"/>
        <v>4.9749999999999996</v>
      </c>
      <c r="AF6" s="35">
        <f>(($A6-$A2)/($A8-$A2))*(AF8-AF2)+AF2</f>
        <v>4.97</v>
      </c>
      <c r="AG6" s="35">
        <f t="shared" si="18"/>
        <v>4.9486666666666661</v>
      </c>
      <c r="AH6" s="35">
        <f t="shared" si="19"/>
        <v>4.9273333333333333</v>
      </c>
      <c r="AI6" s="35">
        <f t="shared" si="20"/>
        <v>4.9059999999999997</v>
      </c>
      <c r="AJ6" s="35">
        <f t="shared" si="21"/>
        <v>4.8846666666666669</v>
      </c>
      <c r="AK6" s="35">
        <f t="shared" si="22"/>
        <v>4.8633333333333333</v>
      </c>
      <c r="AL6" s="35">
        <f t="shared" si="23"/>
        <v>4.8420000000000005</v>
      </c>
      <c r="AM6" s="35">
        <f t="shared" si="24"/>
        <v>4.8206666666666669</v>
      </c>
      <c r="AN6" s="35">
        <f t="shared" si="25"/>
        <v>4.7993333333333332</v>
      </c>
      <c r="AO6" s="35">
        <f t="shared" si="26"/>
        <v>4.7780000000000005</v>
      </c>
      <c r="AP6" s="35">
        <f>(($A6-$A2)/($A8-$A2))*(AP8-AP2)+AP2</f>
        <v>4.7566666666666668</v>
      </c>
      <c r="AQ6" s="35">
        <f t="shared" si="27"/>
        <v>4.7348571428571429</v>
      </c>
      <c r="AR6" s="35">
        <f t="shared" si="28"/>
        <v>4.7130476190476189</v>
      </c>
      <c r="AS6" s="35">
        <f t="shared" si="29"/>
        <v>4.6912380952380959</v>
      </c>
      <c r="AT6" s="35">
        <f t="shared" si="30"/>
        <v>4.6694285714285719</v>
      </c>
      <c r="AU6" s="35">
        <f t="shared" si="31"/>
        <v>4.647619047619048</v>
      </c>
      <c r="AV6" s="35">
        <f t="shared" si="32"/>
        <v>4.625809523809524</v>
      </c>
      <c r="AW6" s="35">
        <f t="shared" si="33"/>
        <v>4.604000000000001</v>
      </c>
      <c r="AX6" s="35">
        <f t="shared" si="34"/>
        <v>4.582190476190477</v>
      </c>
      <c r="AY6" s="35">
        <f t="shared" si="35"/>
        <v>4.5603809523809531</v>
      </c>
      <c r="AZ6" s="35">
        <f t="shared" si="36"/>
        <v>4.5385714285714291</v>
      </c>
      <c r="BA6" s="35">
        <f t="shared" si="37"/>
        <v>4.5167619047619052</v>
      </c>
      <c r="BB6" s="35">
        <f t="shared" si="38"/>
        <v>4.4949523809523821</v>
      </c>
      <c r="BC6" s="35">
        <f t="shared" si="39"/>
        <v>4.4731428571428582</v>
      </c>
      <c r="BD6" s="35">
        <f t="shared" si="40"/>
        <v>4.4513333333333343</v>
      </c>
      <c r="BE6" s="35">
        <f t="shared" si="41"/>
        <v>4.4295238095238112</v>
      </c>
      <c r="BF6" s="35">
        <f t="shared" si="42"/>
        <v>4.4077142857142873</v>
      </c>
      <c r="BG6" s="35">
        <f t="shared" si="43"/>
        <v>4.3859047619047606</v>
      </c>
      <c r="BH6" s="35">
        <f t="shared" si="44"/>
        <v>4.3640952380952376</v>
      </c>
      <c r="BI6" s="35">
        <f t="shared" si="45"/>
        <v>4.3422857142857136</v>
      </c>
      <c r="BJ6" s="35">
        <f t="shared" si="46"/>
        <v>4.3204761904761897</v>
      </c>
      <c r="BK6" s="35">
        <f t="shared" si="47"/>
        <v>4.2986666666666657</v>
      </c>
      <c r="BL6" s="35">
        <f t="shared" si="48"/>
        <v>4.2768571428571427</v>
      </c>
      <c r="BM6" s="35">
        <f t="shared" si="49"/>
        <v>4.2550476190476187</v>
      </c>
      <c r="BN6" s="35">
        <f t="shared" si="50"/>
        <v>4.2332380952380948</v>
      </c>
      <c r="BO6" s="35">
        <f t="shared" si="51"/>
        <v>4.2114285714285709</v>
      </c>
      <c r="BP6" s="35">
        <f t="shared" si="52"/>
        <v>4.1896190476190469</v>
      </c>
      <c r="BQ6" s="35">
        <f t="shared" si="53"/>
        <v>4.1678095238095239</v>
      </c>
      <c r="BR6" s="35">
        <f t="shared" si="54"/>
        <v>4.1459999999999999</v>
      </c>
      <c r="BS6" s="35">
        <f t="shared" si="55"/>
        <v>3.7775238095238093</v>
      </c>
      <c r="BT6" s="35">
        <f t="shared" si="56"/>
        <v>4.3995238095238101</v>
      </c>
      <c r="BU6" s="35">
        <f t="shared" si="57"/>
        <v>3.7339047619047618</v>
      </c>
      <c r="BV6" s="35">
        <f t="shared" si="58"/>
        <v>4.3757142857142863</v>
      </c>
      <c r="BW6" s="35">
        <f t="shared" si="59"/>
        <v>4.0369523809523811</v>
      </c>
      <c r="BX6" s="35">
        <f t="shared" si="60"/>
        <v>4.0151428571428571</v>
      </c>
      <c r="BY6" s="35">
        <f>(($A6-$A2)/($A8-$A2))*(BY8-BY2)+BY2</f>
        <v>3.9933333333333336</v>
      </c>
      <c r="BZ6" s="35">
        <f t="shared" si="61"/>
        <v>3.8856666666666668</v>
      </c>
      <c r="CA6" s="35">
        <f t="shared" si="62"/>
        <v>3.7780000000000005</v>
      </c>
      <c r="CB6" s="35">
        <f t="shared" si="63"/>
        <v>3.6703333333333337</v>
      </c>
      <c r="CC6" s="35">
        <f t="shared" si="64"/>
        <v>3.5626666666666669</v>
      </c>
      <c r="CD6" s="35">
        <f t="shared" si="65"/>
        <v>3.4550000000000001</v>
      </c>
      <c r="CE6" s="35">
        <f t="shared" si="66"/>
        <v>3.3473333333333333</v>
      </c>
      <c r="CF6" s="35">
        <f t="shared" si="67"/>
        <v>3.2396666666666665</v>
      </c>
      <c r="CG6" s="35">
        <f t="shared" si="68"/>
        <v>3.1320000000000001</v>
      </c>
      <c r="CH6" s="35">
        <f t="shared" si="69"/>
        <v>3.0243333333333333</v>
      </c>
      <c r="CI6" s="35">
        <f>(($A6-$A2)/($A8-$A2))*(CI8-CI2)+CI2</f>
        <v>2.9166666666666665</v>
      </c>
    </row>
    <row r="7" spans="1:87" ht="15" thickBot="1" x14ac:dyDescent="0.35">
      <c r="A7" s="32">
        <v>27.5</v>
      </c>
      <c r="B7" s="158">
        <v>0.5</v>
      </c>
      <c r="C7" s="158">
        <v>0.5</v>
      </c>
      <c r="D7" s="158">
        <v>0.5</v>
      </c>
      <c r="E7" s="158">
        <v>0.5</v>
      </c>
      <c r="F7" s="158">
        <v>0.5</v>
      </c>
      <c r="G7" s="158">
        <v>0.5</v>
      </c>
      <c r="H7" s="35">
        <f>(($A7-$A2)/($A8-$A2))*(H8-H2)+H2</f>
        <v>7.1646666666666672</v>
      </c>
      <c r="I7" s="35">
        <f t="shared" si="70"/>
        <v>6.6447500000000046</v>
      </c>
      <c r="J7" s="35">
        <f t="shared" si="71"/>
        <v>6.1248333333333367</v>
      </c>
      <c r="K7" s="35">
        <f t="shared" si="72"/>
        <v>5.6049166666666679</v>
      </c>
      <c r="L7" s="35">
        <f>(($A7-$A2)/($A8-$A2))*(L8-L2)+L2</f>
        <v>5.085</v>
      </c>
      <c r="M7" s="35">
        <f t="shared" si="0"/>
        <v>5.0865</v>
      </c>
      <c r="N7" s="35">
        <f t="shared" si="1"/>
        <v>5.0880000000000001</v>
      </c>
      <c r="O7" s="35">
        <f t="shared" si="2"/>
        <v>5.0895000000000001</v>
      </c>
      <c r="P7" s="35">
        <f t="shared" si="3"/>
        <v>5.0910000000000002</v>
      </c>
      <c r="Q7" s="35">
        <f t="shared" si="4"/>
        <v>5.0925000000000002</v>
      </c>
      <c r="R7" s="35">
        <f t="shared" si="5"/>
        <v>5.0939999999999994</v>
      </c>
      <c r="S7" s="35">
        <f t="shared" si="6"/>
        <v>5.0954999999999995</v>
      </c>
      <c r="T7" s="35">
        <f t="shared" si="7"/>
        <v>5.0969999999999995</v>
      </c>
      <c r="U7" s="35">
        <f t="shared" si="8"/>
        <v>5.0984999999999996</v>
      </c>
      <c r="V7" s="35">
        <f>(($A7-$A2)/($A8-$A2))*(V8-V2)+V2</f>
        <v>5.0999999999999996</v>
      </c>
      <c r="W7" s="35">
        <f t="shared" si="9"/>
        <v>5.0954999999999995</v>
      </c>
      <c r="X7" s="35">
        <f t="shared" si="10"/>
        <v>5.0909999999999993</v>
      </c>
      <c r="Y7" s="35">
        <f t="shared" si="11"/>
        <v>5.0865</v>
      </c>
      <c r="Z7" s="35">
        <f t="shared" si="12"/>
        <v>5.0819999999999999</v>
      </c>
      <c r="AA7" s="35">
        <f t="shared" si="13"/>
        <v>5.0774999999999997</v>
      </c>
      <c r="AB7" s="35">
        <f t="shared" si="14"/>
        <v>5.0729999999999995</v>
      </c>
      <c r="AC7" s="35">
        <f t="shared" si="15"/>
        <v>5.0684999999999993</v>
      </c>
      <c r="AD7" s="35">
        <f t="shared" si="16"/>
        <v>5.0640000000000001</v>
      </c>
      <c r="AE7" s="35">
        <f t="shared" si="17"/>
        <v>5.0594999999999999</v>
      </c>
      <c r="AF7" s="35">
        <f>(($A7-$A2)/($A8-$A2))*(AF8-AF2)+AF2</f>
        <v>5.0549999999999997</v>
      </c>
      <c r="AG7" s="35">
        <f t="shared" si="18"/>
        <v>5.0338333333333329</v>
      </c>
      <c r="AH7" s="35">
        <f t="shared" si="19"/>
        <v>5.0126666666666662</v>
      </c>
      <c r="AI7" s="35">
        <f t="shared" si="20"/>
        <v>4.9914999999999994</v>
      </c>
      <c r="AJ7" s="35">
        <f t="shared" si="21"/>
        <v>4.9703333333333335</v>
      </c>
      <c r="AK7" s="35">
        <f t="shared" si="22"/>
        <v>4.9491666666666667</v>
      </c>
      <c r="AL7" s="35">
        <f t="shared" si="23"/>
        <v>4.9279999999999999</v>
      </c>
      <c r="AM7" s="35">
        <f t="shared" si="24"/>
        <v>4.9068333333333332</v>
      </c>
      <c r="AN7" s="35">
        <f t="shared" si="25"/>
        <v>4.8856666666666664</v>
      </c>
      <c r="AO7" s="35">
        <f t="shared" si="26"/>
        <v>4.8644999999999996</v>
      </c>
      <c r="AP7" s="35">
        <f>(($A7-$A2)/($A8-$A2))*(AP8-AP2)+AP2</f>
        <v>4.8433333333333328</v>
      </c>
      <c r="AQ7" s="35">
        <f t="shared" si="27"/>
        <v>4.8212857142857137</v>
      </c>
      <c r="AR7" s="35">
        <f t="shared" si="28"/>
        <v>4.7992380952380946</v>
      </c>
      <c r="AS7" s="35">
        <f t="shared" si="29"/>
        <v>4.7771904761904755</v>
      </c>
      <c r="AT7" s="35">
        <f t="shared" si="30"/>
        <v>4.7551428571428573</v>
      </c>
      <c r="AU7" s="35">
        <f t="shared" si="31"/>
        <v>4.7330952380952382</v>
      </c>
      <c r="AV7" s="35">
        <f t="shared" si="32"/>
        <v>4.7110476190476192</v>
      </c>
      <c r="AW7" s="35">
        <f t="shared" si="33"/>
        <v>4.6890000000000001</v>
      </c>
      <c r="AX7" s="35">
        <f t="shared" si="34"/>
        <v>4.666952380952381</v>
      </c>
      <c r="AY7" s="35">
        <f t="shared" si="35"/>
        <v>4.6449047619047619</v>
      </c>
      <c r="AZ7" s="35">
        <f t="shared" si="36"/>
        <v>4.6228571428571437</v>
      </c>
      <c r="BA7" s="35">
        <f t="shared" si="37"/>
        <v>4.6008095238095246</v>
      </c>
      <c r="BB7" s="35">
        <f t="shared" si="38"/>
        <v>4.5787619047619055</v>
      </c>
      <c r="BC7" s="35">
        <f t="shared" si="39"/>
        <v>4.5567142857142864</v>
      </c>
      <c r="BD7" s="35">
        <f t="shared" si="40"/>
        <v>4.5346666666666673</v>
      </c>
      <c r="BE7" s="35">
        <f t="shared" si="41"/>
        <v>4.5126190476190482</v>
      </c>
      <c r="BF7" s="35">
        <f t="shared" si="42"/>
        <v>4.49057142857143</v>
      </c>
      <c r="BG7" s="35">
        <f t="shared" si="43"/>
        <v>4.4685238095238082</v>
      </c>
      <c r="BH7" s="35">
        <f t="shared" si="44"/>
        <v>4.4464761904761891</v>
      </c>
      <c r="BI7" s="35">
        <f t="shared" si="45"/>
        <v>4.4244285714285709</v>
      </c>
      <c r="BJ7" s="35">
        <f t="shared" si="46"/>
        <v>4.4023809523809518</v>
      </c>
      <c r="BK7" s="35">
        <f t="shared" si="47"/>
        <v>4.3803333333333327</v>
      </c>
      <c r="BL7" s="35">
        <f t="shared" si="48"/>
        <v>4.3582857142857137</v>
      </c>
      <c r="BM7" s="35">
        <f t="shared" si="49"/>
        <v>4.3362380952380946</v>
      </c>
      <c r="BN7" s="35">
        <f t="shared" si="50"/>
        <v>4.3141904761904755</v>
      </c>
      <c r="BO7" s="35">
        <f t="shared" si="51"/>
        <v>4.2921428571428564</v>
      </c>
      <c r="BP7" s="35">
        <f t="shared" si="52"/>
        <v>4.2700952380952382</v>
      </c>
      <c r="BQ7" s="35">
        <f t="shared" si="53"/>
        <v>4.2480476190476191</v>
      </c>
      <c r="BR7" s="35">
        <f t="shared" si="54"/>
        <v>4.226</v>
      </c>
      <c r="BS7" s="35">
        <f t="shared" si="55"/>
        <v>3.7706190476190482</v>
      </c>
      <c r="BT7" s="35">
        <f t="shared" si="56"/>
        <v>4.5533333333333328</v>
      </c>
      <c r="BU7" s="35">
        <f t="shared" si="57"/>
        <v>3.72652380952381</v>
      </c>
      <c r="BV7" s="35">
        <f t="shared" si="58"/>
        <v>4.5339999999999998</v>
      </c>
      <c r="BW7" s="35">
        <f t="shared" si="59"/>
        <v>4.1157619047619054</v>
      </c>
      <c r="BX7" s="35">
        <f t="shared" si="60"/>
        <v>4.0937142857142863</v>
      </c>
      <c r="BY7" s="35">
        <f>(($A7-$A2)/($A8-$A2))*(BY8-BY2)+BY2</f>
        <v>4.0716666666666672</v>
      </c>
      <c r="BZ7" s="35">
        <f t="shared" si="61"/>
        <v>3.9618333333333338</v>
      </c>
      <c r="CA7" s="35">
        <f t="shared" si="62"/>
        <v>3.8520000000000003</v>
      </c>
      <c r="CB7" s="35">
        <f t="shared" si="63"/>
        <v>3.7421666666666669</v>
      </c>
      <c r="CC7" s="35">
        <f t="shared" si="64"/>
        <v>3.6323333333333334</v>
      </c>
      <c r="CD7" s="35">
        <f t="shared" si="65"/>
        <v>3.5225000000000004</v>
      </c>
      <c r="CE7" s="35">
        <f t="shared" si="66"/>
        <v>3.412666666666667</v>
      </c>
      <c r="CF7" s="35">
        <f t="shared" si="67"/>
        <v>3.3028333333333331</v>
      </c>
      <c r="CG7" s="35">
        <f t="shared" si="68"/>
        <v>3.1930000000000001</v>
      </c>
      <c r="CH7" s="35">
        <f t="shared" si="69"/>
        <v>3.0831666666666666</v>
      </c>
      <c r="CI7" s="35">
        <f>(($A7-$A2)/($A8-$A2))*(CI8-CI2)+CI2</f>
        <v>2.9733333333333332</v>
      </c>
    </row>
    <row r="8" spans="1:87" ht="15" thickBot="1" x14ac:dyDescent="0.35">
      <c r="A8" s="32">
        <v>27</v>
      </c>
      <c r="B8" s="158">
        <v>0.5</v>
      </c>
      <c r="C8" s="158">
        <v>0.5</v>
      </c>
      <c r="D8" s="158">
        <v>0.5</v>
      </c>
      <c r="E8" s="158">
        <v>0.5</v>
      </c>
      <c r="F8" s="158">
        <v>0.5</v>
      </c>
      <c r="G8" s="158">
        <v>0.5</v>
      </c>
      <c r="H8" s="139">
        <v>7.49</v>
      </c>
      <c r="I8" s="35">
        <f t="shared" si="70"/>
        <v>6.9075000000000051</v>
      </c>
      <c r="J8" s="35">
        <f t="shared" si="71"/>
        <v>6.3250000000000037</v>
      </c>
      <c r="K8" s="35">
        <f t="shared" si="72"/>
        <v>5.7425000000000015</v>
      </c>
      <c r="L8" s="139">
        <v>5.16</v>
      </c>
      <c r="M8" s="35">
        <f t="shared" si="0"/>
        <v>5.1619999999999999</v>
      </c>
      <c r="N8" s="35">
        <f t="shared" si="1"/>
        <v>5.1639999999999997</v>
      </c>
      <c r="O8" s="35">
        <f t="shared" si="2"/>
        <v>5.1660000000000004</v>
      </c>
      <c r="P8" s="35">
        <f t="shared" si="3"/>
        <v>5.1680000000000001</v>
      </c>
      <c r="Q8" s="35">
        <f t="shared" si="4"/>
        <v>5.17</v>
      </c>
      <c r="R8" s="35">
        <f t="shared" si="5"/>
        <v>5.1719999999999997</v>
      </c>
      <c r="S8" s="35">
        <f t="shared" si="6"/>
        <v>5.1739999999999995</v>
      </c>
      <c r="T8" s="35">
        <f t="shared" si="7"/>
        <v>5.1760000000000002</v>
      </c>
      <c r="U8" s="35">
        <f t="shared" si="8"/>
        <v>5.1779999999999999</v>
      </c>
      <c r="V8" s="139">
        <v>5.18</v>
      </c>
      <c r="W8" s="35">
        <f t="shared" si="9"/>
        <v>5.1760000000000002</v>
      </c>
      <c r="X8" s="35">
        <f t="shared" si="10"/>
        <v>5.1719999999999997</v>
      </c>
      <c r="Y8" s="35">
        <f t="shared" si="11"/>
        <v>5.1679999999999993</v>
      </c>
      <c r="Z8" s="35">
        <f t="shared" si="12"/>
        <v>5.1639999999999997</v>
      </c>
      <c r="AA8" s="35">
        <f t="shared" si="13"/>
        <v>5.16</v>
      </c>
      <c r="AB8" s="35">
        <f t="shared" si="14"/>
        <v>5.1559999999999997</v>
      </c>
      <c r="AC8" s="35">
        <f t="shared" si="15"/>
        <v>5.1520000000000001</v>
      </c>
      <c r="AD8" s="35">
        <f t="shared" si="16"/>
        <v>5.1479999999999997</v>
      </c>
      <c r="AE8" s="35">
        <f t="shared" si="17"/>
        <v>5.1440000000000001</v>
      </c>
      <c r="AF8" s="139">
        <v>5.14</v>
      </c>
      <c r="AG8" s="35">
        <f t="shared" si="18"/>
        <v>5.1189999999999998</v>
      </c>
      <c r="AH8" s="35">
        <f t="shared" si="19"/>
        <v>5.0979999999999999</v>
      </c>
      <c r="AI8" s="35">
        <f t="shared" si="20"/>
        <v>5.077</v>
      </c>
      <c r="AJ8" s="35">
        <f t="shared" si="21"/>
        <v>5.056</v>
      </c>
      <c r="AK8" s="35">
        <f t="shared" si="22"/>
        <v>5.0350000000000001</v>
      </c>
      <c r="AL8" s="35">
        <f t="shared" si="23"/>
        <v>5.0139999999999993</v>
      </c>
      <c r="AM8" s="35">
        <f t="shared" si="24"/>
        <v>4.9929999999999994</v>
      </c>
      <c r="AN8" s="35">
        <f t="shared" si="25"/>
        <v>4.9719999999999995</v>
      </c>
      <c r="AO8" s="35">
        <f t="shared" si="26"/>
        <v>4.9509999999999996</v>
      </c>
      <c r="AP8" s="139">
        <v>4.93</v>
      </c>
      <c r="AQ8" s="35">
        <f t="shared" si="27"/>
        <v>4.9077142857142855</v>
      </c>
      <c r="AR8" s="35">
        <f t="shared" si="28"/>
        <v>4.8854285714285712</v>
      </c>
      <c r="AS8" s="35">
        <f t="shared" si="29"/>
        <v>4.863142857142857</v>
      </c>
      <c r="AT8" s="35">
        <f t="shared" si="30"/>
        <v>4.8408571428571427</v>
      </c>
      <c r="AU8" s="35">
        <f t="shared" si="31"/>
        <v>4.8185714285714285</v>
      </c>
      <c r="AV8" s="35">
        <f t="shared" si="32"/>
        <v>4.7962857142857143</v>
      </c>
      <c r="AW8" s="35">
        <f t="shared" si="33"/>
        <v>4.774</v>
      </c>
      <c r="AX8" s="35">
        <f t="shared" si="34"/>
        <v>4.7517142857142858</v>
      </c>
      <c r="AY8" s="35">
        <f t="shared" si="35"/>
        <v>4.7294285714285715</v>
      </c>
      <c r="AZ8" s="35">
        <f t="shared" si="36"/>
        <v>4.7071428571428573</v>
      </c>
      <c r="BA8" s="35">
        <f t="shared" si="37"/>
        <v>4.6848571428571431</v>
      </c>
      <c r="BB8" s="35">
        <f t="shared" si="38"/>
        <v>4.6625714285714297</v>
      </c>
      <c r="BC8" s="35">
        <f t="shared" si="39"/>
        <v>4.6402857142857155</v>
      </c>
      <c r="BD8" s="35">
        <f t="shared" si="40"/>
        <v>4.6180000000000012</v>
      </c>
      <c r="BE8" s="35">
        <f t="shared" si="41"/>
        <v>4.595714285714287</v>
      </c>
      <c r="BF8" s="35">
        <f t="shared" si="42"/>
        <v>4.5734285714285727</v>
      </c>
      <c r="BG8" s="35">
        <f t="shared" si="43"/>
        <v>4.5511428571428558</v>
      </c>
      <c r="BH8" s="35">
        <f t="shared" si="44"/>
        <v>4.5288571428571416</v>
      </c>
      <c r="BI8" s="35">
        <f t="shared" si="45"/>
        <v>4.5065714285714273</v>
      </c>
      <c r="BJ8" s="35">
        <f t="shared" si="46"/>
        <v>4.4842857142857131</v>
      </c>
      <c r="BK8" s="35">
        <f t="shared" si="47"/>
        <v>4.4619999999999989</v>
      </c>
      <c r="BL8" s="35">
        <f t="shared" si="48"/>
        <v>4.4397142857142846</v>
      </c>
      <c r="BM8" s="35">
        <f t="shared" si="49"/>
        <v>4.4174285714285713</v>
      </c>
      <c r="BN8" s="35">
        <f t="shared" si="50"/>
        <v>4.3951428571428561</v>
      </c>
      <c r="BO8" s="35">
        <f t="shared" si="51"/>
        <v>4.3728571428571428</v>
      </c>
      <c r="BP8" s="35">
        <f t="shared" si="52"/>
        <v>4.3505714285714285</v>
      </c>
      <c r="BQ8" s="35">
        <f t="shared" si="53"/>
        <v>4.3282857142857143</v>
      </c>
      <c r="BR8" s="35">
        <f t="shared" si="54"/>
        <v>4.306</v>
      </c>
      <c r="BS8" s="35">
        <f t="shared" si="55"/>
        <v>3.7637142857142862</v>
      </c>
      <c r="BT8" s="35">
        <f t="shared" si="56"/>
        <v>4.7071428571428573</v>
      </c>
      <c r="BU8" s="35">
        <f t="shared" si="57"/>
        <v>3.7191428571428577</v>
      </c>
      <c r="BV8" s="35">
        <f t="shared" si="58"/>
        <v>4.6922857142857142</v>
      </c>
      <c r="BW8" s="35">
        <f t="shared" si="59"/>
        <v>4.1945714285714288</v>
      </c>
      <c r="BX8" s="35">
        <f>(($BX$1-$AP$1)/($BY$1-$AP$1))*($BY8-$AP8)+$AP8</f>
        <v>4.1722857142857146</v>
      </c>
      <c r="BY8" s="139">
        <v>4.1500000000000004</v>
      </c>
      <c r="BZ8" s="35">
        <f t="shared" si="61"/>
        <v>4.0380000000000003</v>
      </c>
      <c r="CA8" s="35">
        <f t="shared" si="62"/>
        <v>3.9260000000000002</v>
      </c>
      <c r="CB8" s="35">
        <f t="shared" si="63"/>
        <v>3.8140000000000001</v>
      </c>
      <c r="CC8" s="35">
        <f t="shared" si="64"/>
        <v>3.702</v>
      </c>
      <c r="CD8" s="35">
        <f t="shared" si="65"/>
        <v>3.5900000000000003</v>
      </c>
      <c r="CE8" s="35">
        <f t="shared" si="66"/>
        <v>3.4780000000000002</v>
      </c>
      <c r="CF8" s="35">
        <f t="shared" si="67"/>
        <v>3.3659999999999997</v>
      </c>
      <c r="CG8" s="35">
        <f t="shared" si="68"/>
        <v>3.254</v>
      </c>
      <c r="CH8" s="35">
        <f t="shared" si="69"/>
        <v>3.1419999999999999</v>
      </c>
      <c r="CI8" s="139">
        <v>3.03</v>
      </c>
    </row>
    <row r="9" spans="1:87" ht="15" thickBot="1" x14ac:dyDescent="0.35">
      <c r="A9" s="32">
        <v>26.5</v>
      </c>
      <c r="B9" s="158">
        <v>0.5</v>
      </c>
      <c r="C9" s="158">
        <v>0.5</v>
      </c>
      <c r="D9" s="158">
        <v>0.5</v>
      </c>
      <c r="E9" s="158">
        <v>0.5</v>
      </c>
      <c r="F9" s="158">
        <v>0.5</v>
      </c>
      <c r="G9" s="158">
        <v>0.5</v>
      </c>
      <c r="H9" s="158">
        <v>0.5</v>
      </c>
      <c r="I9" s="158">
        <v>0.5</v>
      </c>
      <c r="J9" s="158">
        <v>0.5</v>
      </c>
      <c r="K9" s="158">
        <v>0.5</v>
      </c>
      <c r="L9" s="158">
        <v>0.5</v>
      </c>
      <c r="M9" s="158">
        <v>0.5</v>
      </c>
      <c r="N9" s="158">
        <v>0.5</v>
      </c>
      <c r="O9" s="158">
        <v>0.5</v>
      </c>
      <c r="P9" s="158">
        <v>0.5</v>
      </c>
      <c r="Q9" s="158">
        <v>0.5</v>
      </c>
      <c r="R9" s="158">
        <v>0.5</v>
      </c>
      <c r="S9" s="35">
        <f>(($A9-$A8)/($A14-$A8))*(S14-S8)+S8</f>
        <v>5.6616666666666662</v>
      </c>
      <c r="T9" s="35">
        <f>((T$1-S$1)/(V$1-S$1))*(V9-S9)+S9</f>
        <v>5.5327777777777767</v>
      </c>
      <c r="U9" s="35">
        <f>((U$1-S$1)/(V$1-S$1))*(V9-S9)+S9</f>
        <v>5.403888888888889</v>
      </c>
      <c r="V9" s="35">
        <f>(($A9-$A8)/($A14-$A8))*(V14-V8)+V8</f>
        <v>5.2749999999999995</v>
      </c>
      <c r="W9" s="35">
        <f t="shared" si="9"/>
        <v>5.2711666666666659</v>
      </c>
      <c r="X9" s="35">
        <f t="shared" si="10"/>
        <v>5.2673333333333332</v>
      </c>
      <c r="Y9" s="35">
        <f t="shared" si="11"/>
        <v>5.2634999999999996</v>
      </c>
      <c r="Z9" s="35">
        <f t="shared" si="12"/>
        <v>5.259666666666666</v>
      </c>
      <c r="AA9" s="35">
        <f t="shared" si="13"/>
        <v>5.2558333333333334</v>
      </c>
      <c r="AB9" s="35">
        <f t="shared" si="14"/>
        <v>5.2519999999999998</v>
      </c>
      <c r="AC9" s="35">
        <f t="shared" si="15"/>
        <v>5.2481666666666662</v>
      </c>
      <c r="AD9" s="35">
        <f t="shared" si="16"/>
        <v>5.2443333333333326</v>
      </c>
      <c r="AE9" s="35">
        <f t="shared" si="17"/>
        <v>5.2404999999999999</v>
      </c>
      <c r="AF9" s="35">
        <f>(($A9-$A8)/($A14-$A8))*(AF14-AF8)+AF8</f>
        <v>5.2366666666666664</v>
      </c>
      <c r="AG9" s="35">
        <f t="shared" si="18"/>
        <v>5.2161666666666662</v>
      </c>
      <c r="AH9" s="35">
        <f t="shared" si="19"/>
        <v>5.1956666666666669</v>
      </c>
      <c r="AI9" s="35">
        <f t="shared" si="20"/>
        <v>5.1751666666666667</v>
      </c>
      <c r="AJ9" s="35">
        <f t="shared" si="21"/>
        <v>5.1546666666666665</v>
      </c>
      <c r="AK9" s="35">
        <f t="shared" si="22"/>
        <v>5.1341666666666663</v>
      </c>
      <c r="AL9" s="35">
        <f t="shared" si="23"/>
        <v>5.1136666666666661</v>
      </c>
      <c r="AM9" s="35">
        <f t="shared" si="24"/>
        <v>5.0931666666666668</v>
      </c>
      <c r="AN9" s="35">
        <f t="shared" si="25"/>
        <v>5.0726666666666667</v>
      </c>
      <c r="AO9" s="35">
        <f t="shared" si="26"/>
        <v>5.0521666666666665</v>
      </c>
      <c r="AP9" s="35">
        <f>(($A9-$A8)/($A14-$A8))*(AP14-AP8)+AP8</f>
        <v>5.0316666666666663</v>
      </c>
      <c r="AQ9" s="35">
        <f t="shared" si="27"/>
        <v>5.0091428571428569</v>
      </c>
      <c r="AR9" s="35">
        <f t="shared" si="28"/>
        <v>4.9866190476190475</v>
      </c>
      <c r="AS9" s="35">
        <f t="shared" si="29"/>
        <v>4.9640952380952381</v>
      </c>
      <c r="AT9" s="35">
        <f t="shared" si="30"/>
        <v>4.9415714285714287</v>
      </c>
      <c r="AU9" s="35">
        <f t="shared" si="31"/>
        <v>4.9190476190476193</v>
      </c>
      <c r="AV9" s="35">
        <f t="shared" si="32"/>
        <v>4.8965238095238099</v>
      </c>
      <c r="AW9" s="35">
        <f t="shared" si="33"/>
        <v>4.8740000000000006</v>
      </c>
      <c r="AX9" s="35">
        <f t="shared" si="34"/>
        <v>4.8514761904761912</v>
      </c>
      <c r="AY9" s="35">
        <f t="shared" si="35"/>
        <v>4.8289523809523818</v>
      </c>
      <c r="AZ9" s="35">
        <f t="shared" si="36"/>
        <v>4.8064285714285724</v>
      </c>
      <c r="BA9" s="35">
        <f t="shared" si="37"/>
        <v>4.783904761904763</v>
      </c>
      <c r="BB9" s="35">
        <f t="shared" si="38"/>
        <v>4.7613809523809536</v>
      </c>
      <c r="BC9" s="35">
        <f t="shared" si="39"/>
        <v>4.7388571428571433</v>
      </c>
      <c r="BD9" s="35">
        <f t="shared" si="40"/>
        <v>4.7163333333333348</v>
      </c>
      <c r="BE9" s="35">
        <f t="shared" si="41"/>
        <v>4.6938095238095245</v>
      </c>
      <c r="BF9" s="35">
        <f t="shared" si="42"/>
        <v>4.6712857142857152</v>
      </c>
      <c r="BG9" s="35">
        <f t="shared" si="43"/>
        <v>4.648761904761904</v>
      </c>
      <c r="BH9" s="35">
        <f t="shared" si="44"/>
        <v>4.6262380952380946</v>
      </c>
      <c r="BI9" s="35">
        <f t="shared" si="45"/>
        <v>4.6037142857142852</v>
      </c>
      <c r="BJ9" s="35">
        <f t="shared" si="46"/>
        <v>4.5811904761904758</v>
      </c>
      <c r="BK9" s="35">
        <f t="shared" si="47"/>
        <v>4.5586666666666664</v>
      </c>
      <c r="BL9" s="35">
        <f t="shared" si="48"/>
        <v>4.536142857142857</v>
      </c>
      <c r="BM9" s="35">
        <f t="shared" si="49"/>
        <v>4.5136190476190468</v>
      </c>
      <c r="BN9" s="35">
        <f t="shared" si="50"/>
        <v>4.4910952380952374</v>
      </c>
      <c r="BO9" s="35">
        <f t="shared" si="51"/>
        <v>4.468571428571428</v>
      </c>
      <c r="BP9" s="35">
        <f t="shared" si="52"/>
        <v>4.4460476190476186</v>
      </c>
      <c r="BQ9" s="35">
        <f t="shared" si="53"/>
        <v>4.4235238095238092</v>
      </c>
      <c r="BR9" s="35">
        <f t="shared" si="54"/>
        <v>4.4009999999999998</v>
      </c>
      <c r="BS9" s="35">
        <f t="shared" si="55"/>
        <v>3.7568095238095243</v>
      </c>
      <c r="BT9" s="35">
        <f t="shared" si="56"/>
        <v>4.8888095238095239</v>
      </c>
      <c r="BU9" s="35">
        <f t="shared" si="57"/>
        <v>3.7117619047619055</v>
      </c>
      <c r="BV9" s="35">
        <f t="shared" si="58"/>
        <v>4.8792857142857144</v>
      </c>
      <c r="BW9" s="35">
        <f t="shared" si="59"/>
        <v>4.2883809523809528</v>
      </c>
      <c r="BX9" s="35">
        <f t="shared" ref="BX9:BX32" si="73">(($BX$1-$AP$1)/($BY$1-$AP$1))*($BY9-$AP9)+$AP9</f>
        <v>4.2658571428571435</v>
      </c>
      <c r="BY9" s="35">
        <f>(($A9-$A8)/($A14-$A8))*(BY14-BY8)+BY8</f>
        <v>4.2433333333333341</v>
      </c>
      <c r="BZ9" s="35">
        <f t="shared" si="61"/>
        <v>4.1291666666666673</v>
      </c>
      <c r="CA9" s="35">
        <f t="shared" si="62"/>
        <v>4.0150000000000006</v>
      </c>
      <c r="CB9" s="35">
        <f t="shared" si="63"/>
        <v>3.9008333333333338</v>
      </c>
      <c r="CC9" s="35">
        <f t="shared" si="64"/>
        <v>3.7866666666666671</v>
      </c>
      <c r="CD9" s="35">
        <f t="shared" si="65"/>
        <v>3.6725000000000003</v>
      </c>
      <c r="CE9" s="35">
        <f t="shared" si="66"/>
        <v>3.5583333333333336</v>
      </c>
      <c r="CF9" s="35">
        <f t="shared" si="67"/>
        <v>3.4441666666666668</v>
      </c>
      <c r="CG9" s="35">
        <f t="shared" si="68"/>
        <v>3.33</v>
      </c>
      <c r="CH9" s="35">
        <f t="shared" si="69"/>
        <v>3.2158333333333333</v>
      </c>
      <c r="CI9" s="35">
        <f>(($A9-$A8)/($A14-$A8))*(CI14-CI8)+CI8</f>
        <v>3.1016666666666666</v>
      </c>
    </row>
    <row r="10" spans="1:87" ht="15" thickBot="1" x14ac:dyDescent="0.35">
      <c r="A10" s="32">
        <v>26</v>
      </c>
      <c r="B10" s="158">
        <v>0.5</v>
      </c>
      <c r="C10" s="158">
        <v>0.5</v>
      </c>
      <c r="D10" s="158">
        <v>0.5</v>
      </c>
      <c r="E10" s="158">
        <v>0.5</v>
      </c>
      <c r="F10" s="158">
        <v>0.5</v>
      </c>
      <c r="G10" s="158">
        <v>0.5</v>
      </c>
      <c r="H10" s="158">
        <v>0.5</v>
      </c>
      <c r="I10" s="158">
        <v>0.5</v>
      </c>
      <c r="J10" s="158">
        <v>0.5</v>
      </c>
      <c r="K10" s="158">
        <v>0.5</v>
      </c>
      <c r="L10" s="158">
        <v>0.5</v>
      </c>
      <c r="M10" s="158">
        <v>0.5</v>
      </c>
      <c r="N10" s="158">
        <v>0.5</v>
      </c>
      <c r="O10" s="158">
        <v>0.5</v>
      </c>
      <c r="P10" s="158">
        <v>0.5</v>
      </c>
      <c r="Q10" s="158">
        <v>0.5</v>
      </c>
      <c r="R10" s="158">
        <v>0.5</v>
      </c>
      <c r="S10" s="35">
        <f>(($A10-$A8)/($A14-$A8))*(S14-S8)+S8</f>
        <v>6.1493333333333329</v>
      </c>
      <c r="T10" s="35">
        <f t="shared" ref="T10:T20" si="74">((T$1-S$1)/(V$1-S$1))*(V10-S10)+S10</f>
        <v>5.8895555555555541</v>
      </c>
      <c r="U10" s="35">
        <f t="shared" ref="U10:U20" si="75">((U$1-S$1)/(V$1-S$1))*(V10-S10)+S10</f>
        <v>5.6297777777777789</v>
      </c>
      <c r="V10" s="35">
        <f>(($A10-$A8)/($A14-$A8))*(V14-V8)+V8</f>
        <v>5.37</v>
      </c>
      <c r="W10" s="35">
        <f t="shared" si="9"/>
        <v>5.3663333333333334</v>
      </c>
      <c r="X10" s="35">
        <f t="shared" si="10"/>
        <v>5.3626666666666667</v>
      </c>
      <c r="Y10" s="35">
        <f t="shared" si="11"/>
        <v>5.359</v>
      </c>
      <c r="Z10" s="35">
        <f t="shared" si="12"/>
        <v>5.3553333333333333</v>
      </c>
      <c r="AA10" s="35">
        <f t="shared" si="13"/>
        <v>5.3516666666666666</v>
      </c>
      <c r="AB10" s="35">
        <f t="shared" si="14"/>
        <v>5.3479999999999999</v>
      </c>
      <c r="AC10" s="35">
        <f t="shared" si="15"/>
        <v>5.3443333333333332</v>
      </c>
      <c r="AD10" s="35">
        <f t="shared" si="16"/>
        <v>5.3406666666666665</v>
      </c>
      <c r="AE10" s="35">
        <f t="shared" si="17"/>
        <v>5.3369999999999997</v>
      </c>
      <c r="AF10" s="35">
        <f>(($A10-$A8)/($A14-$A8))*(AF14-AF8)+AF8</f>
        <v>5.333333333333333</v>
      </c>
      <c r="AG10" s="35">
        <f t="shared" si="18"/>
        <v>5.3133333333333326</v>
      </c>
      <c r="AH10" s="35">
        <f t="shared" si="19"/>
        <v>5.293333333333333</v>
      </c>
      <c r="AI10" s="35">
        <f t="shared" si="20"/>
        <v>5.2733333333333334</v>
      </c>
      <c r="AJ10" s="35">
        <f t="shared" si="21"/>
        <v>5.253333333333333</v>
      </c>
      <c r="AK10" s="35">
        <f t="shared" si="22"/>
        <v>5.2333333333333334</v>
      </c>
      <c r="AL10" s="35">
        <f t="shared" si="23"/>
        <v>5.2133333333333329</v>
      </c>
      <c r="AM10" s="35">
        <f t="shared" si="24"/>
        <v>5.1933333333333334</v>
      </c>
      <c r="AN10" s="35">
        <f t="shared" si="25"/>
        <v>5.1733333333333329</v>
      </c>
      <c r="AO10" s="35">
        <f t="shared" si="26"/>
        <v>5.1533333333333333</v>
      </c>
      <c r="AP10" s="35">
        <f>(($A10-$A8)/($A14-$A8))*(AP14-AP8)+AP8</f>
        <v>5.1333333333333329</v>
      </c>
      <c r="AQ10" s="35">
        <f t="shared" si="27"/>
        <v>5.1105714285714283</v>
      </c>
      <c r="AR10" s="35">
        <f t="shared" si="28"/>
        <v>5.0878095238095238</v>
      </c>
      <c r="AS10" s="35">
        <f t="shared" si="29"/>
        <v>5.0650476190476184</v>
      </c>
      <c r="AT10" s="35">
        <f t="shared" si="30"/>
        <v>5.0422857142857147</v>
      </c>
      <c r="AU10" s="35">
        <f t="shared" si="31"/>
        <v>5.0195238095238093</v>
      </c>
      <c r="AV10" s="35">
        <f t="shared" si="32"/>
        <v>4.9967619047619047</v>
      </c>
      <c r="AW10" s="35">
        <f t="shared" si="33"/>
        <v>4.9740000000000002</v>
      </c>
      <c r="AX10" s="35">
        <f t="shared" si="34"/>
        <v>4.9512380952380957</v>
      </c>
      <c r="AY10" s="35">
        <f t="shared" si="35"/>
        <v>4.9284761904761911</v>
      </c>
      <c r="AZ10" s="35">
        <f t="shared" si="36"/>
        <v>4.9057142857142857</v>
      </c>
      <c r="BA10" s="35">
        <f t="shared" si="37"/>
        <v>4.8829523809523812</v>
      </c>
      <c r="BB10" s="35">
        <f t="shared" si="38"/>
        <v>4.8601904761904766</v>
      </c>
      <c r="BC10" s="35">
        <f t="shared" si="39"/>
        <v>4.8374285714285721</v>
      </c>
      <c r="BD10" s="35">
        <f t="shared" si="40"/>
        <v>4.8146666666666675</v>
      </c>
      <c r="BE10" s="35">
        <f t="shared" si="41"/>
        <v>4.791904761904763</v>
      </c>
      <c r="BF10" s="35">
        <f t="shared" si="42"/>
        <v>4.7691428571428585</v>
      </c>
      <c r="BG10" s="35">
        <f t="shared" si="43"/>
        <v>4.7463809523809513</v>
      </c>
      <c r="BH10" s="35">
        <f t="shared" si="44"/>
        <v>4.7236190476190467</v>
      </c>
      <c r="BI10" s="35">
        <f t="shared" si="45"/>
        <v>4.7008571428571422</v>
      </c>
      <c r="BJ10" s="35">
        <f t="shared" si="46"/>
        <v>4.6780952380952368</v>
      </c>
      <c r="BK10" s="35">
        <f t="shared" si="47"/>
        <v>4.6553333333333322</v>
      </c>
      <c r="BL10" s="35">
        <f t="shared" si="48"/>
        <v>4.6325714285714277</v>
      </c>
      <c r="BM10" s="35">
        <f t="shared" si="49"/>
        <v>4.6098095238095231</v>
      </c>
      <c r="BN10" s="35">
        <f t="shared" si="50"/>
        <v>4.5870476190476186</v>
      </c>
      <c r="BO10" s="35">
        <f t="shared" si="51"/>
        <v>4.5642857142857132</v>
      </c>
      <c r="BP10" s="35">
        <f t="shared" si="52"/>
        <v>4.5415238095238086</v>
      </c>
      <c r="BQ10" s="35">
        <f t="shared" si="53"/>
        <v>4.5187619047619041</v>
      </c>
      <c r="BR10" s="35">
        <f t="shared" si="54"/>
        <v>4.4959999999999996</v>
      </c>
      <c r="BS10" s="35">
        <f t="shared" si="55"/>
        <v>3.7499047619047623</v>
      </c>
      <c r="BT10" s="35">
        <f t="shared" si="56"/>
        <v>5.0704761904761897</v>
      </c>
      <c r="BU10" s="35">
        <f t="shared" si="57"/>
        <v>3.7043809523809528</v>
      </c>
      <c r="BV10" s="35">
        <f t="shared" si="58"/>
        <v>5.0662857142857138</v>
      </c>
      <c r="BW10" s="35">
        <f t="shared" si="59"/>
        <v>4.382190476190476</v>
      </c>
      <c r="BX10" s="35">
        <f t="shared" si="73"/>
        <v>4.3594285714285714</v>
      </c>
      <c r="BY10" s="35">
        <f>(($A10-$A8)/($A14-$A8))*(BY14-BY8)+BY8</f>
        <v>4.3366666666666669</v>
      </c>
      <c r="BZ10" s="35">
        <f t="shared" si="61"/>
        <v>4.2203333333333335</v>
      </c>
      <c r="CA10" s="35">
        <f t="shared" si="62"/>
        <v>4.1040000000000001</v>
      </c>
      <c r="CB10" s="35">
        <f t="shared" si="63"/>
        <v>3.9876666666666667</v>
      </c>
      <c r="CC10" s="35">
        <f t="shared" si="64"/>
        <v>3.8713333333333333</v>
      </c>
      <c r="CD10" s="35">
        <f t="shared" si="65"/>
        <v>3.7550000000000003</v>
      </c>
      <c r="CE10" s="35">
        <f t="shared" si="66"/>
        <v>3.6386666666666669</v>
      </c>
      <c r="CF10" s="35">
        <f t="shared" si="67"/>
        <v>3.5223333333333331</v>
      </c>
      <c r="CG10" s="35">
        <f t="shared" si="68"/>
        <v>3.4060000000000001</v>
      </c>
      <c r="CH10" s="35">
        <f t="shared" si="69"/>
        <v>3.2896666666666667</v>
      </c>
      <c r="CI10" s="35">
        <f>(($A10-$A8)/($A14-$A8))*(CI14-CI8)+CI8</f>
        <v>3.1733333333333333</v>
      </c>
    </row>
    <row r="11" spans="1:87" ht="15" thickBot="1" x14ac:dyDescent="0.35">
      <c r="A11" s="32">
        <v>25.5</v>
      </c>
      <c r="B11" s="158">
        <v>0.5</v>
      </c>
      <c r="C11" s="158">
        <v>0.5</v>
      </c>
      <c r="D11" s="158">
        <v>0.5</v>
      </c>
      <c r="E11" s="158">
        <v>0.5</v>
      </c>
      <c r="F11" s="158">
        <v>0.5</v>
      </c>
      <c r="G11" s="158">
        <v>0.5</v>
      </c>
      <c r="H11" s="158">
        <v>0.5</v>
      </c>
      <c r="I11" s="158">
        <v>0.5</v>
      </c>
      <c r="J11" s="158">
        <v>0.5</v>
      </c>
      <c r="K11" s="158">
        <v>0.5</v>
      </c>
      <c r="L11" s="158">
        <v>0.5</v>
      </c>
      <c r="M11" s="158">
        <v>0.5</v>
      </c>
      <c r="N11" s="158">
        <v>0.5</v>
      </c>
      <c r="O11" s="158">
        <v>0.5</v>
      </c>
      <c r="P11" s="158">
        <v>0.5</v>
      </c>
      <c r="Q11" s="158">
        <v>0.5</v>
      </c>
      <c r="R11" s="158">
        <v>0.5</v>
      </c>
      <c r="S11" s="35">
        <f>(($A11-$A8)/($A14-$A8))*(S14-S8)+S8</f>
        <v>6.6369999999999996</v>
      </c>
      <c r="T11" s="35">
        <f t="shared" si="74"/>
        <v>6.2463333333333315</v>
      </c>
      <c r="U11" s="35">
        <f t="shared" si="75"/>
        <v>5.8556666666666679</v>
      </c>
      <c r="V11" s="35">
        <f>(($A11-$A8)/($A14-$A8))*(V14-V8)+V8</f>
        <v>5.4649999999999999</v>
      </c>
      <c r="W11" s="35">
        <f t="shared" si="9"/>
        <v>5.4615</v>
      </c>
      <c r="X11" s="35">
        <f t="shared" si="10"/>
        <v>5.4580000000000002</v>
      </c>
      <c r="Y11" s="35">
        <f t="shared" si="11"/>
        <v>5.4544999999999995</v>
      </c>
      <c r="Z11" s="35">
        <f t="shared" si="12"/>
        <v>5.4509999999999996</v>
      </c>
      <c r="AA11" s="35">
        <f t="shared" si="13"/>
        <v>5.4474999999999998</v>
      </c>
      <c r="AB11" s="35">
        <f t="shared" si="14"/>
        <v>5.444</v>
      </c>
      <c r="AC11" s="35">
        <f t="shared" si="15"/>
        <v>5.4405000000000001</v>
      </c>
      <c r="AD11" s="35">
        <f t="shared" si="16"/>
        <v>5.4369999999999994</v>
      </c>
      <c r="AE11" s="35">
        <f t="shared" si="17"/>
        <v>5.4334999999999996</v>
      </c>
      <c r="AF11" s="35">
        <f>(($A11-$A8)/($A14-$A8))*(AF14-AF8)+AF8</f>
        <v>5.43</v>
      </c>
      <c r="AG11" s="35">
        <f t="shared" si="18"/>
        <v>5.4104999999999999</v>
      </c>
      <c r="AH11" s="35">
        <f t="shared" si="19"/>
        <v>5.391</v>
      </c>
      <c r="AI11" s="35">
        <f t="shared" si="20"/>
        <v>5.3715000000000002</v>
      </c>
      <c r="AJ11" s="35">
        <f t="shared" si="21"/>
        <v>5.3519999999999994</v>
      </c>
      <c r="AK11" s="35">
        <f t="shared" si="22"/>
        <v>5.3324999999999996</v>
      </c>
      <c r="AL11" s="35">
        <f t="shared" si="23"/>
        <v>5.3129999999999997</v>
      </c>
      <c r="AM11" s="35">
        <f t="shared" si="24"/>
        <v>5.2934999999999999</v>
      </c>
      <c r="AN11" s="35">
        <f t="shared" si="25"/>
        <v>5.2739999999999991</v>
      </c>
      <c r="AO11" s="35">
        <f t="shared" si="26"/>
        <v>5.2544999999999993</v>
      </c>
      <c r="AP11" s="35">
        <f>(($A11-$A8)/($A14-$A8))*(AP14-AP8)+AP8</f>
        <v>5.2349999999999994</v>
      </c>
      <c r="AQ11" s="35">
        <f t="shared" si="27"/>
        <v>5.2119999999999997</v>
      </c>
      <c r="AR11" s="35">
        <f t="shared" si="28"/>
        <v>5.1889999999999992</v>
      </c>
      <c r="AS11" s="35">
        <f t="shared" si="29"/>
        <v>5.1659999999999995</v>
      </c>
      <c r="AT11" s="35">
        <f t="shared" si="30"/>
        <v>5.1429999999999998</v>
      </c>
      <c r="AU11" s="35">
        <f t="shared" si="31"/>
        <v>5.12</v>
      </c>
      <c r="AV11" s="35">
        <f t="shared" si="32"/>
        <v>5.0970000000000004</v>
      </c>
      <c r="AW11" s="35">
        <f t="shared" si="33"/>
        <v>5.0739999999999998</v>
      </c>
      <c r="AX11" s="35">
        <f t="shared" si="34"/>
        <v>5.0510000000000002</v>
      </c>
      <c r="AY11" s="35">
        <f t="shared" si="35"/>
        <v>5.0280000000000005</v>
      </c>
      <c r="AZ11" s="35">
        <f t="shared" si="36"/>
        <v>5.0049999999999999</v>
      </c>
      <c r="BA11" s="35">
        <f t="shared" si="37"/>
        <v>4.9820000000000002</v>
      </c>
      <c r="BB11" s="35">
        <f t="shared" si="38"/>
        <v>4.9590000000000005</v>
      </c>
      <c r="BC11" s="35">
        <f t="shared" si="39"/>
        <v>4.9359999999999999</v>
      </c>
      <c r="BD11" s="35">
        <f t="shared" si="40"/>
        <v>4.9130000000000003</v>
      </c>
      <c r="BE11" s="35">
        <f t="shared" si="41"/>
        <v>4.8900000000000006</v>
      </c>
      <c r="BF11" s="35">
        <f t="shared" si="42"/>
        <v>4.8670000000000009</v>
      </c>
      <c r="BG11" s="35">
        <f t="shared" si="43"/>
        <v>4.8439999999999985</v>
      </c>
      <c r="BH11" s="35">
        <f t="shared" si="44"/>
        <v>4.8209999999999988</v>
      </c>
      <c r="BI11" s="35">
        <f t="shared" si="45"/>
        <v>4.7979999999999983</v>
      </c>
      <c r="BJ11" s="35">
        <f t="shared" si="46"/>
        <v>4.7749999999999986</v>
      </c>
      <c r="BK11" s="35">
        <f t="shared" si="47"/>
        <v>4.7519999999999989</v>
      </c>
      <c r="BL11" s="35">
        <f t="shared" si="48"/>
        <v>4.7289999999999992</v>
      </c>
      <c r="BM11" s="35">
        <f t="shared" si="49"/>
        <v>4.7059999999999986</v>
      </c>
      <c r="BN11" s="35">
        <f t="shared" si="50"/>
        <v>4.6829999999999989</v>
      </c>
      <c r="BO11" s="35">
        <f t="shared" si="51"/>
        <v>4.6599999999999993</v>
      </c>
      <c r="BP11" s="35">
        <f t="shared" si="52"/>
        <v>4.6369999999999987</v>
      </c>
      <c r="BQ11" s="35">
        <f t="shared" si="53"/>
        <v>4.613999999999999</v>
      </c>
      <c r="BR11" s="35">
        <f t="shared" si="54"/>
        <v>4.5909999999999993</v>
      </c>
      <c r="BS11" s="35">
        <f t="shared" si="55"/>
        <v>3.7429999999999999</v>
      </c>
      <c r="BT11" s="35">
        <f t="shared" si="56"/>
        <v>5.2521428571428563</v>
      </c>
      <c r="BU11" s="35">
        <f t="shared" si="57"/>
        <v>3.6970000000000001</v>
      </c>
      <c r="BV11" s="35">
        <f t="shared" si="58"/>
        <v>5.2532857142857132</v>
      </c>
      <c r="BW11" s="35">
        <f t="shared" si="59"/>
        <v>4.476</v>
      </c>
      <c r="BX11" s="35">
        <f t="shared" si="73"/>
        <v>4.4529999999999994</v>
      </c>
      <c r="BY11" s="35">
        <f>(($A11-$A8)/($A14-$A8))*(BY14-BY8)+BY8</f>
        <v>4.43</v>
      </c>
      <c r="BZ11" s="35">
        <f t="shared" si="61"/>
        <v>4.3114999999999997</v>
      </c>
      <c r="CA11" s="35">
        <f t="shared" si="62"/>
        <v>4.1929999999999996</v>
      </c>
      <c r="CB11" s="35">
        <f t="shared" si="63"/>
        <v>4.0744999999999996</v>
      </c>
      <c r="CC11" s="35">
        <f t="shared" si="64"/>
        <v>3.956</v>
      </c>
      <c r="CD11" s="35">
        <f t="shared" si="65"/>
        <v>3.8374999999999999</v>
      </c>
      <c r="CE11" s="35">
        <f t="shared" si="66"/>
        <v>3.7189999999999999</v>
      </c>
      <c r="CF11" s="35">
        <f t="shared" si="67"/>
        <v>3.6004999999999998</v>
      </c>
      <c r="CG11" s="35">
        <f t="shared" si="68"/>
        <v>3.4820000000000002</v>
      </c>
      <c r="CH11" s="35">
        <f t="shared" si="69"/>
        <v>3.3635000000000002</v>
      </c>
      <c r="CI11" s="35">
        <f>(($A11-$A8)/($A14-$A8))*(CI14-CI8)+CI8</f>
        <v>3.2450000000000001</v>
      </c>
    </row>
    <row r="12" spans="1:87" ht="15" thickBot="1" x14ac:dyDescent="0.35">
      <c r="A12" s="32">
        <v>25</v>
      </c>
      <c r="B12" s="158">
        <v>0.5</v>
      </c>
      <c r="C12" s="158">
        <v>0.5</v>
      </c>
      <c r="D12" s="158">
        <v>0.5</v>
      </c>
      <c r="E12" s="158">
        <v>0.5</v>
      </c>
      <c r="F12" s="158">
        <v>0.5</v>
      </c>
      <c r="G12" s="158">
        <v>0.5</v>
      </c>
      <c r="H12" s="158">
        <v>0.5</v>
      </c>
      <c r="I12" s="158">
        <v>0.5</v>
      </c>
      <c r="J12" s="158">
        <v>0.5</v>
      </c>
      <c r="K12" s="158">
        <v>0.5</v>
      </c>
      <c r="L12" s="158">
        <v>0.5</v>
      </c>
      <c r="M12" s="158">
        <v>0.5</v>
      </c>
      <c r="N12" s="158">
        <v>0.5</v>
      </c>
      <c r="O12" s="158">
        <v>0.5</v>
      </c>
      <c r="P12" s="158">
        <v>0.5</v>
      </c>
      <c r="Q12" s="158">
        <v>0.5</v>
      </c>
      <c r="R12" s="158">
        <v>0.5</v>
      </c>
      <c r="S12" s="35">
        <f>(($A12-$A8)/($A14-$A8))*(S14-S8)+S8</f>
        <v>7.1246666666666663</v>
      </c>
      <c r="T12" s="35">
        <f t="shared" si="74"/>
        <v>6.6031111111111089</v>
      </c>
      <c r="U12" s="35">
        <f t="shared" si="75"/>
        <v>6.0815555555555569</v>
      </c>
      <c r="V12" s="35">
        <f>(($A12-$A8)/($A14-$A8))*(V14-V8)+V8</f>
        <v>5.56</v>
      </c>
      <c r="W12" s="35">
        <f t="shared" si="9"/>
        <v>5.5566666666666666</v>
      </c>
      <c r="X12" s="35">
        <f t="shared" si="10"/>
        <v>5.5533333333333328</v>
      </c>
      <c r="Y12" s="35">
        <f t="shared" si="11"/>
        <v>5.55</v>
      </c>
      <c r="Z12" s="35">
        <f t="shared" si="12"/>
        <v>5.546666666666666</v>
      </c>
      <c r="AA12" s="35">
        <f t="shared" si="13"/>
        <v>5.543333333333333</v>
      </c>
      <c r="AB12" s="35">
        <f t="shared" si="14"/>
        <v>5.54</v>
      </c>
      <c r="AC12" s="35">
        <f t="shared" si="15"/>
        <v>5.5366666666666662</v>
      </c>
      <c r="AD12" s="35">
        <f t="shared" si="16"/>
        <v>5.5333333333333332</v>
      </c>
      <c r="AE12" s="35">
        <f t="shared" si="17"/>
        <v>5.5299999999999994</v>
      </c>
      <c r="AF12" s="35">
        <f>(($A12-$A8)/($A14-$A8))*(AF14-AF8)+AF8</f>
        <v>5.5266666666666664</v>
      </c>
      <c r="AG12" s="35">
        <f t="shared" si="18"/>
        <v>5.5076666666666663</v>
      </c>
      <c r="AH12" s="35">
        <f t="shared" si="19"/>
        <v>5.488666666666667</v>
      </c>
      <c r="AI12" s="35">
        <f t="shared" si="20"/>
        <v>5.4696666666666669</v>
      </c>
      <c r="AJ12" s="35">
        <f t="shared" si="21"/>
        <v>5.4506666666666668</v>
      </c>
      <c r="AK12" s="35">
        <f t="shared" si="22"/>
        <v>5.4316666666666666</v>
      </c>
      <c r="AL12" s="35">
        <f t="shared" si="23"/>
        <v>5.4126666666666665</v>
      </c>
      <c r="AM12" s="35">
        <f t="shared" si="24"/>
        <v>5.3936666666666664</v>
      </c>
      <c r="AN12" s="35">
        <f t="shared" si="25"/>
        <v>5.3746666666666671</v>
      </c>
      <c r="AO12" s="35">
        <f t="shared" si="26"/>
        <v>5.355666666666667</v>
      </c>
      <c r="AP12" s="35">
        <f>(($A12-$A8)/($A14-$A8))*(AP14-AP8)+AP8</f>
        <v>5.3366666666666669</v>
      </c>
      <c r="AQ12" s="35">
        <f t="shared" si="27"/>
        <v>5.3134285714285721</v>
      </c>
      <c r="AR12" s="35">
        <f t="shared" si="28"/>
        <v>5.2901904761904763</v>
      </c>
      <c r="AS12" s="35">
        <f t="shared" si="29"/>
        <v>5.2669523809523815</v>
      </c>
      <c r="AT12" s="35">
        <f t="shared" si="30"/>
        <v>5.2437142857142867</v>
      </c>
      <c r="AU12" s="35">
        <f t="shared" si="31"/>
        <v>5.2204761904761909</v>
      </c>
      <c r="AV12" s="35">
        <f t="shared" si="32"/>
        <v>5.1972380952380961</v>
      </c>
      <c r="AW12" s="35">
        <f t="shared" si="33"/>
        <v>5.1740000000000004</v>
      </c>
      <c r="AX12" s="35">
        <f t="shared" si="34"/>
        <v>5.1507619047619055</v>
      </c>
      <c r="AY12" s="35">
        <f t="shared" si="35"/>
        <v>5.1275238095238107</v>
      </c>
      <c r="AZ12" s="35">
        <f t="shared" si="36"/>
        <v>5.104285714285715</v>
      </c>
      <c r="BA12" s="35">
        <f t="shared" si="37"/>
        <v>5.0810476190476201</v>
      </c>
      <c r="BB12" s="35">
        <f t="shared" si="38"/>
        <v>5.0578095238095244</v>
      </c>
      <c r="BC12" s="35">
        <f t="shared" si="39"/>
        <v>5.0345714285714296</v>
      </c>
      <c r="BD12" s="35">
        <f t="shared" si="40"/>
        <v>5.0113333333333347</v>
      </c>
      <c r="BE12" s="35">
        <f t="shared" si="41"/>
        <v>4.988095238095239</v>
      </c>
      <c r="BF12" s="35">
        <f t="shared" si="42"/>
        <v>4.9648571428571442</v>
      </c>
      <c r="BG12" s="35">
        <f t="shared" si="43"/>
        <v>4.9416190476190467</v>
      </c>
      <c r="BH12" s="35">
        <f t="shared" si="44"/>
        <v>4.9183809523809519</v>
      </c>
      <c r="BI12" s="35">
        <f t="shared" si="45"/>
        <v>4.8951428571428561</v>
      </c>
      <c r="BJ12" s="35">
        <f t="shared" si="46"/>
        <v>4.8719047619047613</v>
      </c>
      <c r="BK12" s="35">
        <f t="shared" si="47"/>
        <v>4.8486666666666656</v>
      </c>
      <c r="BL12" s="35">
        <f t="shared" si="48"/>
        <v>4.8254285714285707</v>
      </c>
      <c r="BM12" s="35">
        <f t="shared" si="49"/>
        <v>4.8021904761904759</v>
      </c>
      <c r="BN12" s="35">
        <f t="shared" si="50"/>
        <v>4.7789523809523802</v>
      </c>
      <c r="BO12" s="35">
        <f t="shared" si="51"/>
        <v>4.7557142857142853</v>
      </c>
      <c r="BP12" s="35">
        <f t="shared" si="52"/>
        <v>4.7324761904761896</v>
      </c>
      <c r="BQ12" s="35">
        <f t="shared" si="53"/>
        <v>4.7092380952380948</v>
      </c>
      <c r="BR12" s="35">
        <f t="shared" si="54"/>
        <v>4.6859999999999999</v>
      </c>
      <c r="BS12" s="35">
        <f t="shared" si="55"/>
        <v>3.7360952380952375</v>
      </c>
      <c r="BT12" s="35">
        <f t="shared" si="56"/>
        <v>5.4338095238095239</v>
      </c>
      <c r="BU12" s="35">
        <f t="shared" si="57"/>
        <v>3.6896190476190474</v>
      </c>
      <c r="BV12" s="35">
        <f t="shared" si="58"/>
        <v>5.4402857142857144</v>
      </c>
      <c r="BW12" s="35">
        <f t="shared" si="59"/>
        <v>4.569809523809524</v>
      </c>
      <c r="BX12" s="35">
        <f t="shared" si="73"/>
        <v>4.5465714285714283</v>
      </c>
      <c r="BY12" s="35">
        <f>(($A12-$A8)/($A14-$A8))*(BY14-BY8)+BY8</f>
        <v>4.5233333333333334</v>
      </c>
      <c r="BZ12" s="35">
        <f t="shared" si="61"/>
        <v>4.4026666666666667</v>
      </c>
      <c r="CA12" s="35">
        <f t="shared" si="62"/>
        <v>4.282</v>
      </c>
      <c r="CB12" s="35">
        <f t="shared" si="63"/>
        <v>4.1613333333333333</v>
      </c>
      <c r="CC12" s="35">
        <f t="shared" si="64"/>
        <v>4.0406666666666666</v>
      </c>
      <c r="CD12" s="35">
        <f t="shared" si="65"/>
        <v>3.92</v>
      </c>
      <c r="CE12" s="35">
        <f t="shared" si="66"/>
        <v>3.7993333333333332</v>
      </c>
      <c r="CF12" s="35">
        <f t="shared" si="67"/>
        <v>3.6786666666666665</v>
      </c>
      <c r="CG12" s="35">
        <f t="shared" si="68"/>
        <v>3.5579999999999998</v>
      </c>
      <c r="CH12" s="35">
        <f t="shared" si="69"/>
        <v>3.4373333333333331</v>
      </c>
      <c r="CI12" s="35">
        <f>(($A12-$A8)/($A14-$A8))*(CI14-CI8)+CI8</f>
        <v>3.3166666666666664</v>
      </c>
    </row>
    <row r="13" spans="1:87" ht="15" thickBot="1" x14ac:dyDescent="0.35">
      <c r="A13" s="32">
        <v>24.5</v>
      </c>
      <c r="B13" s="158">
        <v>0.5</v>
      </c>
      <c r="C13" s="158">
        <v>0.5</v>
      </c>
      <c r="D13" s="158">
        <v>0.5</v>
      </c>
      <c r="E13" s="158">
        <v>0.5</v>
      </c>
      <c r="F13" s="158">
        <v>0.5</v>
      </c>
      <c r="G13" s="158">
        <v>0.5</v>
      </c>
      <c r="H13" s="158">
        <v>0.5</v>
      </c>
      <c r="I13" s="158">
        <v>0.5</v>
      </c>
      <c r="J13" s="158">
        <v>0.5</v>
      </c>
      <c r="K13" s="158">
        <v>0.5</v>
      </c>
      <c r="L13" s="158">
        <v>0.5</v>
      </c>
      <c r="M13" s="158">
        <v>0.5</v>
      </c>
      <c r="N13" s="158">
        <v>0.5</v>
      </c>
      <c r="O13" s="158">
        <v>0.5</v>
      </c>
      <c r="P13" s="158">
        <v>0.5</v>
      </c>
      <c r="Q13" s="158">
        <v>0.5</v>
      </c>
      <c r="R13" s="158">
        <v>0.5</v>
      </c>
      <c r="S13" s="35">
        <f>(($A13-$A8)/($A14-$A8))*(S14-S8)+S8</f>
        <v>7.612333333333333</v>
      </c>
      <c r="T13" s="35">
        <f t="shared" si="74"/>
        <v>6.9598888888888863</v>
      </c>
      <c r="U13" s="35">
        <f t="shared" si="75"/>
        <v>6.3074444444444469</v>
      </c>
      <c r="V13" s="35">
        <f>(($A13-$A8)/($A14-$A8))*(V14-V8)+V8</f>
        <v>5.6550000000000002</v>
      </c>
      <c r="W13" s="35">
        <f t="shared" si="9"/>
        <v>5.6518333333333333</v>
      </c>
      <c r="X13" s="35">
        <f t="shared" si="10"/>
        <v>5.6486666666666672</v>
      </c>
      <c r="Y13" s="35">
        <f t="shared" si="11"/>
        <v>5.6455000000000002</v>
      </c>
      <c r="Z13" s="35">
        <f t="shared" si="12"/>
        <v>5.6423333333333332</v>
      </c>
      <c r="AA13" s="35">
        <f t="shared" si="13"/>
        <v>5.6391666666666662</v>
      </c>
      <c r="AB13" s="35">
        <f t="shared" si="14"/>
        <v>5.6360000000000001</v>
      </c>
      <c r="AC13" s="35">
        <f t="shared" si="15"/>
        <v>5.6328333333333331</v>
      </c>
      <c r="AD13" s="35">
        <f t="shared" si="16"/>
        <v>5.6296666666666662</v>
      </c>
      <c r="AE13" s="35">
        <f t="shared" si="17"/>
        <v>5.6265000000000001</v>
      </c>
      <c r="AF13" s="35">
        <f>(($A13-$A8)/($A14-$A8))*(AF14-AF8)+AF8</f>
        <v>5.6233333333333331</v>
      </c>
      <c r="AG13" s="35">
        <f t="shared" si="18"/>
        <v>5.6048333333333327</v>
      </c>
      <c r="AH13" s="35">
        <f t="shared" si="19"/>
        <v>5.5863333333333332</v>
      </c>
      <c r="AI13" s="35">
        <f t="shared" si="20"/>
        <v>5.5678333333333336</v>
      </c>
      <c r="AJ13" s="35">
        <f t="shared" si="21"/>
        <v>5.5493333333333332</v>
      </c>
      <c r="AK13" s="35">
        <f t="shared" si="22"/>
        <v>5.5308333333333337</v>
      </c>
      <c r="AL13" s="35">
        <f t="shared" si="23"/>
        <v>5.5123333333333333</v>
      </c>
      <c r="AM13" s="35">
        <f t="shared" si="24"/>
        <v>5.4938333333333338</v>
      </c>
      <c r="AN13" s="35">
        <f t="shared" si="25"/>
        <v>5.4753333333333334</v>
      </c>
      <c r="AO13" s="35">
        <f t="shared" si="26"/>
        <v>5.4568333333333339</v>
      </c>
      <c r="AP13" s="35">
        <f>(($A13-$A8)/($A14-$A8))*(AP14-AP8)+AP8</f>
        <v>5.4383333333333335</v>
      </c>
      <c r="AQ13" s="35">
        <f t="shared" si="27"/>
        <v>5.4148571428571435</v>
      </c>
      <c r="AR13" s="35">
        <f t="shared" si="28"/>
        <v>5.3913809523809526</v>
      </c>
      <c r="AS13" s="35">
        <f t="shared" si="29"/>
        <v>5.3679047619047626</v>
      </c>
      <c r="AT13" s="35">
        <f t="shared" si="30"/>
        <v>5.3444285714285718</v>
      </c>
      <c r="AU13" s="35">
        <f t="shared" si="31"/>
        <v>5.3209523809523818</v>
      </c>
      <c r="AV13" s="35">
        <f t="shared" si="32"/>
        <v>5.2974761904761909</v>
      </c>
      <c r="AW13" s="35">
        <f t="shared" si="33"/>
        <v>5.2740000000000009</v>
      </c>
      <c r="AX13" s="35">
        <f t="shared" si="34"/>
        <v>5.25052380952381</v>
      </c>
      <c r="AY13" s="35">
        <f t="shared" si="35"/>
        <v>5.2270476190476201</v>
      </c>
      <c r="AZ13" s="35">
        <f t="shared" si="36"/>
        <v>5.2035714285714292</v>
      </c>
      <c r="BA13" s="35">
        <f t="shared" si="37"/>
        <v>5.1800952380952392</v>
      </c>
      <c r="BB13" s="35">
        <f t="shared" si="38"/>
        <v>5.1566190476190483</v>
      </c>
      <c r="BC13" s="35">
        <f t="shared" si="39"/>
        <v>5.1331428571428583</v>
      </c>
      <c r="BD13" s="35">
        <f t="shared" si="40"/>
        <v>5.1096666666666684</v>
      </c>
      <c r="BE13" s="35">
        <f t="shared" si="41"/>
        <v>5.0861904761904775</v>
      </c>
      <c r="BF13" s="35">
        <f t="shared" si="42"/>
        <v>5.0627142857142875</v>
      </c>
      <c r="BG13" s="35">
        <f t="shared" si="43"/>
        <v>5.039238095238094</v>
      </c>
      <c r="BH13" s="35">
        <f t="shared" si="44"/>
        <v>5.015761904761904</v>
      </c>
      <c r="BI13" s="35">
        <f t="shared" si="45"/>
        <v>4.992285714285714</v>
      </c>
      <c r="BJ13" s="35">
        <f t="shared" si="46"/>
        <v>4.9688095238095231</v>
      </c>
      <c r="BK13" s="35">
        <f t="shared" si="47"/>
        <v>4.9453333333333331</v>
      </c>
      <c r="BL13" s="35">
        <f t="shared" si="48"/>
        <v>4.9218571428571423</v>
      </c>
      <c r="BM13" s="35">
        <f t="shared" si="49"/>
        <v>4.8983809523809523</v>
      </c>
      <c r="BN13" s="35">
        <f t="shared" si="50"/>
        <v>4.8749047619047614</v>
      </c>
      <c r="BO13" s="35">
        <f t="shared" si="51"/>
        <v>4.8514285714285714</v>
      </c>
      <c r="BP13" s="35">
        <f t="shared" si="52"/>
        <v>4.8279523809523806</v>
      </c>
      <c r="BQ13" s="35">
        <f t="shared" si="53"/>
        <v>4.8044761904761906</v>
      </c>
      <c r="BR13" s="35">
        <f t="shared" si="54"/>
        <v>4.7809999999999997</v>
      </c>
      <c r="BS13" s="35">
        <f t="shared" si="55"/>
        <v>3.7291904761904764</v>
      </c>
      <c r="BT13" s="35">
        <f t="shared" si="56"/>
        <v>5.6154761904761914</v>
      </c>
      <c r="BU13" s="35">
        <f t="shared" si="57"/>
        <v>3.6822380952380955</v>
      </c>
      <c r="BV13" s="35">
        <f t="shared" si="58"/>
        <v>5.6272857142857147</v>
      </c>
      <c r="BW13" s="35">
        <f t="shared" si="59"/>
        <v>4.663619047619048</v>
      </c>
      <c r="BX13" s="35">
        <f t="shared" si="73"/>
        <v>4.6401428571428571</v>
      </c>
      <c r="BY13" s="35">
        <f>(($A13-$A8)/($A14-$A8))*(BY14-BY8)+BY8</f>
        <v>4.6166666666666671</v>
      </c>
      <c r="BZ13" s="35">
        <f t="shared" si="61"/>
        <v>4.4938333333333338</v>
      </c>
      <c r="CA13" s="35">
        <f t="shared" si="62"/>
        <v>4.3710000000000004</v>
      </c>
      <c r="CB13" s="35">
        <f t="shared" si="63"/>
        <v>4.2481666666666671</v>
      </c>
      <c r="CC13" s="35">
        <f t="shared" si="64"/>
        <v>4.1253333333333337</v>
      </c>
      <c r="CD13" s="35">
        <f t="shared" si="65"/>
        <v>4.0025000000000004</v>
      </c>
      <c r="CE13" s="35">
        <f t="shared" si="66"/>
        <v>3.879666666666667</v>
      </c>
      <c r="CF13" s="35">
        <f t="shared" si="67"/>
        <v>3.7568333333333332</v>
      </c>
      <c r="CG13" s="35">
        <f t="shared" si="68"/>
        <v>3.6340000000000003</v>
      </c>
      <c r="CH13" s="35">
        <f t="shared" si="69"/>
        <v>3.511166666666667</v>
      </c>
      <c r="CI13" s="35">
        <f>(($A13-$A8)/($A14-$A8))*(CI14-CI8)+CI8</f>
        <v>3.3883333333333332</v>
      </c>
    </row>
    <row r="14" spans="1:87" ht="15" thickBot="1" x14ac:dyDescent="0.35">
      <c r="A14" s="32">
        <v>24</v>
      </c>
      <c r="B14" s="158">
        <v>0.5</v>
      </c>
      <c r="C14" s="158">
        <v>0.5</v>
      </c>
      <c r="D14" s="158">
        <v>0.5</v>
      </c>
      <c r="E14" s="158">
        <v>0.5</v>
      </c>
      <c r="F14" s="158">
        <v>0.5</v>
      </c>
      <c r="G14" s="158">
        <v>0.5</v>
      </c>
      <c r="H14" s="158">
        <v>0.5</v>
      </c>
      <c r="I14" s="158">
        <v>0.5</v>
      </c>
      <c r="J14" s="158">
        <v>0.5</v>
      </c>
      <c r="K14" s="158">
        <v>0.5</v>
      </c>
      <c r="L14" s="158">
        <v>0.5</v>
      </c>
      <c r="M14" s="158">
        <v>0.5</v>
      </c>
      <c r="N14" s="158">
        <v>0.5</v>
      </c>
      <c r="O14" s="158">
        <v>0.5</v>
      </c>
      <c r="P14" s="158">
        <v>0.5</v>
      </c>
      <c r="Q14" s="158">
        <v>0.5</v>
      </c>
      <c r="R14" s="158">
        <v>0.5</v>
      </c>
      <c r="S14" s="139">
        <v>8.1</v>
      </c>
      <c r="T14" s="35">
        <f t="shared" si="74"/>
        <v>7.3166666666666638</v>
      </c>
      <c r="U14" s="35">
        <f t="shared" si="75"/>
        <v>6.5333333333333359</v>
      </c>
      <c r="V14" s="139">
        <v>5.75</v>
      </c>
      <c r="W14" s="35">
        <f t="shared" si="9"/>
        <v>5.7469999999999999</v>
      </c>
      <c r="X14" s="35">
        <f t="shared" si="10"/>
        <v>5.7439999999999998</v>
      </c>
      <c r="Y14" s="35">
        <f t="shared" si="11"/>
        <v>5.7409999999999997</v>
      </c>
      <c r="Z14" s="35">
        <f t="shared" si="12"/>
        <v>5.7379999999999995</v>
      </c>
      <c r="AA14" s="35">
        <f t="shared" si="13"/>
        <v>5.7349999999999994</v>
      </c>
      <c r="AB14" s="35">
        <f t="shared" si="14"/>
        <v>5.7320000000000002</v>
      </c>
      <c r="AC14" s="35">
        <f t="shared" si="15"/>
        <v>5.7290000000000001</v>
      </c>
      <c r="AD14" s="35">
        <f t="shared" si="16"/>
        <v>5.726</v>
      </c>
      <c r="AE14" s="35">
        <f t="shared" si="17"/>
        <v>5.7229999999999999</v>
      </c>
      <c r="AF14" s="139">
        <v>5.72</v>
      </c>
      <c r="AG14" s="35">
        <f t="shared" si="18"/>
        <v>5.702</v>
      </c>
      <c r="AH14" s="35">
        <f t="shared" si="19"/>
        <v>5.6840000000000002</v>
      </c>
      <c r="AI14" s="35">
        <f t="shared" si="20"/>
        <v>5.6660000000000004</v>
      </c>
      <c r="AJ14" s="35">
        <f t="shared" si="21"/>
        <v>5.6479999999999997</v>
      </c>
      <c r="AK14" s="35">
        <f t="shared" si="22"/>
        <v>5.63</v>
      </c>
      <c r="AL14" s="35">
        <f t="shared" si="23"/>
        <v>5.6120000000000001</v>
      </c>
      <c r="AM14" s="35">
        <f t="shared" si="24"/>
        <v>5.5940000000000003</v>
      </c>
      <c r="AN14" s="35">
        <f t="shared" si="25"/>
        <v>5.5759999999999996</v>
      </c>
      <c r="AO14" s="35">
        <f t="shared" si="26"/>
        <v>5.5579999999999998</v>
      </c>
      <c r="AP14" s="139">
        <v>5.54</v>
      </c>
      <c r="AQ14" s="35">
        <f t="shared" si="27"/>
        <v>5.516285714285714</v>
      </c>
      <c r="AR14" s="35">
        <f t="shared" si="28"/>
        <v>5.4925714285714289</v>
      </c>
      <c r="AS14" s="35">
        <f t="shared" si="29"/>
        <v>5.4688571428571429</v>
      </c>
      <c r="AT14" s="35">
        <f t="shared" si="30"/>
        <v>5.4451428571428577</v>
      </c>
      <c r="AU14" s="35">
        <f t="shared" si="31"/>
        <v>5.4214285714285717</v>
      </c>
      <c r="AV14" s="35">
        <f t="shared" si="32"/>
        <v>5.3977142857142866</v>
      </c>
      <c r="AW14" s="35">
        <f t="shared" si="33"/>
        <v>5.3740000000000006</v>
      </c>
      <c r="AX14" s="35">
        <f t="shared" si="34"/>
        <v>5.3502857142857145</v>
      </c>
      <c r="AY14" s="35">
        <f t="shared" si="35"/>
        <v>5.3265714285714294</v>
      </c>
      <c r="AZ14" s="35">
        <f t="shared" si="36"/>
        <v>5.3028571428571434</v>
      </c>
      <c r="BA14" s="35">
        <f t="shared" si="37"/>
        <v>5.2791428571428582</v>
      </c>
      <c r="BB14" s="35">
        <f t="shared" si="38"/>
        <v>5.2554285714285722</v>
      </c>
      <c r="BC14" s="35">
        <f t="shared" si="39"/>
        <v>5.2317142857142862</v>
      </c>
      <c r="BD14" s="35">
        <f t="shared" si="40"/>
        <v>5.2080000000000011</v>
      </c>
      <c r="BE14" s="35">
        <f t="shared" si="41"/>
        <v>5.1842857142857151</v>
      </c>
      <c r="BF14" s="35">
        <f t="shared" si="42"/>
        <v>5.1605714285714299</v>
      </c>
      <c r="BG14" s="35">
        <f t="shared" si="43"/>
        <v>5.1368571428571421</v>
      </c>
      <c r="BH14" s="35">
        <f t="shared" si="44"/>
        <v>5.1131428571428561</v>
      </c>
      <c r="BI14" s="35">
        <f t="shared" si="45"/>
        <v>5.0894285714285701</v>
      </c>
      <c r="BJ14" s="35">
        <f t="shared" si="46"/>
        <v>5.0657142857142849</v>
      </c>
      <c r="BK14" s="35">
        <f t="shared" si="47"/>
        <v>5.0419999999999989</v>
      </c>
      <c r="BL14" s="35">
        <f t="shared" si="48"/>
        <v>5.0182857142857138</v>
      </c>
      <c r="BM14" s="35">
        <f t="shared" si="49"/>
        <v>4.9945714285714278</v>
      </c>
      <c r="BN14" s="35">
        <f t="shared" si="50"/>
        <v>4.9708571428571418</v>
      </c>
      <c r="BO14" s="35">
        <f t="shared" si="51"/>
        <v>4.9471428571428566</v>
      </c>
      <c r="BP14" s="35">
        <f t="shared" si="52"/>
        <v>4.9234285714285706</v>
      </c>
      <c r="BQ14" s="35">
        <f t="shared" si="53"/>
        <v>4.8997142857142855</v>
      </c>
      <c r="BR14" s="35">
        <f t="shared" si="54"/>
        <v>4.8759999999999994</v>
      </c>
      <c r="BS14" s="35">
        <f t="shared" si="55"/>
        <v>3.722285714285714</v>
      </c>
      <c r="BT14" s="35">
        <f t="shared" si="56"/>
        <v>5.7971428571428572</v>
      </c>
      <c r="BU14" s="35">
        <f t="shared" si="57"/>
        <v>3.6748571428571424</v>
      </c>
      <c r="BV14" s="35">
        <f t="shared" si="58"/>
        <v>5.8142857142857141</v>
      </c>
      <c r="BW14" s="35">
        <f t="shared" si="59"/>
        <v>4.7574285714285711</v>
      </c>
      <c r="BX14" s="35">
        <f t="shared" si="73"/>
        <v>4.7337142857142851</v>
      </c>
      <c r="BY14" s="139">
        <v>4.71</v>
      </c>
      <c r="BZ14" s="35">
        <f t="shared" si="61"/>
        <v>4.585</v>
      </c>
      <c r="CA14" s="35">
        <f t="shared" si="62"/>
        <v>4.46</v>
      </c>
      <c r="CB14" s="35">
        <f t="shared" si="63"/>
        <v>4.335</v>
      </c>
      <c r="CC14" s="35">
        <f t="shared" si="64"/>
        <v>4.21</v>
      </c>
      <c r="CD14" s="35">
        <f t="shared" si="65"/>
        <v>4.085</v>
      </c>
      <c r="CE14" s="35">
        <f t="shared" si="66"/>
        <v>3.96</v>
      </c>
      <c r="CF14" s="35">
        <f t="shared" si="67"/>
        <v>3.835</v>
      </c>
      <c r="CG14" s="35">
        <f t="shared" si="68"/>
        <v>3.71</v>
      </c>
      <c r="CH14" s="35">
        <f t="shared" si="69"/>
        <v>3.585</v>
      </c>
      <c r="CI14" s="139">
        <v>3.46</v>
      </c>
    </row>
    <row r="15" spans="1:87" ht="15" thickBot="1" x14ac:dyDescent="0.35">
      <c r="A15" s="32">
        <v>23.5</v>
      </c>
      <c r="B15" s="158">
        <v>0.5</v>
      </c>
      <c r="C15" s="158">
        <v>0.5</v>
      </c>
      <c r="D15" s="158">
        <v>0.5</v>
      </c>
      <c r="E15" s="158">
        <v>0.5</v>
      </c>
      <c r="F15" s="158">
        <v>0.5</v>
      </c>
      <c r="G15" s="158">
        <v>0.5</v>
      </c>
      <c r="H15" s="158">
        <v>0.5</v>
      </c>
      <c r="I15" s="158">
        <v>0.5</v>
      </c>
      <c r="J15" s="158">
        <v>0.5</v>
      </c>
      <c r="K15" s="158">
        <v>0.5</v>
      </c>
      <c r="L15" s="158">
        <v>0.5</v>
      </c>
      <c r="M15" s="158">
        <v>0.5</v>
      </c>
      <c r="N15" s="158">
        <v>0.5</v>
      </c>
      <c r="O15" s="158">
        <v>0.5</v>
      </c>
      <c r="P15" s="158">
        <v>0.5</v>
      </c>
      <c r="Q15" s="158">
        <v>0.5</v>
      </c>
      <c r="R15" s="158">
        <v>0.5</v>
      </c>
      <c r="S15" s="35">
        <f>(($A15-$A14)/($A20-$A14))*(S20-S14)+S14</f>
        <v>8.1950000000000003</v>
      </c>
      <c r="T15" s="35">
        <f t="shared" si="74"/>
        <v>7.415555555555553</v>
      </c>
      <c r="U15" s="35">
        <f t="shared" si="75"/>
        <v>6.6361111111111137</v>
      </c>
      <c r="V15" s="35">
        <f>(($A15-$A14)/($A20-$A14))*(V20-V14)+V14</f>
        <v>5.8566666666666665</v>
      </c>
      <c r="W15" s="35">
        <f t="shared" si="9"/>
        <v>5.8544999999999998</v>
      </c>
      <c r="X15" s="35">
        <f t="shared" si="10"/>
        <v>5.8523333333333332</v>
      </c>
      <c r="Y15" s="35">
        <f t="shared" si="11"/>
        <v>5.8501666666666665</v>
      </c>
      <c r="Z15" s="35">
        <f t="shared" si="12"/>
        <v>5.8479999999999999</v>
      </c>
      <c r="AA15" s="35">
        <f t="shared" si="13"/>
        <v>5.8458333333333332</v>
      </c>
      <c r="AB15" s="35">
        <f t="shared" si="14"/>
        <v>5.8436666666666666</v>
      </c>
      <c r="AC15" s="35">
        <f t="shared" si="15"/>
        <v>5.8414999999999999</v>
      </c>
      <c r="AD15" s="35">
        <f t="shared" si="16"/>
        <v>5.8393333333333333</v>
      </c>
      <c r="AE15" s="35">
        <f t="shared" si="17"/>
        <v>5.8371666666666666</v>
      </c>
      <c r="AF15" s="35">
        <f>(($A15-$A14)/($A20-$A14))*(AF20-AF14)+AF14</f>
        <v>5.835</v>
      </c>
      <c r="AG15" s="35">
        <f t="shared" si="18"/>
        <v>5.8174999999999999</v>
      </c>
      <c r="AH15" s="35">
        <f t="shared" si="19"/>
        <v>5.8</v>
      </c>
      <c r="AI15" s="35">
        <f t="shared" si="20"/>
        <v>5.7824999999999998</v>
      </c>
      <c r="AJ15" s="35">
        <f t="shared" si="21"/>
        <v>5.7650000000000006</v>
      </c>
      <c r="AK15" s="35">
        <f t="shared" si="22"/>
        <v>5.7475000000000005</v>
      </c>
      <c r="AL15" s="35">
        <f t="shared" si="23"/>
        <v>5.73</v>
      </c>
      <c r="AM15" s="35">
        <f t="shared" si="24"/>
        <v>5.7125000000000004</v>
      </c>
      <c r="AN15" s="35">
        <f t="shared" si="25"/>
        <v>5.6950000000000003</v>
      </c>
      <c r="AO15" s="35">
        <f t="shared" si="26"/>
        <v>5.6775000000000002</v>
      </c>
      <c r="AP15" s="35">
        <f>(($A15-$A14)/($A20-$A14))*(AP20-AP14)+AP14</f>
        <v>5.66</v>
      </c>
      <c r="AQ15" s="35">
        <f t="shared" si="27"/>
        <v>5.6359523809523813</v>
      </c>
      <c r="AR15" s="35">
        <f t="shared" si="28"/>
        <v>5.6119047619047624</v>
      </c>
      <c r="AS15" s="35">
        <f t="shared" si="29"/>
        <v>5.5878571428571435</v>
      </c>
      <c r="AT15" s="35">
        <f t="shared" si="30"/>
        <v>5.5638095238095246</v>
      </c>
      <c r="AU15" s="35">
        <f t="shared" si="31"/>
        <v>5.5397619047619058</v>
      </c>
      <c r="AV15" s="35">
        <f t="shared" si="32"/>
        <v>5.515714285714286</v>
      </c>
      <c r="AW15" s="35">
        <f t="shared" si="33"/>
        <v>5.4916666666666671</v>
      </c>
      <c r="AX15" s="35">
        <f t="shared" si="34"/>
        <v>5.4676190476190483</v>
      </c>
      <c r="AY15" s="35">
        <f t="shared" si="35"/>
        <v>5.4435714285714294</v>
      </c>
      <c r="AZ15" s="35">
        <f t="shared" si="36"/>
        <v>5.4195238095238105</v>
      </c>
      <c r="BA15" s="35">
        <f t="shared" si="37"/>
        <v>5.3954761904761916</v>
      </c>
      <c r="BB15" s="35">
        <f t="shared" si="38"/>
        <v>5.3714285714285728</v>
      </c>
      <c r="BC15" s="35">
        <f t="shared" si="39"/>
        <v>5.347380952380953</v>
      </c>
      <c r="BD15" s="35">
        <f t="shared" si="40"/>
        <v>5.3233333333333341</v>
      </c>
      <c r="BE15" s="35">
        <f t="shared" si="41"/>
        <v>5.2992857142857153</v>
      </c>
      <c r="BF15" s="35">
        <f t="shared" si="42"/>
        <v>5.2752380952380964</v>
      </c>
      <c r="BG15" s="35">
        <f t="shared" si="43"/>
        <v>5.2511904761904749</v>
      </c>
      <c r="BH15" s="35">
        <f t="shared" si="44"/>
        <v>5.227142857142856</v>
      </c>
      <c r="BI15" s="35">
        <f t="shared" si="45"/>
        <v>5.2030952380952371</v>
      </c>
      <c r="BJ15" s="35">
        <f t="shared" si="46"/>
        <v>5.1790476190476182</v>
      </c>
      <c r="BK15" s="35">
        <f t="shared" si="47"/>
        <v>5.1549999999999994</v>
      </c>
      <c r="BL15" s="35">
        <f t="shared" si="48"/>
        <v>5.1309523809523805</v>
      </c>
      <c r="BM15" s="35">
        <f t="shared" si="49"/>
        <v>5.1069047619047616</v>
      </c>
      <c r="BN15" s="35">
        <f t="shared" si="50"/>
        <v>5.0828571428571419</v>
      </c>
      <c r="BO15" s="35">
        <f t="shared" si="51"/>
        <v>5.058809523809523</v>
      </c>
      <c r="BP15" s="35">
        <f t="shared" si="52"/>
        <v>5.0347619047619041</v>
      </c>
      <c r="BQ15" s="35">
        <f t="shared" si="53"/>
        <v>5.0107142857142852</v>
      </c>
      <c r="BR15" s="35">
        <f t="shared" si="54"/>
        <v>4.9866666666666664</v>
      </c>
      <c r="BS15" s="35">
        <f t="shared" si="55"/>
        <v>3.7126190476190475</v>
      </c>
      <c r="BT15" s="35">
        <f t="shared" si="56"/>
        <v>6.01</v>
      </c>
      <c r="BU15" s="35">
        <f t="shared" si="57"/>
        <v>3.6645238095238093</v>
      </c>
      <c r="BV15" s="35">
        <f t="shared" si="58"/>
        <v>6.0333333333333332</v>
      </c>
      <c r="BW15" s="35">
        <f t="shared" si="59"/>
        <v>4.8664285714285711</v>
      </c>
      <c r="BX15" s="35">
        <f t="shared" si="73"/>
        <v>4.8423809523809522</v>
      </c>
      <c r="BY15" s="35">
        <f>(($A15-$A14)/($A20-$A14))*(BY20-BY14)+BY14</f>
        <v>4.8183333333333334</v>
      </c>
      <c r="BZ15" s="35">
        <f t="shared" si="61"/>
        <v>4.7473333333333336</v>
      </c>
      <c r="CA15" s="35">
        <f t="shared" si="62"/>
        <v>4.676333333333333</v>
      </c>
      <c r="CB15" s="35">
        <f t="shared" si="63"/>
        <v>4.6053333333333333</v>
      </c>
      <c r="CC15" s="35">
        <f t="shared" si="64"/>
        <v>4.5343333333333335</v>
      </c>
      <c r="CD15" s="35">
        <f t="shared" si="65"/>
        <v>4.4633333333333338</v>
      </c>
      <c r="CE15" s="35">
        <f t="shared" si="66"/>
        <v>4.3923333333333332</v>
      </c>
      <c r="CF15" s="35">
        <f t="shared" si="67"/>
        <v>4.3213333333333335</v>
      </c>
      <c r="CG15" s="35">
        <f t="shared" si="68"/>
        <v>4.2503333333333337</v>
      </c>
      <c r="CH15" s="35">
        <f t="shared" si="69"/>
        <v>4.1793333333333331</v>
      </c>
      <c r="CI15" s="35">
        <f>(($A15-$A14)/($A20-$A14))*(CI20-CI14)+CI14</f>
        <v>4.1083333333333334</v>
      </c>
    </row>
    <row r="16" spans="1:87" ht="15" thickBot="1" x14ac:dyDescent="0.35">
      <c r="A16" s="32">
        <v>23</v>
      </c>
      <c r="B16" s="158">
        <v>0.5</v>
      </c>
      <c r="C16" s="158">
        <v>0.5</v>
      </c>
      <c r="D16" s="158">
        <v>0.5</v>
      </c>
      <c r="E16" s="158">
        <v>0.5</v>
      </c>
      <c r="F16" s="158">
        <v>0.5</v>
      </c>
      <c r="G16" s="158">
        <v>0.5</v>
      </c>
      <c r="H16" s="158">
        <v>0.5</v>
      </c>
      <c r="I16" s="158">
        <v>0.5</v>
      </c>
      <c r="J16" s="158">
        <v>0.5</v>
      </c>
      <c r="K16" s="158">
        <v>0.5</v>
      </c>
      <c r="L16" s="158">
        <v>0.5</v>
      </c>
      <c r="M16" s="158">
        <v>0.5</v>
      </c>
      <c r="N16" s="158">
        <v>0.5</v>
      </c>
      <c r="O16" s="158">
        <v>0.5</v>
      </c>
      <c r="P16" s="158">
        <v>0.5</v>
      </c>
      <c r="Q16" s="158">
        <v>0.5</v>
      </c>
      <c r="R16" s="158">
        <v>0.5</v>
      </c>
      <c r="S16" s="35">
        <f>(($A16-$A14)/($A20-$A14))*(S20-S14)+S14</f>
        <v>8.2899999999999991</v>
      </c>
      <c r="T16" s="35">
        <f t="shared" si="74"/>
        <v>7.5144444444444405</v>
      </c>
      <c r="U16" s="35">
        <f t="shared" si="75"/>
        <v>6.7388888888888916</v>
      </c>
      <c r="V16" s="35">
        <f>(($A16-$A14)/($A20-$A14))*(V20-V14)+V14</f>
        <v>5.9633333333333329</v>
      </c>
      <c r="W16" s="35">
        <f t="shared" si="9"/>
        <v>5.9619999999999997</v>
      </c>
      <c r="X16" s="35">
        <f t="shared" si="10"/>
        <v>5.9606666666666666</v>
      </c>
      <c r="Y16" s="35">
        <f t="shared" si="11"/>
        <v>5.9593333333333334</v>
      </c>
      <c r="Z16" s="35">
        <f t="shared" si="12"/>
        <v>5.9580000000000002</v>
      </c>
      <c r="AA16" s="35">
        <f t="shared" si="13"/>
        <v>5.956666666666667</v>
      </c>
      <c r="AB16" s="35">
        <f t="shared" si="14"/>
        <v>5.9553333333333329</v>
      </c>
      <c r="AC16" s="35">
        <f t="shared" si="15"/>
        <v>5.9539999999999997</v>
      </c>
      <c r="AD16" s="35">
        <f t="shared" si="16"/>
        <v>5.9526666666666666</v>
      </c>
      <c r="AE16" s="35">
        <f t="shared" si="17"/>
        <v>5.9513333333333334</v>
      </c>
      <c r="AF16" s="35">
        <f>(($A16-$A14)/($A20-$A14))*(AF20-AF14)+AF14</f>
        <v>5.95</v>
      </c>
      <c r="AG16" s="35">
        <f t="shared" si="18"/>
        <v>5.9329999999999998</v>
      </c>
      <c r="AH16" s="35">
        <f t="shared" si="19"/>
        <v>5.9160000000000004</v>
      </c>
      <c r="AI16" s="35">
        <f t="shared" si="20"/>
        <v>5.899</v>
      </c>
      <c r="AJ16" s="35">
        <f t="shared" si="21"/>
        <v>5.8820000000000006</v>
      </c>
      <c r="AK16" s="35">
        <f t="shared" si="22"/>
        <v>5.8650000000000002</v>
      </c>
      <c r="AL16" s="35">
        <f t="shared" si="23"/>
        <v>5.8479999999999999</v>
      </c>
      <c r="AM16" s="35">
        <f t="shared" si="24"/>
        <v>5.8310000000000004</v>
      </c>
      <c r="AN16" s="35">
        <f t="shared" si="25"/>
        <v>5.8140000000000001</v>
      </c>
      <c r="AO16" s="35">
        <f t="shared" si="26"/>
        <v>5.7970000000000006</v>
      </c>
      <c r="AP16" s="35">
        <f>(($A16-$A14)/($A20-$A14))*(AP20-AP14)+AP14</f>
        <v>5.78</v>
      </c>
      <c r="AQ16" s="35">
        <f t="shared" si="27"/>
        <v>5.7556190476190476</v>
      </c>
      <c r="AR16" s="35">
        <f t="shared" si="28"/>
        <v>5.7312380952380959</v>
      </c>
      <c r="AS16" s="35">
        <f t="shared" si="29"/>
        <v>5.7068571428571433</v>
      </c>
      <c r="AT16" s="35">
        <f t="shared" si="30"/>
        <v>5.6824761904761916</v>
      </c>
      <c r="AU16" s="35">
        <f t="shared" si="31"/>
        <v>5.658095238095239</v>
      </c>
      <c r="AV16" s="35">
        <f t="shared" si="32"/>
        <v>5.6337142857142863</v>
      </c>
      <c r="AW16" s="35">
        <f t="shared" si="33"/>
        <v>5.6093333333333337</v>
      </c>
      <c r="AX16" s="35">
        <f t="shared" si="34"/>
        <v>5.584952380952382</v>
      </c>
      <c r="AY16" s="35">
        <f t="shared" si="35"/>
        <v>5.5605714285714294</v>
      </c>
      <c r="AZ16" s="35">
        <f t="shared" si="36"/>
        <v>5.5361904761904768</v>
      </c>
      <c r="BA16" s="35">
        <f t="shared" si="37"/>
        <v>5.511809523809525</v>
      </c>
      <c r="BB16" s="35">
        <f t="shared" si="38"/>
        <v>5.4874285714285724</v>
      </c>
      <c r="BC16" s="35">
        <f t="shared" si="39"/>
        <v>5.4630476190476198</v>
      </c>
      <c r="BD16" s="35">
        <f t="shared" si="40"/>
        <v>5.4386666666666681</v>
      </c>
      <c r="BE16" s="35">
        <f t="shared" si="41"/>
        <v>5.4142857142857155</v>
      </c>
      <c r="BF16" s="35">
        <f t="shared" si="42"/>
        <v>5.3899047619047629</v>
      </c>
      <c r="BG16" s="35">
        <f t="shared" si="43"/>
        <v>5.3655238095238085</v>
      </c>
      <c r="BH16" s="35">
        <f t="shared" si="44"/>
        <v>5.3411428571428559</v>
      </c>
      <c r="BI16" s="35">
        <f t="shared" si="45"/>
        <v>5.3167619047619041</v>
      </c>
      <c r="BJ16" s="35">
        <f t="shared" si="46"/>
        <v>5.2923809523809515</v>
      </c>
      <c r="BK16" s="35">
        <f t="shared" si="47"/>
        <v>5.2679999999999989</v>
      </c>
      <c r="BL16" s="35">
        <f t="shared" si="48"/>
        <v>5.2436190476190472</v>
      </c>
      <c r="BM16" s="35">
        <f t="shared" si="49"/>
        <v>5.2192380952380946</v>
      </c>
      <c r="BN16" s="35">
        <f t="shared" si="50"/>
        <v>5.194857142857142</v>
      </c>
      <c r="BO16" s="35">
        <f t="shared" si="51"/>
        <v>5.1704761904761902</v>
      </c>
      <c r="BP16" s="35">
        <f t="shared" si="52"/>
        <v>5.1460952380952376</v>
      </c>
      <c r="BQ16" s="35">
        <f t="shared" si="53"/>
        <v>5.121714285714285</v>
      </c>
      <c r="BR16" s="35">
        <f t="shared" si="54"/>
        <v>5.0973333333333333</v>
      </c>
      <c r="BS16" s="35">
        <f t="shared" si="55"/>
        <v>3.7029523809523806</v>
      </c>
      <c r="BT16" s="35">
        <f t="shared" si="56"/>
        <v>6.2228571428571433</v>
      </c>
      <c r="BU16" s="35">
        <f t="shared" si="57"/>
        <v>3.6541904761904758</v>
      </c>
      <c r="BV16" s="35">
        <f t="shared" si="58"/>
        <v>6.2523809523809524</v>
      </c>
      <c r="BW16" s="35">
        <f t="shared" si="59"/>
        <v>4.9754285714285711</v>
      </c>
      <c r="BX16" s="35">
        <f t="shared" si="73"/>
        <v>4.9510476190476194</v>
      </c>
      <c r="BY16" s="35">
        <f>(($A16-$A14)/($A20-$A14))*(BY20-BY14)+BY14</f>
        <v>4.9266666666666667</v>
      </c>
      <c r="BZ16" s="35">
        <f t="shared" si="61"/>
        <v>4.9096666666666664</v>
      </c>
      <c r="CA16" s="35">
        <f t="shared" si="62"/>
        <v>4.8926666666666669</v>
      </c>
      <c r="CB16" s="35">
        <f t="shared" si="63"/>
        <v>4.8756666666666666</v>
      </c>
      <c r="CC16" s="35">
        <f t="shared" si="64"/>
        <v>4.8586666666666662</v>
      </c>
      <c r="CD16" s="35">
        <f t="shared" si="65"/>
        <v>4.8416666666666668</v>
      </c>
      <c r="CE16" s="35">
        <f t="shared" si="66"/>
        <v>4.8246666666666664</v>
      </c>
      <c r="CF16" s="35">
        <f t="shared" si="67"/>
        <v>4.8076666666666661</v>
      </c>
      <c r="CG16" s="35">
        <f t="shared" si="68"/>
        <v>4.7906666666666657</v>
      </c>
      <c r="CH16" s="35">
        <f t="shared" si="69"/>
        <v>4.7736666666666663</v>
      </c>
      <c r="CI16" s="35">
        <f>(($A16-$A14)/($A20-$A14))*(CI20-CI14)+CI14</f>
        <v>4.7566666666666659</v>
      </c>
    </row>
    <row r="17" spans="1:87" ht="15" thickBot="1" x14ac:dyDescent="0.35">
      <c r="A17" s="32">
        <v>22.5</v>
      </c>
      <c r="B17" s="158">
        <v>0.5</v>
      </c>
      <c r="C17" s="158">
        <v>0.5</v>
      </c>
      <c r="D17" s="158">
        <v>0.5</v>
      </c>
      <c r="E17" s="158">
        <v>0.5</v>
      </c>
      <c r="F17" s="158">
        <v>0.5</v>
      </c>
      <c r="G17" s="158">
        <v>0.5</v>
      </c>
      <c r="H17" s="158">
        <v>0.5</v>
      </c>
      <c r="I17" s="158">
        <v>0.5</v>
      </c>
      <c r="J17" s="158">
        <v>0.5</v>
      </c>
      <c r="K17" s="158">
        <v>0.5</v>
      </c>
      <c r="L17" s="158">
        <v>0.5</v>
      </c>
      <c r="M17" s="158">
        <v>0.5</v>
      </c>
      <c r="N17" s="158">
        <v>0.5</v>
      </c>
      <c r="O17" s="158">
        <v>0.5</v>
      </c>
      <c r="P17" s="158">
        <v>0.5</v>
      </c>
      <c r="Q17" s="158">
        <v>0.5</v>
      </c>
      <c r="R17" s="158">
        <v>0.5</v>
      </c>
      <c r="S17" s="35">
        <f>(($A17-$A14)/($A20-$A14))*(S20-S14)+S14</f>
        <v>8.3849999999999998</v>
      </c>
      <c r="T17" s="35">
        <f t="shared" si="74"/>
        <v>7.6133333333333306</v>
      </c>
      <c r="U17" s="35">
        <f t="shared" si="75"/>
        <v>6.8416666666666694</v>
      </c>
      <c r="V17" s="35">
        <f>(($A17-$A14)/($A20-$A14))*(V20-V14)+V14</f>
        <v>6.07</v>
      </c>
      <c r="W17" s="35">
        <f t="shared" si="9"/>
        <v>6.0695000000000006</v>
      </c>
      <c r="X17" s="35">
        <f t="shared" si="10"/>
        <v>6.069</v>
      </c>
      <c r="Y17" s="35">
        <f t="shared" si="11"/>
        <v>6.0685000000000002</v>
      </c>
      <c r="Z17" s="35">
        <f t="shared" si="12"/>
        <v>6.0679999999999996</v>
      </c>
      <c r="AA17" s="35">
        <f t="shared" si="13"/>
        <v>6.0674999999999999</v>
      </c>
      <c r="AB17" s="35">
        <f t="shared" si="14"/>
        <v>6.0670000000000002</v>
      </c>
      <c r="AC17" s="35">
        <f t="shared" si="15"/>
        <v>6.0664999999999996</v>
      </c>
      <c r="AD17" s="35">
        <f t="shared" si="16"/>
        <v>6.0659999999999998</v>
      </c>
      <c r="AE17" s="35">
        <f t="shared" si="17"/>
        <v>6.0654999999999992</v>
      </c>
      <c r="AF17" s="35">
        <f>(($A17-$A14)/($A20-$A14))*(AF20-AF14)+AF14</f>
        <v>6.0649999999999995</v>
      </c>
      <c r="AG17" s="35">
        <f t="shared" si="18"/>
        <v>6.0484999999999998</v>
      </c>
      <c r="AH17" s="35">
        <f t="shared" si="19"/>
        <v>6.032</v>
      </c>
      <c r="AI17" s="35">
        <f t="shared" si="20"/>
        <v>6.0155000000000003</v>
      </c>
      <c r="AJ17" s="35">
        <f t="shared" si="21"/>
        <v>5.9989999999999997</v>
      </c>
      <c r="AK17" s="35">
        <f t="shared" si="22"/>
        <v>5.9824999999999999</v>
      </c>
      <c r="AL17" s="35">
        <f t="shared" si="23"/>
        <v>5.9660000000000002</v>
      </c>
      <c r="AM17" s="35">
        <f t="shared" si="24"/>
        <v>5.9495000000000005</v>
      </c>
      <c r="AN17" s="35">
        <f t="shared" si="25"/>
        <v>5.9329999999999998</v>
      </c>
      <c r="AO17" s="35">
        <f t="shared" si="26"/>
        <v>5.9165000000000001</v>
      </c>
      <c r="AP17" s="35">
        <f>(($A17-$A14)/($A20-$A14))*(AP20-AP14)+AP14</f>
        <v>5.9</v>
      </c>
      <c r="AQ17" s="35">
        <f t="shared" si="27"/>
        <v>5.8752857142857149</v>
      </c>
      <c r="AR17" s="35">
        <f t="shared" si="28"/>
        <v>5.8505714285714294</v>
      </c>
      <c r="AS17" s="35">
        <f t="shared" si="29"/>
        <v>5.8258571428571431</v>
      </c>
      <c r="AT17" s="35">
        <f t="shared" si="30"/>
        <v>5.8011428571428576</v>
      </c>
      <c r="AU17" s="35">
        <f t="shared" si="31"/>
        <v>5.7764285714285721</v>
      </c>
      <c r="AV17" s="35">
        <f t="shared" si="32"/>
        <v>5.7517142857142867</v>
      </c>
      <c r="AW17" s="35">
        <f t="shared" si="33"/>
        <v>5.7270000000000012</v>
      </c>
      <c r="AX17" s="35">
        <f t="shared" si="34"/>
        <v>5.7022857142857148</v>
      </c>
      <c r="AY17" s="35">
        <f t="shared" si="35"/>
        <v>5.6775714285714294</v>
      </c>
      <c r="AZ17" s="35">
        <f t="shared" si="36"/>
        <v>5.6528571428571439</v>
      </c>
      <c r="BA17" s="35">
        <f t="shared" si="37"/>
        <v>5.6281428571428584</v>
      </c>
      <c r="BB17" s="35">
        <f t="shared" si="38"/>
        <v>5.603428571428573</v>
      </c>
      <c r="BC17" s="35">
        <f t="shared" si="39"/>
        <v>5.5787142857142866</v>
      </c>
      <c r="BD17" s="35">
        <f t="shared" si="40"/>
        <v>5.5540000000000012</v>
      </c>
      <c r="BE17" s="35">
        <f t="shared" si="41"/>
        <v>5.5292857142857157</v>
      </c>
      <c r="BF17" s="35">
        <f t="shared" si="42"/>
        <v>5.5045714285714302</v>
      </c>
      <c r="BG17" s="35">
        <f t="shared" si="43"/>
        <v>5.4798571428571421</v>
      </c>
      <c r="BH17" s="35">
        <f t="shared" si="44"/>
        <v>5.4551428571428566</v>
      </c>
      <c r="BI17" s="35">
        <f t="shared" si="45"/>
        <v>5.4304285714285703</v>
      </c>
      <c r="BJ17" s="35">
        <f t="shared" si="46"/>
        <v>5.4057142857142848</v>
      </c>
      <c r="BK17" s="35">
        <f t="shared" si="47"/>
        <v>5.3809999999999993</v>
      </c>
      <c r="BL17" s="35">
        <f t="shared" si="48"/>
        <v>5.3562857142857139</v>
      </c>
      <c r="BM17" s="35">
        <f t="shared" si="49"/>
        <v>5.3315714285714275</v>
      </c>
      <c r="BN17" s="35">
        <f t="shared" si="50"/>
        <v>5.3068571428571421</v>
      </c>
      <c r="BO17" s="35">
        <f t="shared" si="51"/>
        <v>5.2821428571428566</v>
      </c>
      <c r="BP17" s="35">
        <f t="shared" si="52"/>
        <v>5.2574285714285711</v>
      </c>
      <c r="BQ17" s="35">
        <f t="shared" si="53"/>
        <v>5.2327142857142857</v>
      </c>
      <c r="BR17" s="35">
        <f t="shared" si="54"/>
        <v>5.2080000000000002</v>
      </c>
      <c r="BS17" s="35">
        <f t="shared" si="55"/>
        <v>3.6932857142857136</v>
      </c>
      <c r="BT17" s="35">
        <f t="shared" si="56"/>
        <v>6.4357142857142859</v>
      </c>
      <c r="BU17" s="35">
        <f t="shared" si="57"/>
        <v>3.6438571428571427</v>
      </c>
      <c r="BV17" s="35">
        <f t="shared" si="58"/>
        <v>6.4714285714285715</v>
      </c>
      <c r="BW17" s="35">
        <f t="shared" si="59"/>
        <v>5.0844285714285711</v>
      </c>
      <c r="BX17" s="35">
        <f t="shared" si="73"/>
        <v>5.0597142857142856</v>
      </c>
      <c r="BY17" s="35">
        <f>(($A17-$A14)/($A20-$A14))*(BY20-BY14)+BY14</f>
        <v>5.0350000000000001</v>
      </c>
      <c r="BZ17" s="35">
        <f t="shared" si="61"/>
        <v>5.0720000000000001</v>
      </c>
      <c r="CA17" s="35">
        <f t="shared" si="62"/>
        <v>5.109</v>
      </c>
      <c r="CB17" s="35">
        <f t="shared" si="63"/>
        <v>5.1459999999999999</v>
      </c>
      <c r="CC17" s="35">
        <f t="shared" si="64"/>
        <v>5.1829999999999998</v>
      </c>
      <c r="CD17" s="35">
        <f t="shared" si="65"/>
        <v>5.22</v>
      </c>
      <c r="CE17" s="35">
        <f t="shared" si="66"/>
        <v>5.2569999999999997</v>
      </c>
      <c r="CF17" s="35">
        <f t="shared" si="67"/>
        <v>5.2939999999999996</v>
      </c>
      <c r="CG17" s="35">
        <f t="shared" si="68"/>
        <v>5.3309999999999995</v>
      </c>
      <c r="CH17" s="35">
        <f t="shared" si="69"/>
        <v>5.3679999999999994</v>
      </c>
      <c r="CI17" s="35">
        <f>(($A17-$A14)/($A20-$A14))*(CI20-CI14)+CI14</f>
        <v>5.4049999999999994</v>
      </c>
    </row>
    <row r="18" spans="1:87" ht="15" thickBot="1" x14ac:dyDescent="0.35">
      <c r="A18" s="32">
        <v>22</v>
      </c>
      <c r="B18" s="158">
        <v>0.5</v>
      </c>
      <c r="C18" s="158">
        <v>0.5</v>
      </c>
      <c r="D18" s="158">
        <v>0.5</v>
      </c>
      <c r="E18" s="158">
        <v>0.5</v>
      </c>
      <c r="F18" s="158">
        <v>0.5</v>
      </c>
      <c r="G18" s="158">
        <v>0.5</v>
      </c>
      <c r="H18" s="158">
        <v>0.5</v>
      </c>
      <c r="I18" s="158">
        <v>0.5</v>
      </c>
      <c r="J18" s="158">
        <v>0.5</v>
      </c>
      <c r="K18" s="158">
        <v>0.5</v>
      </c>
      <c r="L18" s="158">
        <v>0.5</v>
      </c>
      <c r="M18" s="158">
        <v>0.5</v>
      </c>
      <c r="N18" s="158">
        <v>0.5</v>
      </c>
      <c r="O18" s="158">
        <v>0.5</v>
      </c>
      <c r="P18" s="158">
        <v>0.5</v>
      </c>
      <c r="Q18" s="158">
        <v>0.5</v>
      </c>
      <c r="R18" s="158">
        <v>0.5</v>
      </c>
      <c r="S18" s="35">
        <f>(($A18-$A14)/($A20-$A14))*(S20-S14)+S14</f>
        <v>8.48</v>
      </c>
      <c r="T18" s="35">
        <f t="shared" si="74"/>
        <v>7.7122222222222199</v>
      </c>
      <c r="U18" s="35">
        <f t="shared" si="75"/>
        <v>6.9444444444444473</v>
      </c>
      <c r="V18" s="35">
        <f>(($A18-$A14)/($A20-$A14))*(V20-V14)+V14</f>
        <v>6.1766666666666667</v>
      </c>
      <c r="W18" s="35">
        <f t="shared" si="9"/>
        <v>6.1769999999999996</v>
      </c>
      <c r="X18" s="35">
        <f t="shared" si="10"/>
        <v>6.1773333333333333</v>
      </c>
      <c r="Y18" s="35">
        <f t="shared" si="11"/>
        <v>6.1776666666666671</v>
      </c>
      <c r="Z18" s="35">
        <f t="shared" si="12"/>
        <v>6.1779999999999999</v>
      </c>
      <c r="AA18" s="35">
        <f t="shared" si="13"/>
        <v>6.1783333333333328</v>
      </c>
      <c r="AB18" s="35">
        <f t="shared" si="14"/>
        <v>6.1786666666666665</v>
      </c>
      <c r="AC18" s="35">
        <f t="shared" si="15"/>
        <v>6.1790000000000003</v>
      </c>
      <c r="AD18" s="35">
        <f t="shared" si="16"/>
        <v>6.1793333333333331</v>
      </c>
      <c r="AE18" s="35">
        <f t="shared" si="17"/>
        <v>6.179666666666666</v>
      </c>
      <c r="AF18" s="35">
        <f>(($A18-$A14)/($A20-$A14))*(AF20-AF14)+AF14</f>
        <v>6.18</v>
      </c>
      <c r="AG18" s="35">
        <f t="shared" si="18"/>
        <v>6.1639999999999997</v>
      </c>
      <c r="AH18" s="35">
        <f t="shared" si="19"/>
        <v>6.1479999999999997</v>
      </c>
      <c r="AI18" s="35">
        <f t="shared" si="20"/>
        <v>6.1319999999999997</v>
      </c>
      <c r="AJ18" s="35">
        <f t="shared" si="21"/>
        <v>6.1159999999999997</v>
      </c>
      <c r="AK18" s="35">
        <f t="shared" si="22"/>
        <v>6.1</v>
      </c>
      <c r="AL18" s="35">
        <f t="shared" si="23"/>
        <v>6.0839999999999996</v>
      </c>
      <c r="AM18" s="35">
        <f t="shared" si="24"/>
        <v>6.0679999999999996</v>
      </c>
      <c r="AN18" s="35">
        <f t="shared" si="25"/>
        <v>6.0519999999999996</v>
      </c>
      <c r="AO18" s="35">
        <f t="shared" si="26"/>
        <v>6.0359999999999996</v>
      </c>
      <c r="AP18" s="35">
        <f>(($A18-$A14)/($A20-$A14))*(AP20-AP14)+AP14</f>
        <v>6.02</v>
      </c>
      <c r="AQ18" s="35">
        <f t="shared" si="27"/>
        <v>5.9949523809523804</v>
      </c>
      <c r="AR18" s="35">
        <f t="shared" si="28"/>
        <v>5.969904761904762</v>
      </c>
      <c r="AS18" s="35">
        <f t="shared" si="29"/>
        <v>5.9448571428571428</v>
      </c>
      <c r="AT18" s="35">
        <f t="shared" si="30"/>
        <v>5.9198095238095236</v>
      </c>
      <c r="AU18" s="35">
        <f t="shared" si="31"/>
        <v>5.8947619047619053</v>
      </c>
      <c r="AV18" s="35">
        <f t="shared" si="32"/>
        <v>5.8697142857142861</v>
      </c>
      <c r="AW18" s="35">
        <f t="shared" si="33"/>
        <v>5.8446666666666669</v>
      </c>
      <c r="AX18" s="35">
        <f t="shared" si="34"/>
        <v>5.8196190476190477</v>
      </c>
      <c r="AY18" s="35">
        <f t="shared" si="35"/>
        <v>5.7945714285714294</v>
      </c>
      <c r="AZ18" s="35">
        <f t="shared" si="36"/>
        <v>5.7695238095238102</v>
      </c>
      <c r="BA18" s="35">
        <f t="shared" si="37"/>
        <v>5.744476190476191</v>
      </c>
      <c r="BB18" s="35">
        <f t="shared" si="38"/>
        <v>5.7194285714285718</v>
      </c>
      <c r="BC18" s="35">
        <f t="shared" si="39"/>
        <v>5.6943809523809534</v>
      </c>
      <c r="BD18" s="35">
        <f t="shared" si="40"/>
        <v>5.6693333333333342</v>
      </c>
      <c r="BE18" s="35">
        <f t="shared" si="41"/>
        <v>5.644285714285715</v>
      </c>
      <c r="BF18" s="35">
        <f t="shared" si="42"/>
        <v>5.6192380952380958</v>
      </c>
      <c r="BG18" s="35">
        <f t="shared" si="43"/>
        <v>5.5941904761904748</v>
      </c>
      <c r="BH18" s="35">
        <f t="shared" si="44"/>
        <v>5.5691428571428556</v>
      </c>
      <c r="BI18" s="35">
        <f t="shared" si="45"/>
        <v>5.5440952380952364</v>
      </c>
      <c r="BJ18" s="35">
        <f t="shared" si="46"/>
        <v>5.5190476190476181</v>
      </c>
      <c r="BK18" s="35">
        <f t="shared" si="47"/>
        <v>5.4939999999999989</v>
      </c>
      <c r="BL18" s="35">
        <f t="shared" si="48"/>
        <v>5.4689523809523797</v>
      </c>
      <c r="BM18" s="35">
        <f t="shared" si="49"/>
        <v>5.4439047619047614</v>
      </c>
      <c r="BN18" s="35">
        <f t="shared" si="50"/>
        <v>5.4188571428571422</v>
      </c>
      <c r="BO18" s="35">
        <f t="shared" si="51"/>
        <v>5.3938095238095229</v>
      </c>
      <c r="BP18" s="35">
        <f t="shared" si="52"/>
        <v>5.3687619047619037</v>
      </c>
      <c r="BQ18" s="35">
        <f t="shared" si="53"/>
        <v>5.3437142857142854</v>
      </c>
      <c r="BR18" s="35">
        <f t="shared" si="54"/>
        <v>5.3186666666666662</v>
      </c>
      <c r="BS18" s="35">
        <f t="shared" si="55"/>
        <v>3.6836190476190476</v>
      </c>
      <c r="BT18" s="35">
        <f t="shared" si="56"/>
        <v>6.6485714285714286</v>
      </c>
      <c r="BU18" s="35">
        <f t="shared" si="57"/>
        <v>3.63352380952381</v>
      </c>
      <c r="BV18" s="35">
        <f t="shared" si="58"/>
        <v>6.6904761904761898</v>
      </c>
      <c r="BW18" s="35">
        <f t="shared" si="59"/>
        <v>5.1934285714285711</v>
      </c>
      <c r="BX18" s="35">
        <f t="shared" si="73"/>
        <v>5.1683809523809527</v>
      </c>
      <c r="BY18" s="35">
        <f>(($A18-$A14)/($A20-$A14))*(BY20-BY14)+BY14</f>
        <v>5.1433333333333335</v>
      </c>
      <c r="BZ18" s="35">
        <f t="shared" si="61"/>
        <v>5.2343333333333337</v>
      </c>
      <c r="CA18" s="35">
        <f t="shared" si="62"/>
        <v>5.325333333333333</v>
      </c>
      <c r="CB18" s="35">
        <f t="shared" si="63"/>
        <v>5.4163333333333332</v>
      </c>
      <c r="CC18" s="35">
        <f t="shared" si="64"/>
        <v>5.5073333333333334</v>
      </c>
      <c r="CD18" s="35">
        <f t="shared" si="65"/>
        <v>5.5983333333333327</v>
      </c>
      <c r="CE18" s="35">
        <f t="shared" si="66"/>
        <v>5.6893333333333329</v>
      </c>
      <c r="CF18" s="35">
        <f t="shared" si="67"/>
        <v>5.7803333333333331</v>
      </c>
      <c r="CG18" s="35">
        <f t="shared" si="68"/>
        <v>5.8713333333333324</v>
      </c>
      <c r="CH18" s="35">
        <f t="shared" si="69"/>
        <v>5.9623333333333326</v>
      </c>
      <c r="CI18" s="35">
        <f>(($A18-$A14)/($A20-$A14))*(CI20-CI14)+CI14</f>
        <v>6.0533333333333328</v>
      </c>
    </row>
    <row r="19" spans="1:87" ht="15" thickBot="1" x14ac:dyDescent="0.35">
      <c r="A19" s="32">
        <v>21.5</v>
      </c>
      <c r="B19" s="158">
        <v>0.5</v>
      </c>
      <c r="C19" s="158">
        <v>0.5</v>
      </c>
      <c r="D19" s="158">
        <v>0.5</v>
      </c>
      <c r="E19" s="158">
        <v>0.5</v>
      </c>
      <c r="F19" s="158">
        <v>0.5</v>
      </c>
      <c r="G19" s="158">
        <v>0.5</v>
      </c>
      <c r="H19" s="158">
        <v>0.5</v>
      </c>
      <c r="I19" s="158">
        <v>0.5</v>
      </c>
      <c r="J19" s="158">
        <v>0.5</v>
      </c>
      <c r="K19" s="158">
        <v>0.5</v>
      </c>
      <c r="L19" s="158">
        <v>0.5</v>
      </c>
      <c r="M19" s="158">
        <v>0.5</v>
      </c>
      <c r="N19" s="158">
        <v>0.5</v>
      </c>
      <c r="O19" s="158">
        <v>0.5</v>
      </c>
      <c r="P19" s="158">
        <v>0.5</v>
      </c>
      <c r="Q19" s="158">
        <v>0.5</v>
      </c>
      <c r="R19" s="158">
        <v>0.5</v>
      </c>
      <c r="S19" s="35">
        <f>(($A19-$A14)/($A20-$A14))*(S20-S14)+S14</f>
        <v>8.5749999999999993</v>
      </c>
      <c r="T19" s="35">
        <f t="shared" si="74"/>
        <v>7.8111111111111073</v>
      </c>
      <c r="U19" s="35">
        <f t="shared" si="75"/>
        <v>7.0472222222222243</v>
      </c>
      <c r="V19" s="35">
        <f>(($A19-$A14)/($A20-$A14))*(V20-V14)+V14</f>
        <v>6.2833333333333332</v>
      </c>
      <c r="W19" s="35">
        <f t="shared" si="9"/>
        <v>6.2844999999999995</v>
      </c>
      <c r="X19" s="35">
        <f t="shared" si="10"/>
        <v>6.2856666666666667</v>
      </c>
      <c r="Y19" s="35">
        <f t="shared" si="11"/>
        <v>6.2868333333333331</v>
      </c>
      <c r="Z19" s="35">
        <f t="shared" si="12"/>
        <v>6.2880000000000003</v>
      </c>
      <c r="AA19" s="35">
        <f t="shared" si="13"/>
        <v>6.2891666666666666</v>
      </c>
      <c r="AB19" s="35">
        <f t="shared" si="14"/>
        <v>6.2903333333333329</v>
      </c>
      <c r="AC19" s="35">
        <f t="shared" si="15"/>
        <v>6.2915000000000001</v>
      </c>
      <c r="AD19" s="35">
        <f t="shared" si="16"/>
        <v>6.2926666666666664</v>
      </c>
      <c r="AE19" s="35">
        <f t="shared" si="17"/>
        <v>6.2938333333333336</v>
      </c>
      <c r="AF19" s="35">
        <f>(($A19-$A14)/($A20-$A14))*(AF20-AF14)+AF14</f>
        <v>6.2949999999999999</v>
      </c>
      <c r="AG19" s="35">
        <f t="shared" si="18"/>
        <v>6.2794999999999996</v>
      </c>
      <c r="AH19" s="35">
        <f t="shared" si="19"/>
        <v>6.2640000000000002</v>
      </c>
      <c r="AI19" s="35">
        <f t="shared" si="20"/>
        <v>6.2484999999999999</v>
      </c>
      <c r="AJ19" s="35">
        <f t="shared" si="21"/>
        <v>6.2329999999999997</v>
      </c>
      <c r="AK19" s="35">
        <f t="shared" si="22"/>
        <v>6.2175000000000002</v>
      </c>
      <c r="AL19" s="35">
        <f t="shared" si="23"/>
        <v>6.202</v>
      </c>
      <c r="AM19" s="35">
        <f t="shared" si="24"/>
        <v>6.1864999999999997</v>
      </c>
      <c r="AN19" s="35">
        <f t="shared" si="25"/>
        <v>6.1709999999999994</v>
      </c>
      <c r="AO19" s="35">
        <f t="shared" si="26"/>
        <v>6.1555</v>
      </c>
      <c r="AP19" s="35">
        <f>(($A19-$A14)/($A20-$A14))*(AP20-AP14)+AP14</f>
        <v>6.14</v>
      </c>
      <c r="AQ19" s="35">
        <f t="shared" si="27"/>
        <v>6.1146190476190476</v>
      </c>
      <c r="AR19" s="35">
        <f t="shared" si="28"/>
        <v>6.0892380952380947</v>
      </c>
      <c r="AS19" s="35">
        <f t="shared" si="29"/>
        <v>6.0638571428571426</v>
      </c>
      <c r="AT19" s="35">
        <f t="shared" si="30"/>
        <v>6.0384761904761906</v>
      </c>
      <c r="AU19" s="35">
        <f t="shared" si="31"/>
        <v>6.0130952380952385</v>
      </c>
      <c r="AV19" s="35">
        <f t="shared" si="32"/>
        <v>5.9877142857142864</v>
      </c>
      <c r="AW19" s="35">
        <f t="shared" si="33"/>
        <v>5.9623333333333335</v>
      </c>
      <c r="AX19" s="35">
        <f t="shared" si="34"/>
        <v>5.9369523809523814</v>
      </c>
      <c r="AY19" s="35">
        <f t="shared" si="35"/>
        <v>5.9115714285714294</v>
      </c>
      <c r="AZ19" s="35">
        <f t="shared" si="36"/>
        <v>5.8861904761904764</v>
      </c>
      <c r="BA19" s="35">
        <f t="shared" si="37"/>
        <v>5.8608095238095244</v>
      </c>
      <c r="BB19" s="35">
        <f t="shared" si="38"/>
        <v>5.8354285714285723</v>
      </c>
      <c r="BC19" s="35">
        <f t="shared" si="39"/>
        <v>5.8100476190476202</v>
      </c>
      <c r="BD19" s="35">
        <f t="shared" si="40"/>
        <v>5.7846666666666673</v>
      </c>
      <c r="BE19" s="35">
        <f t="shared" si="41"/>
        <v>5.7592857142857152</v>
      </c>
      <c r="BF19" s="35">
        <f t="shared" si="42"/>
        <v>5.7339047619047632</v>
      </c>
      <c r="BG19" s="35">
        <f t="shared" si="43"/>
        <v>5.7085238095238084</v>
      </c>
      <c r="BH19" s="35">
        <f t="shared" si="44"/>
        <v>5.6831428571428555</v>
      </c>
      <c r="BI19" s="35">
        <f t="shared" si="45"/>
        <v>5.6577619047619034</v>
      </c>
      <c r="BJ19" s="35">
        <f t="shared" si="46"/>
        <v>5.6323809523809514</v>
      </c>
      <c r="BK19" s="35">
        <f t="shared" si="47"/>
        <v>5.6069999999999993</v>
      </c>
      <c r="BL19" s="35">
        <f t="shared" si="48"/>
        <v>5.5816190476190464</v>
      </c>
      <c r="BM19" s="35">
        <f t="shared" si="49"/>
        <v>5.5562380952380943</v>
      </c>
      <c r="BN19" s="35">
        <f t="shared" si="50"/>
        <v>5.5308571428571423</v>
      </c>
      <c r="BO19" s="35">
        <f t="shared" si="51"/>
        <v>5.5054761904761893</v>
      </c>
      <c r="BP19" s="35">
        <f t="shared" si="52"/>
        <v>5.4800952380952372</v>
      </c>
      <c r="BQ19" s="35">
        <f t="shared" si="53"/>
        <v>5.4547142857142852</v>
      </c>
      <c r="BR19" s="35">
        <f t="shared" si="54"/>
        <v>5.4293333333333331</v>
      </c>
      <c r="BS19" s="35">
        <f t="shared" si="55"/>
        <v>3.6739523809523811</v>
      </c>
      <c r="BT19" s="35">
        <f t="shared" si="56"/>
        <v>6.8614285714285712</v>
      </c>
      <c r="BU19" s="35">
        <f t="shared" si="57"/>
        <v>3.6231904761904765</v>
      </c>
      <c r="BV19" s="35">
        <f t="shared" si="58"/>
        <v>6.9095238095238098</v>
      </c>
      <c r="BW19" s="35">
        <f t="shared" si="59"/>
        <v>5.3024285714285719</v>
      </c>
      <c r="BX19" s="35">
        <f t="shared" si="73"/>
        <v>5.277047619047619</v>
      </c>
      <c r="BY19" s="35">
        <f>(($A19-$A14)/($A20-$A14))*(BY20-BY14)+BY14</f>
        <v>5.2516666666666669</v>
      </c>
      <c r="BZ19" s="35">
        <f t="shared" si="61"/>
        <v>5.3966666666666674</v>
      </c>
      <c r="CA19" s="35">
        <f t="shared" si="62"/>
        <v>5.541666666666667</v>
      </c>
      <c r="CB19" s="35">
        <f t="shared" si="63"/>
        <v>5.6866666666666665</v>
      </c>
      <c r="CC19" s="35">
        <f t="shared" si="64"/>
        <v>5.831666666666667</v>
      </c>
      <c r="CD19" s="35">
        <f t="shared" si="65"/>
        <v>5.9766666666666666</v>
      </c>
      <c r="CE19" s="35">
        <f t="shared" si="66"/>
        <v>6.1216666666666661</v>
      </c>
      <c r="CF19" s="35">
        <f t="shared" si="67"/>
        <v>6.2666666666666666</v>
      </c>
      <c r="CG19" s="35">
        <f t="shared" si="68"/>
        <v>6.4116666666666662</v>
      </c>
      <c r="CH19" s="35">
        <f t="shared" si="69"/>
        <v>6.5566666666666666</v>
      </c>
      <c r="CI19" s="35">
        <f>(($A19-$A14)/($A20-$A14))*(CI20-CI14)+CI14</f>
        <v>6.7016666666666662</v>
      </c>
    </row>
    <row r="20" spans="1:87" ht="15" thickBot="1" x14ac:dyDescent="0.35">
      <c r="A20" s="32">
        <v>21</v>
      </c>
      <c r="B20" s="158">
        <v>0.5</v>
      </c>
      <c r="C20" s="158">
        <v>0.5</v>
      </c>
      <c r="D20" s="158">
        <v>0.5</v>
      </c>
      <c r="E20" s="158">
        <v>0.5</v>
      </c>
      <c r="F20" s="158">
        <v>0.5</v>
      </c>
      <c r="G20" s="158">
        <v>0.5</v>
      </c>
      <c r="H20" s="158">
        <v>0.5</v>
      </c>
      <c r="I20" s="158">
        <v>0.5</v>
      </c>
      <c r="J20" s="158">
        <v>0.5</v>
      </c>
      <c r="K20" s="158">
        <v>0.5</v>
      </c>
      <c r="L20" s="158">
        <v>0.5</v>
      </c>
      <c r="M20" s="158">
        <v>0.5</v>
      </c>
      <c r="N20" s="158">
        <v>0.5</v>
      </c>
      <c r="O20" s="158">
        <v>0.5</v>
      </c>
      <c r="P20" s="158">
        <v>0.5</v>
      </c>
      <c r="Q20" s="158">
        <v>0.5</v>
      </c>
      <c r="R20" s="158">
        <v>0.5</v>
      </c>
      <c r="S20" s="139">
        <v>8.67</v>
      </c>
      <c r="T20" s="35">
        <f t="shared" si="74"/>
        <v>7.9099999999999966</v>
      </c>
      <c r="U20" s="35">
        <f t="shared" si="75"/>
        <v>7.1500000000000021</v>
      </c>
      <c r="V20" s="139">
        <v>6.39</v>
      </c>
      <c r="W20" s="35">
        <f t="shared" si="9"/>
        <v>6.3919999999999995</v>
      </c>
      <c r="X20" s="35">
        <f t="shared" si="10"/>
        <v>6.3940000000000001</v>
      </c>
      <c r="Y20" s="35">
        <f t="shared" si="11"/>
        <v>6.3959999999999999</v>
      </c>
      <c r="Z20" s="35">
        <f t="shared" si="12"/>
        <v>6.3979999999999997</v>
      </c>
      <c r="AA20" s="35">
        <f t="shared" si="13"/>
        <v>6.4</v>
      </c>
      <c r="AB20" s="35">
        <f t="shared" si="14"/>
        <v>6.4020000000000001</v>
      </c>
      <c r="AC20" s="35">
        <f t="shared" si="15"/>
        <v>6.4039999999999999</v>
      </c>
      <c r="AD20" s="35">
        <f t="shared" si="16"/>
        <v>6.4059999999999997</v>
      </c>
      <c r="AE20" s="35">
        <f t="shared" si="17"/>
        <v>6.4080000000000004</v>
      </c>
      <c r="AF20" s="139">
        <v>6.41</v>
      </c>
      <c r="AG20" s="35">
        <f t="shared" si="18"/>
        <v>6.3950000000000005</v>
      </c>
      <c r="AH20" s="35">
        <f t="shared" si="19"/>
        <v>6.38</v>
      </c>
      <c r="AI20" s="35">
        <f t="shared" si="20"/>
        <v>6.3650000000000002</v>
      </c>
      <c r="AJ20" s="35">
        <f t="shared" si="21"/>
        <v>6.3500000000000005</v>
      </c>
      <c r="AK20" s="35">
        <f t="shared" si="22"/>
        <v>6.335</v>
      </c>
      <c r="AL20" s="35">
        <f t="shared" si="23"/>
        <v>6.32</v>
      </c>
      <c r="AM20" s="35">
        <f t="shared" si="24"/>
        <v>6.3049999999999997</v>
      </c>
      <c r="AN20" s="35">
        <f t="shared" si="25"/>
        <v>6.29</v>
      </c>
      <c r="AO20" s="35">
        <f t="shared" si="26"/>
        <v>6.2749999999999995</v>
      </c>
      <c r="AP20" s="139">
        <v>6.26</v>
      </c>
      <c r="AQ20" s="35">
        <f t="shared" si="27"/>
        <v>6.234285714285714</v>
      </c>
      <c r="AR20" s="35">
        <f t="shared" si="28"/>
        <v>6.2085714285714282</v>
      </c>
      <c r="AS20" s="35">
        <f t="shared" si="29"/>
        <v>6.1828571428571433</v>
      </c>
      <c r="AT20" s="35">
        <f t="shared" si="30"/>
        <v>6.1571428571428575</v>
      </c>
      <c r="AU20" s="35">
        <f t="shared" si="31"/>
        <v>6.1314285714285717</v>
      </c>
      <c r="AV20" s="35">
        <f t="shared" si="32"/>
        <v>6.1057142857142859</v>
      </c>
      <c r="AW20" s="35">
        <f t="shared" si="33"/>
        <v>6.080000000000001</v>
      </c>
      <c r="AX20" s="35">
        <f t="shared" si="34"/>
        <v>6.0542857142857152</v>
      </c>
      <c r="AY20" s="35">
        <f t="shared" si="35"/>
        <v>6.0285714285714294</v>
      </c>
      <c r="AZ20" s="35">
        <f t="shared" si="36"/>
        <v>6.0028571428571436</v>
      </c>
      <c r="BA20" s="35">
        <f t="shared" si="37"/>
        <v>5.9771428571428578</v>
      </c>
      <c r="BB20" s="35">
        <f t="shared" si="38"/>
        <v>5.951428571428572</v>
      </c>
      <c r="BC20" s="35">
        <f t="shared" si="39"/>
        <v>5.925714285714287</v>
      </c>
      <c r="BD20" s="35">
        <f t="shared" si="40"/>
        <v>5.9000000000000012</v>
      </c>
      <c r="BE20" s="35">
        <f t="shared" si="41"/>
        <v>5.8742857142857154</v>
      </c>
      <c r="BF20" s="35">
        <f t="shared" si="42"/>
        <v>5.8485714285714296</v>
      </c>
      <c r="BG20" s="35">
        <f t="shared" si="43"/>
        <v>5.8228571428571421</v>
      </c>
      <c r="BH20" s="35">
        <f t="shared" si="44"/>
        <v>5.7971428571428563</v>
      </c>
      <c r="BI20" s="35">
        <f t="shared" si="45"/>
        <v>5.7714285714285705</v>
      </c>
      <c r="BJ20" s="35">
        <f t="shared" si="46"/>
        <v>5.7457142857142847</v>
      </c>
      <c r="BK20" s="35">
        <f t="shared" si="47"/>
        <v>5.7199999999999989</v>
      </c>
      <c r="BL20" s="35">
        <f t="shared" si="48"/>
        <v>5.694285714285714</v>
      </c>
      <c r="BM20" s="35">
        <f t="shared" si="49"/>
        <v>5.6685714285714282</v>
      </c>
      <c r="BN20" s="35">
        <f t="shared" si="50"/>
        <v>5.6428571428571423</v>
      </c>
      <c r="BO20" s="35">
        <f t="shared" si="51"/>
        <v>5.6171428571428565</v>
      </c>
      <c r="BP20" s="35">
        <f t="shared" si="52"/>
        <v>5.5914285714285707</v>
      </c>
      <c r="BQ20" s="35">
        <f t="shared" si="53"/>
        <v>5.5657142857142858</v>
      </c>
      <c r="BR20" s="35">
        <f t="shared" si="54"/>
        <v>5.54</v>
      </c>
      <c r="BS20" s="35">
        <f t="shared" si="55"/>
        <v>3.6642857142857146</v>
      </c>
      <c r="BT20" s="35">
        <f t="shared" si="56"/>
        <v>7.0742857142857147</v>
      </c>
      <c r="BU20" s="35">
        <f t="shared" si="57"/>
        <v>3.612857142857143</v>
      </c>
      <c r="BV20" s="35">
        <f t="shared" si="58"/>
        <v>7.128571428571429</v>
      </c>
      <c r="BW20" s="35">
        <f t="shared" si="59"/>
        <v>5.4114285714285719</v>
      </c>
      <c r="BX20" s="35">
        <f t="shared" si="73"/>
        <v>5.3857142857142861</v>
      </c>
      <c r="BY20" s="139">
        <v>5.36</v>
      </c>
      <c r="BZ20" s="35">
        <f t="shared" si="61"/>
        <v>5.5590000000000002</v>
      </c>
      <c r="CA20" s="35">
        <f t="shared" si="62"/>
        <v>5.758</v>
      </c>
      <c r="CB20" s="35">
        <f t="shared" si="63"/>
        <v>5.9569999999999999</v>
      </c>
      <c r="CC20" s="35">
        <f t="shared" si="64"/>
        <v>6.1560000000000006</v>
      </c>
      <c r="CD20" s="35">
        <f t="shared" si="65"/>
        <v>6.3549999999999995</v>
      </c>
      <c r="CE20" s="35">
        <f t="shared" si="66"/>
        <v>6.5540000000000003</v>
      </c>
      <c r="CF20" s="35">
        <f t="shared" si="67"/>
        <v>6.7530000000000001</v>
      </c>
      <c r="CG20" s="35">
        <f t="shared" si="68"/>
        <v>6.952</v>
      </c>
      <c r="CH20" s="35">
        <f t="shared" si="69"/>
        <v>7.1509999999999998</v>
      </c>
      <c r="CI20" s="139">
        <v>7.35</v>
      </c>
    </row>
    <row r="21" spans="1:87" ht="15" thickBot="1" x14ac:dyDescent="0.35">
      <c r="A21" s="32">
        <v>20.5</v>
      </c>
      <c r="B21" s="158">
        <v>0.5</v>
      </c>
      <c r="C21" s="158">
        <v>0.5</v>
      </c>
      <c r="D21" s="158">
        <v>0.5</v>
      </c>
      <c r="E21" s="158">
        <v>0.5</v>
      </c>
      <c r="F21" s="158">
        <v>0.5</v>
      </c>
      <c r="G21" s="158">
        <v>0.5</v>
      </c>
      <c r="H21" s="158">
        <v>0.5</v>
      </c>
      <c r="I21" s="158">
        <v>0.5</v>
      </c>
      <c r="J21" s="158">
        <v>0.5</v>
      </c>
      <c r="K21" s="158">
        <v>0.5</v>
      </c>
      <c r="L21" s="158">
        <v>0.5</v>
      </c>
      <c r="M21" s="158">
        <v>0.5</v>
      </c>
      <c r="N21" s="158">
        <v>0.5</v>
      </c>
      <c r="O21" s="158">
        <v>0.5</v>
      </c>
      <c r="P21" s="158">
        <v>0.5</v>
      </c>
      <c r="Q21" s="158">
        <v>0.5</v>
      </c>
      <c r="R21" s="158">
        <v>0.5</v>
      </c>
      <c r="S21" s="158">
        <v>0.5</v>
      </c>
      <c r="T21" s="158">
        <v>0.5</v>
      </c>
      <c r="U21" s="158">
        <v>0.5</v>
      </c>
      <c r="V21" s="158">
        <v>0.5</v>
      </c>
      <c r="W21" s="158">
        <v>0.5</v>
      </c>
      <c r="X21" s="158">
        <v>0.5</v>
      </c>
      <c r="Y21" s="35">
        <f>(($A21-$A20)/($A26-$A20))*(Y26-Y20)+Y20</f>
        <v>6.878333333333333</v>
      </c>
      <c r="Z21" s="35">
        <f>((Z$1-Y$1)/(AF$1-Y$1))*(AF21-Y21)+Y21</f>
        <v>6.8302380952380952</v>
      </c>
      <c r="AA21" s="35">
        <f>((AA$1-Y$1)/(AF$1-Y$1))*(AF21-Y21)+Y21</f>
        <v>6.7821428571428566</v>
      </c>
      <c r="AB21" s="35">
        <f>((AB$1-Y$1)/(AF$1-Y$1))*(AF21-Y21)+Y21</f>
        <v>6.7340476190476188</v>
      </c>
      <c r="AC21" s="35">
        <f>((AC$1-Y$1)/(AF$1-Y$1))*(AF21-Y21)+Y21</f>
        <v>6.6859523809523811</v>
      </c>
      <c r="AD21" s="35">
        <f>((AD$1-Y$1)/(AF$1-Y$1))*(AF21-Y21)+Y21</f>
        <v>6.6378571428571433</v>
      </c>
      <c r="AE21" s="35">
        <f>((AE$1-Y$1)/(AF$1-Y$1))*(AF21-Y21)+Y21</f>
        <v>6.5897619047619047</v>
      </c>
      <c r="AF21" s="35">
        <f>(($A21-$A20)/($A26-$A20))*(AF26-AF20)+AF20</f>
        <v>6.541666666666667</v>
      </c>
      <c r="AG21" s="35">
        <f t="shared" si="18"/>
        <v>6.5280000000000005</v>
      </c>
      <c r="AH21" s="35">
        <f t="shared" si="19"/>
        <v>6.514333333333334</v>
      </c>
      <c r="AI21" s="35">
        <f t="shared" si="20"/>
        <v>6.5006666666666666</v>
      </c>
      <c r="AJ21" s="35">
        <f t="shared" si="21"/>
        <v>6.4870000000000001</v>
      </c>
      <c r="AK21" s="35">
        <f t="shared" si="22"/>
        <v>6.4733333333333336</v>
      </c>
      <c r="AL21" s="35">
        <f t="shared" si="23"/>
        <v>6.4596666666666662</v>
      </c>
      <c r="AM21" s="35">
        <f t="shared" si="24"/>
        <v>6.4459999999999997</v>
      </c>
      <c r="AN21" s="35">
        <f t="shared" si="25"/>
        <v>6.4323333333333332</v>
      </c>
      <c r="AO21" s="35">
        <f t="shared" si="26"/>
        <v>6.4186666666666659</v>
      </c>
      <c r="AP21" s="35">
        <f>(($A21-$A20)/($A26-$A20))*(AP26-AP20)+AP20</f>
        <v>6.4049999999999994</v>
      </c>
      <c r="AQ21" s="35">
        <f t="shared" si="27"/>
        <v>6.379142857142857</v>
      </c>
      <c r="AR21" s="35">
        <f t="shared" si="28"/>
        <v>6.3532857142857138</v>
      </c>
      <c r="AS21" s="35">
        <f t="shared" si="29"/>
        <v>6.3274285714285714</v>
      </c>
      <c r="AT21" s="35">
        <f t="shared" si="30"/>
        <v>6.3015714285714282</v>
      </c>
      <c r="AU21" s="35">
        <f t="shared" si="31"/>
        <v>6.2757142857142858</v>
      </c>
      <c r="AV21" s="35">
        <f t="shared" si="32"/>
        <v>6.2498571428571426</v>
      </c>
      <c r="AW21" s="35">
        <f t="shared" si="33"/>
        <v>6.2240000000000002</v>
      </c>
      <c r="AX21" s="35">
        <f t="shared" si="34"/>
        <v>6.198142857142857</v>
      </c>
      <c r="AY21" s="35">
        <f t="shared" si="35"/>
        <v>6.1722857142857146</v>
      </c>
      <c r="AZ21" s="35">
        <f t="shared" si="36"/>
        <v>6.1464285714285714</v>
      </c>
      <c r="BA21" s="35">
        <f t="shared" si="37"/>
        <v>6.120571428571429</v>
      </c>
      <c r="BB21" s="35">
        <f t="shared" si="38"/>
        <v>6.0947142857142858</v>
      </c>
      <c r="BC21" s="35">
        <f t="shared" si="39"/>
        <v>6.0688571428571434</v>
      </c>
      <c r="BD21" s="35">
        <f t="shared" si="40"/>
        <v>6.043000000000001</v>
      </c>
      <c r="BE21" s="35">
        <f t="shared" si="41"/>
        <v>6.0171428571428578</v>
      </c>
      <c r="BF21" s="35">
        <f t="shared" si="42"/>
        <v>5.9912857142857154</v>
      </c>
      <c r="BG21" s="35">
        <f t="shared" si="43"/>
        <v>5.9654285714285695</v>
      </c>
      <c r="BH21" s="35">
        <f t="shared" si="44"/>
        <v>5.9395714285714272</v>
      </c>
      <c r="BI21" s="35">
        <f t="shared" si="45"/>
        <v>5.9137142857142839</v>
      </c>
      <c r="BJ21" s="35">
        <f t="shared" si="46"/>
        <v>5.8878571428571416</v>
      </c>
      <c r="BK21" s="35">
        <f t="shared" si="47"/>
        <v>5.8619999999999983</v>
      </c>
      <c r="BL21" s="35">
        <f t="shared" si="48"/>
        <v>5.836142857142856</v>
      </c>
      <c r="BM21" s="35">
        <f t="shared" si="49"/>
        <v>5.8102857142857136</v>
      </c>
      <c r="BN21" s="35">
        <f t="shared" si="50"/>
        <v>5.7844285714285704</v>
      </c>
      <c r="BO21" s="35">
        <f t="shared" si="51"/>
        <v>5.7585714285714271</v>
      </c>
      <c r="BP21" s="35">
        <f t="shared" si="52"/>
        <v>5.7327142857142848</v>
      </c>
      <c r="BQ21" s="35">
        <f t="shared" si="53"/>
        <v>5.7068571428571424</v>
      </c>
      <c r="BR21" s="35">
        <f t="shared" si="54"/>
        <v>5.6809999999999992</v>
      </c>
      <c r="BS21" s="35">
        <f t="shared" si="55"/>
        <v>3.6601428571428576</v>
      </c>
      <c r="BT21" s="35">
        <f t="shared" si="56"/>
        <v>7.3392857142857135</v>
      </c>
      <c r="BU21" s="35">
        <f t="shared" si="57"/>
        <v>3.608428571428572</v>
      </c>
      <c r="BV21" s="35">
        <f t="shared" si="58"/>
        <v>7.4015714285714278</v>
      </c>
      <c r="BW21" s="35">
        <f t="shared" si="59"/>
        <v>5.5517142857142856</v>
      </c>
      <c r="BX21" s="35">
        <f t="shared" si="73"/>
        <v>5.5258571428571432</v>
      </c>
      <c r="BY21" s="35">
        <f>(($A21-$A20)/($A26-$A20))*(BY26-BY20)+BY20</f>
        <v>5.5</v>
      </c>
      <c r="BZ21" s="35">
        <f t="shared" si="61"/>
        <v>5.6391666666666671</v>
      </c>
      <c r="CA21" s="35">
        <f t="shared" si="62"/>
        <v>5.7783333333333333</v>
      </c>
      <c r="CB21" s="35">
        <f t="shared" si="63"/>
        <v>5.9175000000000004</v>
      </c>
      <c r="CC21" s="35">
        <f t="shared" si="64"/>
        <v>6.0566666666666666</v>
      </c>
      <c r="CD21" s="35">
        <f t="shared" si="65"/>
        <v>6.1958333333333329</v>
      </c>
      <c r="CE21" s="35">
        <f t="shared" si="66"/>
        <v>6.335</v>
      </c>
      <c r="CF21" s="35">
        <f t="shared" si="67"/>
        <v>6.4741666666666671</v>
      </c>
      <c r="CG21" s="35">
        <f t="shared" si="68"/>
        <v>6.6133333333333333</v>
      </c>
      <c r="CH21" s="35">
        <f t="shared" si="69"/>
        <v>6.7524999999999995</v>
      </c>
      <c r="CI21" s="35">
        <f>(($A21-$A20)/($A26-$A20))*(CI26-CI20)+CI20</f>
        <v>6.8916666666666666</v>
      </c>
    </row>
    <row r="22" spans="1:87" ht="15" thickBot="1" x14ac:dyDescent="0.35">
      <c r="A22" s="32">
        <v>20</v>
      </c>
      <c r="B22" s="158">
        <v>0.5</v>
      </c>
      <c r="C22" s="158">
        <v>0.5</v>
      </c>
      <c r="D22" s="158">
        <v>0.5</v>
      </c>
      <c r="E22" s="158">
        <v>0.5</v>
      </c>
      <c r="F22" s="158">
        <v>0.5</v>
      </c>
      <c r="G22" s="158">
        <v>0.5</v>
      </c>
      <c r="H22" s="158">
        <v>0.5</v>
      </c>
      <c r="I22" s="158">
        <v>0.5</v>
      </c>
      <c r="J22" s="158">
        <v>0.5</v>
      </c>
      <c r="K22" s="158">
        <v>0.5</v>
      </c>
      <c r="L22" s="158">
        <v>0.5</v>
      </c>
      <c r="M22" s="158">
        <v>0.5</v>
      </c>
      <c r="N22" s="158">
        <v>0.5</v>
      </c>
      <c r="O22" s="158">
        <v>0.5</v>
      </c>
      <c r="P22" s="158">
        <v>0.5</v>
      </c>
      <c r="Q22" s="158">
        <v>0.5</v>
      </c>
      <c r="R22" s="158">
        <v>0.5</v>
      </c>
      <c r="S22" s="158">
        <v>0.5</v>
      </c>
      <c r="T22" s="158">
        <v>0.5</v>
      </c>
      <c r="U22" s="158">
        <v>0.5</v>
      </c>
      <c r="V22" s="158">
        <v>0.5</v>
      </c>
      <c r="W22" s="158">
        <v>0.5</v>
      </c>
      <c r="X22" s="158">
        <v>0.5</v>
      </c>
      <c r="Y22" s="35">
        <f>(($A22-$A20)/($A26-$A20))*(Y26-Y20)+Y20</f>
        <v>7.360666666666666</v>
      </c>
      <c r="Z22" s="35">
        <f t="shared" ref="Z22:Z26" si="76">((Z$1-Y$1)/(AF$1-Y$1))*(AF22-Y22)+Y22</f>
        <v>7.2624761904761899</v>
      </c>
      <c r="AA22" s="35">
        <f t="shared" ref="AA22:AA26" si="77">((AA$1-Y$1)/(AF$1-Y$1))*(AF22-Y22)+Y22</f>
        <v>7.1642857142857137</v>
      </c>
      <c r="AB22" s="35">
        <f t="shared" ref="AB22:AB26" si="78">((AB$1-Y$1)/(AF$1-Y$1))*(AF22-Y22)+Y22</f>
        <v>7.0660952380952375</v>
      </c>
      <c r="AC22" s="35">
        <f t="shared" ref="AC22:AC26" si="79">((AC$1-Y$1)/(AF$1-Y$1))*(AF22-Y22)+Y22</f>
        <v>6.9679047619047623</v>
      </c>
      <c r="AD22" s="35">
        <f t="shared" ref="AD22:AD26" si="80">((AD$1-Y$1)/(AF$1-Y$1))*(AF22-Y22)+Y22</f>
        <v>6.8697142857142861</v>
      </c>
      <c r="AE22" s="35">
        <f t="shared" ref="AE22:AE26" si="81">((AE$1-Y$1)/(AF$1-Y$1))*(AF22-Y22)+Y22</f>
        <v>6.7715238095238099</v>
      </c>
      <c r="AF22" s="35">
        <f>(($A22-$A20)/($A26-$A20))*(AF26-AF20)+AF20</f>
        <v>6.6733333333333338</v>
      </c>
      <c r="AG22" s="35">
        <f t="shared" si="18"/>
        <v>6.6610000000000005</v>
      </c>
      <c r="AH22" s="35">
        <f t="shared" si="19"/>
        <v>6.6486666666666672</v>
      </c>
      <c r="AI22" s="35">
        <f t="shared" si="20"/>
        <v>6.6363333333333339</v>
      </c>
      <c r="AJ22" s="35">
        <f t="shared" si="21"/>
        <v>6.6240000000000006</v>
      </c>
      <c r="AK22" s="35">
        <f t="shared" si="22"/>
        <v>6.6116666666666672</v>
      </c>
      <c r="AL22" s="35">
        <f t="shared" si="23"/>
        <v>6.5993333333333331</v>
      </c>
      <c r="AM22" s="35">
        <f t="shared" si="24"/>
        <v>6.5869999999999997</v>
      </c>
      <c r="AN22" s="35">
        <f t="shared" si="25"/>
        <v>6.5746666666666664</v>
      </c>
      <c r="AO22" s="35">
        <f t="shared" si="26"/>
        <v>6.5623333333333331</v>
      </c>
      <c r="AP22" s="35">
        <f>(($A22-$A20)/($A26-$A20))*(AP26-AP20)+AP20</f>
        <v>6.55</v>
      </c>
      <c r="AQ22" s="35">
        <f t="shared" si="27"/>
        <v>6.524</v>
      </c>
      <c r="AR22" s="35">
        <f t="shared" si="28"/>
        <v>6.4980000000000002</v>
      </c>
      <c r="AS22" s="35">
        <f t="shared" si="29"/>
        <v>6.4720000000000004</v>
      </c>
      <c r="AT22" s="35">
        <f t="shared" si="30"/>
        <v>6.4460000000000006</v>
      </c>
      <c r="AU22" s="35">
        <f t="shared" si="31"/>
        <v>6.4200000000000008</v>
      </c>
      <c r="AV22" s="35">
        <f t="shared" si="32"/>
        <v>6.3940000000000001</v>
      </c>
      <c r="AW22" s="35">
        <f t="shared" si="33"/>
        <v>6.3680000000000003</v>
      </c>
      <c r="AX22" s="35">
        <f t="shared" si="34"/>
        <v>6.3420000000000005</v>
      </c>
      <c r="AY22" s="35">
        <f t="shared" si="35"/>
        <v>6.3160000000000007</v>
      </c>
      <c r="AZ22" s="35">
        <f t="shared" si="36"/>
        <v>6.2900000000000009</v>
      </c>
      <c r="BA22" s="35">
        <f t="shared" si="37"/>
        <v>6.2640000000000011</v>
      </c>
      <c r="BB22" s="35">
        <f t="shared" si="38"/>
        <v>6.2380000000000013</v>
      </c>
      <c r="BC22" s="35">
        <f t="shared" si="39"/>
        <v>6.2120000000000006</v>
      </c>
      <c r="BD22" s="35">
        <f t="shared" si="40"/>
        <v>6.1860000000000017</v>
      </c>
      <c r="BE22" s="35">
        <f t="shared" si="41"/>
        <v>6.160000000000001</v>
      </c>
      <c r="BF22" s="35">
        <f t="shared" si="42"/>
        <v>6.1340000000000012</v>
      </c>
      <c r="BG22" s="35">
        <f t="shared" si="43"/>
        <v>6.1079999999999988</v>
      </c>
      <c r="BH22" s="35">
        <f t="shared" si="44"/>
        <v>6.081999999999999</v>
      </c>
      <c r="BI22" s="35">
        <f t="shared" si="45"/>
        <v>6.0559999999999992</v>
      </c>
      <c r="BJ22" s="35">
        <f t="shared" si="46"/>
        <v>6.0299999999999994</v>
      </c>
      <c r="BK22" s="35">
        <f t="shared" si="47"/>
        <v>6.0039999999999996</v>
      </c>
      <c r="BL22" s="35">
        <f t="shared" si="48"/>
        <v>5.9779999999999998</v>
      </c>
      <c r="BM22" s="35">
        <f t="shared" si="49"/>
        <v>5.9519999999999991</v>
      </c>
      <c r="BN22" s="35">
        <f t="shared" si="50"/>
        <v>5.9259999999999993</v>
      </c>
      <c r="BO22" s="35">
        <f t="shared" si="51"/>
        <v>5.8999999999999995</v>
      </c>
      <c r="BP22" s="35">
        <f t="shared" si="52"/>
        <v>5.8739999999999997</v>
      </c>
      <c r="BQ22" s="35">
        <f t="shared" si="53"/>
        <v>5.8479999999999999</v>
      </c>
      <c r="BR22" s="35">
        <f t="shared" si="54"/>
        <v>5.8220000000000001</v>
      </c>
      <c r="BS22" s="35">
        <f t="shared" si="55"/>
        <v>3.6560000000000006</v>
      </c>
      <c r="BT22" s="35">
        <f t="shared" si="56"/>
        <v>7.604285714285715</v>
      </c>
      <c r="BU22" s="35">
        <f t="shared" si="57"/>
        <v>3.6040000000000005</v>
      </c>
      <c r="BV22" s="35">
        <f t="shared" si="58"/>
        <v>7.6745714285714293</v>
      </c>
      <c r="BW22" s="35">
        <f t="shared" si="59"/>
        <v>5.6920000000000002</v>
      </c>
      <c r="BX22" s="35">
        <f t="shared" si="73"/>
        <v>5.6660000000000004</v>
      </c>
      <c r="BY22" s="35">
        <f>(($A22-$A20)/($A26-$A20))*(BY26-BY20)+BY20</f>
        <v>5.6400000000000006</v>
      </c>
      <c r="BZ22" s="35">
        <f t="shared" si="61"/>
        <v>5.719333333333334</v>
      </c>
      <c r="CA22" s="35">
        <f t="shared" si="62"/>
        <v>5.7986666666666666</v>
      </c>
      <c r="CB22" s="35">
        <f t="shared" si="63"/>
        <v>5.8780000000000001</v>
      </c>
      <c r="CC22" s="35">
        <f t="shared" si="64"/>
        <v>5.9573333333333336</v>
      </c>
      <c r="CD22" s="35">
        <f t="shared" si="65"/>
        <v>6.0366666666666662</v>
      </c>
      <c r="CE22" s="35">
        <f t="shared" si="66"/>
        <v>6.1159999999999997</v>
      </c>
      <c r="CF22" s="35">
        <f t="shared" si="67"/>
        <v>6.1953333333333331</v>
      </c>
      <c r="CG22" s="35">
        <f t="shared" si="68"/>
        <v>6.2746666666666666</v>
      </c>
      <c r="CH22" s="35">
        <f t="shared" si="69"/>
        <v>6.3539999999999992</v>
      </c>
      <c r="CI22" s="35">
        <f>(($A22-$A20)/($A26-$A20))*(CI26-CI20)+CI20</f>
        <v>6.4333333333333327</v>
      </c>
    </row>
    <row r="23" spans="1:87" ht="15" thickBot="1" x14ac:dyDescent="0.35">
      <c r="A23" s="32">
        <v>19.5</v>
      </c>
      <c r="B23" s="158">
        <v>0.5</v>
      </c>
      <c r="C23" s="158">
        <v>0.5</v>
      </c>
      <c r="D23" s="158">
        <v>0.5</v>
      </c>
      <c r="E23" s="158">
        <v>0.5</v>
      </c>
      <c r="F23" s="158">
        <v>0.5</v>
      </c>
      <c r="G23" s="158">
        <v>0.5</v>
      </c>
      <c r="H23" s="158">
        <v>0.5</v>
      </c>
      <c r="I23" s="158">
        <v>0.5</v>
      </c>
      <c r="J23" s="158">
        <v>0.5</v>
      </c>
      <c r="K23" s="158">
        <v>0.5</v>
      </c>
      <c r="L23" s="158">
        <v>0.5</v>
      </c>
      <c r="M23" s="158">
        <v>0.5</v>
      </c>
      <c r="N23" s="158">
        <v>0.5</v>
      </c>
      <c r="O23" s="158">
        <v>0.5</v>
      </c>
      <c r="P23" s="158">
        <v>0.5</v>
      </c>
      <c r="Q23" s="158">
        <v>0.5</v>
      </c>
      <c r="R23" s="158">
        <v>0.5</v>
      </c>
      <c r="S23" s="158">
        <v>0.5</v>
      </c>
      <c r="T23" s="158">
        <v>0.5</v>
      </c>
      <c r="U23" s="158">
        <v>0.5</v>
      </c>
      <c r="V23" s="158">
        <v>0.5</v>
      </c>
      <c r="W23" s="158">
        <v>0.5</v>
      </c>
      <c r="X23" s="158">
        <v>0.5</v>
      </c>
      <c r="Y23" s="35">
        <f>(($A23-$A20)/($A26-$A20))*(Y26-Y20)+Y20</f>
        <v>7.843</v>
      </c>
      <c r="Z23" s="35">
        <f t="shared" si="76"/>
        <v>7.6947142857142854</v>
      </c>
      <c r="AA23" s="35">
        <f t="shared" si="77"/>
        <v>7.5464285714285717</v>
      </c>
      <c r="AB23" s="35">
        <f t="shared" si="78"/>
        <v>7.3981428571428571</v>
      </c>
      <c r="AC23" s="35">
        <f t="shared" si="79"/>
        <v>7.2498571428571426</v>
      </c>
      <c r="AD23" s="35">
        <f t="shared" si="80"/>
        <v>7.101571428571428</v>
      </c>
      <c r="AE23" s="35">
        <f t="shared" si="81"/>
        <v>6.9532857142857143</v>
      </c>
      <c r="AF23" s="35">
        <f>(($A23-$A20)/($A26-$A20))*(AF26-AF20)+AF20</f>
        <v>6.8049999999999997</v>
      </c>
      <c r="AG23" s="35">
        <f t="shared" si="18"/>
        <v>6.7939999999999996</v>
      </c>
      <c r="AH23" s="35">
        <f t="shared" si="19"/>
        <v>6.7830000000000004</v>
      </c>
      <c r="AI23" s="35">
        <f t="shared" si="20"/>
        <v>6.7720000000000002</v>
      </c>
      <c r="AJ23" s="35">
        <f t="shared" si="21"/>
        <v>6.7610000000000001</v>
      </c>
      <c r="AK23" s="35">
        <f t="shared" si="22"/>
        <v>6.75</v>
      </c>
      <c r="AL23" s="35">
        <f t="shared" si="23"/>
        <v>6.7389999999999999</v>
      </c>
      <c r="AM23" s="35">
        <f t="shared" si="24"/>
        <v>6.7279999999999998</v>
      </c>
      <c r="AN23" s="35">
        <f t="shared" si="25"/>
        <v>6.7170000000000005</v>
      </c>
      <c r="AO23" s="35">
        <f t="shared" si="26"/>
        <v>6.7060000000000004</v>
      </c>
      <c r="AP23" s="35">
        <f>(($A23-$A20)/($A26-$A20))*(AP26-AP20)+AP20</f>
        <v>6.6950000000000003</v>
      </c>
      <c r="AQ23" s="35">
        <f t="shared" si="27"/>
        <v>6.668857142857143</v>
      </c>
      <c r="AR23" s="35">
        <f t="shared" si="28"/>
        <v>6.6427142857142858</v>
      </c>
      <c r="AS23" s="35">
        <f t="shared" si="29"/>
        <v>6.6165714285714294</v>
      </c>
      <c r="AT23" s="35">
        <f t="shared" si="30"/>
        <v>6.5904285714285722</v>
      </c>
      <c r="AU23" s="35">
        <f t="shared" si="31"/>
        <v>6.5642857142857149</v>
      </c>
      <c r="AV23" s="35">
        <f t="shared" si="32"/>
        <v>6.5381428571428577</v>
      </c>
      <c r="AW23" s="35">
        <f t="shared" si="33"/>
        <v>6.5120000000000013</v>
      </c>
      <c r="AX23" s="35">
        <f t="shared" si="34"/>
        <v>6.4858571428571441</v>
      </c>
      <c r="AY23" s="35">
        <f t="shared" si="35"/>
        <v>6.4597142857142869</v>
      </c>
      <c r="AZ23" s="35">
        <f t="shared" si="36"/>
        <v>6.4335714285714296</v>
      </c>
      <c r="BA23" s="35">
        <f t="shared" si="37"/>
        <v>6.4074285714285724</v>
      </c>
      <c r="BB23" s="35">
        <f t="shared" si="38"/>
        <v>6.3812857142857151</v>
      </c>
      <c r="BC23" s="35">
        <f t="shared" si="39"/>
        <v>6.3551428571428588</v>
      </c>
      <c r="BD23" s="35">
        <f t="shared" si="40"/>
        <v>6.3290000000000015</v>
      </c>
      <c r="BE23" s="35">
        <f t="shared" si="41"/>
        <v>6.3028571428571443</v>
      </c>
      <c r="BF23" s="35">
        <f t="shared" si="42"/>
        <v>6.276714285714287</v>
      </c>
      <c r="BG23" s="35">
        <f t="shared" si="43"/>
        <v>6.2505714285714271</v>
      </c>
      <c r="BH23" s="35">
        <f t="shared" si="44"/>
        <v>6.2244285714285708</v>
      </c>
      <c r="BI23" s="35">
        <f t="shared" si="45"/>
        <v>6.1982857142857135</v>
      </c>
      <c r="BJ23" s="35">
        <f t="shared" si="46"/>
        <v>6.1721428571428563</v>
      </c>
      <c r="BK23" s="35">
        <f t="shared" si="47"/>
        <v>6.145999999999999</v>
      </c>
      <c r="BL23" s="35">
        <f t="shared" si="48"/>
        <v>6.1198571428571427</v>
      </c>
      <c r="BM23" s="35">
        <f t="shared" si="49"/>
        <v>6.0937142857142854</v>
      </c>
      <c r="BN23" s="35">
        <f t="shared" si="50"/>
        <v>6.0675714285714282</v>
      </c>
      <c r="BO23" s="35">
        <f t="shared" si="51"/>
        <v>6.0414285714285709</v>
      </c>
      <c r="BP23" s="35">
        <f t="shared" si="52"/>
        <v>6.0152857142857137</v>
      </c>
      <c r="BQ23" s="35">
        <f t="shared" si="53"/>
        <v>5.9891428571428573</v>
      </c>
      <c r="BR23" s="35">
        <f t="shared" si="54"/>
        <v>5.9630000000000001</v>
      </c>
      <c r="BS23" s="35">
        <f t="shared" si="55"/>
        <v>3.6518571428571427</v>
      </c>
      <c r="BT23" s="35">
        <f t="shared" si="56"/>
        <v>7.8692857142857147</v>
      </c>
      <c r="BU23" s="35">
        <f t="shared" si="57"/>
        <v>3.5995714285714282</v>
      </c>
      <c r="BV23" s="35">
        <f t="shared" si="58"/>
        <v>7.947571428571429</v>
      </c>
      <c r="BW23" s="35">
        <f t="shared" si="59"/>
        <v>5.8322857142857147</v>
      </c>
      <c r="BX23" s="35">
        <f t="shared" si="73"/>
        <v>5.8061428571428575</v>
      </c>
      <c r="BY23" s="35">
        <f>(($A23-$A20)/($A26-$A20))*(BY26-BY20)+BY20</f>
        <v>5.78</v>
      </c>
      <c r="BZ23" s="35">
        <f t="shared" si="61"/>
        <v>5.7995000000000001</v>
      </c>
      <c r="CA23" s="35">
        <f t="shared" si="62"/>
        <v>5.819</v>
      </c>
      <c r="CB23" s="35">
        <f t="shared" si="63"/>
        <v>5.8384999999999998</v>
      </c>
      <c r="CC23" s="35">
        <f t="shared" si="64"/>
        <v>5.8579999999999997</v>
      </c>
      <c r="CD23" s="35">
        <f t="shared" si="65"/>
        <v>5.8774999999999995</v>
      </c>
      <c r="CE23" s="35">
        <f t="shared" si="66"/>
        <v>5.8970000000000002</v>
      </c>
      <c r="CF23" s="35">
        <f t="shared" si="67"/>
        <v>5.9165000000000001</v>
      </c>
      <c r="CG23" s="35">
        <f t="shared" si="68"/>
        <v>5.9359999999999999</v>
      </c>
      <c r="CH23" s="35">
        <f t="shared" si="69"/>
        <v>5.9554999999999998</v>
      </c>
      <c r="CI23" s="35">
        <f>(($A23-$A20)/($A26-$A20))*(CI26-CI20)+CI20</f>
        <v>5.9749999999999996</v>
      </c>
    </row>
    <row r="24" spans="1:87" ht="15" thickBot="1" x14ac:dyDescent="0.35">
      <c r="A24" s="32">
        <v>19</v>
      </c>
      <c r="B24" s="158">
        <v>0.5</v>
      </c>
      <c r="C24" s="158">
        <v>0.5</v>
      </c>
      <c r="D24" s="158">
        <v>0.5</v>
      </c>
      <c r="E24" s="158">
        <v>0.5</v>
      </c>
      <c r="F24" s="158">
        <v>0.5</v>
      </c>
      <c r="G24" s="158">
        <v>0.5</v>
      </c>
      <c r="H24" s="158">
        <v>0.5</v>
      </c>
      <c r="I24" s="158">
        <v>0.5</v>
      </c>
      <c r="J24" s="158">
        <v>0.5</v>
      </c>
      <c r="K24" s="158">
        <v>0.5</v>
      </c>
      <c r="L24" s="158">
        <v>0.5</v>
      </c>
      <c r="M24" s="158">
        <v>0.5</v>
      </c>
      <c r="N24" s="158">
        <v>0.5</v>
      </c>
      <c r="O24" s="158">
        <v>0.5</v>
      </c>
      <c r="P24" s="158">
        <v>0.5</v>
      </c>
      <c r="Q24" s="158">
        <v>0.5</v>
      </c>
      <c r="R24" s="158">
        <v>0.5</v>
      </c>
      <c r="S24" s="158">
        <v>0.5</v>
      </c>
      <c r="T24" s="158">
        <v>0.5</v>
      </c>
      <c r="U24" s="158">
        <v>0.5</v>
      </c>
      <c r="V24" s="158">
        <v>0.5</v>
      </c>
      <c r="W24" s="158">
        <v>0.5</v>
      </c>
      <c r="X24" s="158">
        <v>0.5</v>
      </c>
      <c r="Y24" s="35">
        <f>(($A24-$A20)/($A26-$A20))*(Y26-Y20)+Y20</f>
        <v>8.325333333333333</v>
      </c>
      <c r="Z24" s="35">
        <f t="shared" si="76"/>
        <v>8.12695238095238</v>
      </c>
      <c r="AA24" s="35">
        <f t="shared" si="77"/>
        <v>7.9285714285714279</v>
      </c>
      <c r="AB24" s="35">
        <f t="shared" si="78"/>
        <v>7.7301904761904758</v>
      </c>
      <c r="AC24" s="35">
        <f t="shared" si="79"/>
        <v>7.5318095238095237</v>
      </c>
      <c r="AD24" s="35">
        <f t="shared" si="80"/>
        <v>7.3334285714285716</v>
      </c>
      <c r="AE24" s="35">
        <f t="shared" si="81"/>
        <v>7.1350476190476186</v>
      </c>
      <c r="AF24" s="35">
        <f>(($A24-$A20)/($A26-$A20))*(AF26-AF20)+AF20</f>
        <v>6.9366666666666665</v>
      </c>
      <c r="AG24" s="35">
        <f t="shared" si="18"/>
        <v>6.9269999999999996</v>
      </c>
      <c r="AH24" s="35">
        <f t="shared" si="19"/>
        <v>6.9173333333333336</v>
      </c>
      <c r="AI24" s="35">
        <f t="shared" si="20"/>
        <v>6.9076666666666666</v>
      </c>
      <c r="AJ24" s="35">
        <f t="shared" si="21"/>
        <v>6.8979999999999997</v>
      </c>
      <c r="AK24" s="35">
        <f t="shared" si="22"/>
        <v>6.8883333333333336</v>
      </c>
      <c r="AL24" s="35">
        <f t="shared" si="23"/>
        <v>6.8786666666666667</v>
      </c>
      <c r="AM24" s="35">
        <f t="shared" si="24"/>
        <v>6.8689999999999998</v>
      </c>
      <c r="AN24" s="35">
        <f t="shared" si="25"/>
        <v>6.8593333333333328</v>
      </c>
      <c r="AO24" s="35">
        <f t="shared" si="26"/>
        <v>6.8496666666666668</v>
      </c>
      <c r="AP24" s="35">
        <f>(($A24-$A20)/($A26-$A20))*(AP26-AP20)+AP20</f>
        <v>6.84</v>
      </c>
      <c r="AQ24" s="35">
        <f t="shared" si="27"/>
        <v>6.8137142857142861</v>
      </c>
      <c r="AR24" s="35">
        <f t="shared" si="28"/>
        <v>6.7874285714285714</v>
      </c>
      <c r="AS24" s="35">
        <f t="shared" si="29"/>
        <v>6.7611428571428576</v>
      </c>
      <c r="AT24" s="35">
        <f t="shared" si="30"/>
        <v>6.7348571428571429</v>
      </c>
      <c r="AU24" s="35">
        <f t="shared" si="31"/>
        <v>6.7085714285714291</v>
      </c>
      <c r="AV24" s="35">
        <f t="shared" si="32"/>
        <v>6.6822857142857144</v>
      </c>
      <c r="AW24" s="35">
        <f t="shared" si="33"/>
        <v>6.6560000000000006</v>
      </c>
      <c r="AX24" s="35">
        <f t="shared" si="34"/>
        <v>6.6297142857142859</v>
      </c>
      <c r="AY24" s="35">
        <f t="shared" si="35"/>
        <v>6.6034285714285721</v>
      </c>
      <c r="AZ24" s="35">
        <f t="shared" si="36"/>
        <v>6.5771428571428574</v>
      </c>
      <c r="BA24" s="35">
        <f t="shared" si="37"/>
        <v>6.5508571428571436</v>
      </c>
      <c r="BB24" s="35">
        <f t="shared" si="38"/>
        <v>6.5245714285714289</v>
      </c>
      <c r="BC24" s="35">
        <f t="shared" si="39"/>
        <v>6.4982857142857151</v>
      </c>
      <c r="BD24" s="35">
        <f t="shared" si="40"/>
        <v>6.4720000000000013</v>
      </c>
      <c r="BE24" s="35">
        <f t="shared" si="41"/>
        <v>6.4457142857142866</v>
      </c>
      <c r="BF24" s="35">
        <f t="shared" si="42"/>
        <v>6.4194285714285728</v>
      </c>
      <c r="BG24" s="35">
        <f t="shared" si="43"/>
        <v>6.3931428571428555</v>
      </c>
      <c r="BH24" s="35">
        <f t="shared" si="44"/>
        <v>6.3668571428571417</v>
      </c>
      <c r="BI24" s="35">
        <f t="shared" si="45"/>
        <v>6.340571428571427</v>
      </c>
      <c r="BJ24" s="35">
        <f t="shared" si="46"/>
        <v>6.3142857142857132</v>
      </c>
      <c r="BK24" s="35">
        <f t="shared" si="47"/>
        <v>6.2879999999999985</v>
      </c>
      <c r="BL24" s="35">
        <f t="shared" si="48"/>
        <v>6.2617142857142847</v>
      </c>
      <c r="BM24" s="35">
        <f t="shared" si="49"/>
        <v>6.2354285714285709</v>
      </c>
      <c r="BN24" s="35">
        <f t="shared" si="50"/>
        <v>6.2091428571428562</v>
      </c>
      <c r="BO24" s="35">
        <f t="shared" si="51"/>
        <v>6.1828571428571415</v>
      </c>
      <c r="BP24" s="35">
        <f t="shared" si="52"/>
        <v>6.1565714285714277</v>
      </c>
      <c r="BQ24" s="35">
        <f t="shared" si="53"/>
        <v>6.1302857142857139</v>
      </c>
      <c r="BR24" s="35">
        <f t="shared" si="54"/>
        <v>6.1039999999999992</v>
      </c>
      <c r="BS24" s="35">
        <f t="shared" si="55"/>
        <v>3.6477142857142857</v>
      </c>
      <c r="BT24" s="35">
        <f t="shared" si="56"/>
        <v>8.1342857142857152</v>
      </c>
      <c r="BU24" s="35">
        <f t="shared" si="57"/>
        <v>3.5951428571428572</v>
      </c>
      <c r="BV24" s="35">
        <f t="shared" si="58"/>
        <v>8.2205714285714286</v>
      </c>
      <c r="BW24" s="35">
        <f t="shared" si="59"/>
        <v>5.9725714285714284</v>
      </c>
      <c r="BX24" s="35">
        <f t="shared" si="73"/>
        <v>5.9462857142857146</v>
      </c>
      <c r="BY24" s="35">
        <f>(($A24-$A20)/($A26-$A20))*(BY26-BY20)+BY20</f>
        <v>5.92</v>
      </c>
      <c r="BZ24" s="35">
        <f t="shared" si="61"/>
        <v>5.8796666666666662</v>
      </c>
      <c r="CA24" s="35">
        <f t="shared" si="62"/>
        <v>5.8393333333333333</v>
      </c>
      <c r="CB24" s="35">
        <f t="shared" si="63"/>
        <v>5.7989999999999995</v>
      </c>
      <c r="CC24" s="35">
        <f t="shared" si="64"/>
        <v>5.7586666666666666</v>
      </c>
      <c r="CD24" s="35">
        <f t="shared" si="65"/>
        <v>5.7183333333333337</v>
      </c>
      <c r="CE24" s="35">
        <f t="shared" si="66"/>
        <v>5.6779999999999999</v>
      </c>
      <c r="CF24" s="35">
        <f t="shared" si="67"/>
        <v>5.6376666666666662</v>
      </c>
      <c r="CG24" s="35">
        <f t="shared" si="68"/>
        <v>5.5973333333333333</v>
      </c>
      <c r="CH24" s="35">
        <f t="shared" si="69"/>
        <v>5.5570000000000004</v>
      </c>
      <c r="CI24" s="35">
        <f>(($A24-$A20)/($A26-$A20))*(CI26-CI20)+CI20</f>
        <v>5.5166666666666666</v>
      </c>
    </row>
    <row r="25" spans="1:87" ht="15" thickBot="1" x14ac:dyDescent="0.35">
      <c r="A25" s="32">
        <v>18.5</v>
      </c>
      <c r="B25" s="158">
        <v>0.5</v>
      </c>
      <c r="C25" s="158">
        <v>0.5</v>
      </c>
      <c r="D25" s="158">
        <v>0.5</v>
      </c>
      <c r="E25" s="158">
        <v>0.5</v>
      </c>
      <c r="F25" s="158">
        <v>0.5</v>
      </c>
      <c r="G25" s="158">
        <v>0.5</v>
      </c>
      <c r="H25" s="158">
        <v>0.5</v>
      </c>
      <c r="I25" s="158">
        <v>0.5</v>
      </c>
      <c r="J25" s="158">
        <v>0.5</v>
      </c>
      <c r="K25" s="158">
        <v>0.5</v>
      </c>
      <c r="L25" s="158">
        <v>0.5</v>
      </c>
      <c r="M25" s="158">
        <v>0.5</v>
      </c>
      <c r="N25" s="158">
        <v>0.5</v>
      </c>
      <c r="O25" s="158">
        <v>0.5</v>
      </c>
      <c r="P25" s="158">
        <v>0.5</v>
      </c>
      <c r="Q25" s="158">
        <v>0.5</v>
      </c>
      <c r="R25" s="158">
        <v>0.5</v>
      </c>
      <c r="S25" s="158">
        <v>0.5</v>
      </c>
      <c r="T25" s="158">
        <v>0.5</v>
      </c>
      <c r="U25" s="158">
        <v>0.5</v>
      </c>
      <c r="V25" s="158">
        <v>0.5</v>
      </c>
      <c r="W25" s="158">
        <v>0.5</v>
      </c>
      <c r="X25" s="158">
        <v>0.5</v>
      </c>
      <c r="Y25" s="35">
        <f>(($A25-$A20)/($A26-$A20))*(Y26-Y20)+Y20</f>
        <v>8.8076666666666661</v>
      </c>
      <c r="Z25" s="35">
        <f t="shared" si="76"/>
        <v>8.5591904761904765</v>
      </c>
      <c r="AA25" s="35">
        <f t="shared" si="77"/>
        <v>8.3107142857142851</v>
      </c>
      <c r="AB25" s="35">
        <f t="shared" si="78"/>
        <v>8.0622380952380954</v>
      </c>
      <c r="AC25" s="35">
        <f t="shared" si="79"/>
        <v>7.8137619047619049</v>
      </c>
      <c r="AD25" s="35">
        <f t="shared" si="80"/>
        <v>7.5652857142857144</v>
      </c>
      <c r="AE25" s="35">
        <f t="shared" si="81"/>
        <v>7.3168095238095239</v>
      </c>
      <c r="AF25" s="35">
        <f>(($A25-$A20)/($A26-$A20))*(AF26-AF20)+AF20</f>
        <v>7.0683333333333334</v>
      </c>
      <c r="AG25" s="35">
        <f t="shared" si="18"/>
        <v>7.06</v>
      </c>
      <c r="AH25" s="35">
        <f t="shared" si="19"/>
        <v>7.0516666666666667</v>
      </c>
      <c r="AI25" s="35">
        <f t="shared" si="20"/>
        <v>7.043333333333333</v>
      </c>
      <c r="AJ25" s="35">
        <f t="shared" si="21"/>
        <v>7.0350000000000001</v>
      </c>
      <c r="AK25" s="35">
        <f t="shared" si="22"/>
        <v>7.0266666666666664</v>
      </c>
      <c r="AL25" s="35">
        <f t="shared" si="23"/>
        <v>7.0183333333333326</v>
      </c>
      <c r="AM25" s="35">
        <f t="shared" si="24"/>
        <v>7.01</v>
      </c>
      <c r="AN25" s="35">
        <f t="shared" si="25"/>
        <v>7.001666666666666</v>
      </c>
      <c r="AO25" s="35">
        <f t="shared" si="26"/>
        <v>6.9933333333333332</v>
      </c>
      <c r="AP25" s="35">
        <f>(($A25-$A20)/($A26-$A20))*(AP26-AP20)+AP20</f>
        <v>6.9849999999999994</v>
      </c>
      <c r="AQ25" s="35">
        <f t="shared" si="27"/>
        <v>6.9585714285714282</v>
      </c>
      <c r="AR25" s="35">
        <f t="shared" si="28"/>
        <v>6.9321428571428569</v>
      </c>
      <c r="AS25" s="35">
        <f t="shared" si="29"/>
        <v>6.9057142857142857</v>
      </c>
      <c r="AT25" s="35">
        <f t="shared" si="30"/>
        <v>6.8792857142857144</v>
      </c>
      <c r="AU25" s="35">
        <f t="shared" si="31"/>
        <v>6.8528571428571432</v>
      </c>
      <c r="AV25" s="35">
        <f t="shared" si="32"/>
        <v>6.826428571428572</v>
      </c>
      <c r="AW25" s="35">
        <f t="shared" si="33"/>
        <v>6.8000000000000007</v>
      </c>
      <c r="AX25" s="35">
        <f t="shared" si="34"/>
        <v>6.7735714285714286</v>
      </c>
      <c r="AY25" s="35">
        <f t="shared" si="35"/>
        <v>6.7471428571428573</v>
      </c>
      <c r="AZ25" s="35">
        <f t="shared" si="36"/>
        <v>6.7207142857142861</v>
      </c>
      <c r="BA25" s="35">
        <f t="shared" si="37"/>
        <v>6.6942857142857148</v>
      </c>
      <c r="BB25" s="35">
        <f t="shared" si="38"/>
        <v>6.6678571428571436</v>
      </c>
      <c r="BC25" s="35">
        <f t="shared" si="39"/>
        <v>6.6414285714285723</v>
      </c>
      <c r="BD25" s="35">
        <f t="shared" si="40"/>
        <v>6.6150000000000011</v>
      </c>
      <c r="BE25" s="35">
        <f t="shared" si="41"/>
        <v>6.5885714285714299</v>
      </c>
      <c r="BF25" s="35">
        <f t="shared" si="42"/>
        <v>6.5621428571428586</v>
      </c>
      <c r="BG25" s="35">
        <f t="shared" si="43"/>
        <v>6.5357142857142847</v>
      </c>
      <c r="BH25" s="35">
        <f t="shared" si="44"/>
        <v>6.5092857142857126</v>
      </c>
      <c r="BI25" s="35">
        <f t="shared" si="45"/>
        <v>6.4828571428571413</v>
      </c>
      <c r="BJ25" s="35">
        <f t="shared" si="46"/>
        <v>6.456428571428571</v>
      </c>
      <c r="BK25" s="35">
        <f t="shared" si="47"/>
        <v>6.4299999999999988</v>
      </c>
      <c r="BL25" s="35">
        <f t="shared" si="48"/>
        <v>6.4035714285714276</v>
      </c>
      <c r="BM25" s="35">
        <f t="shared" si="49"/>
        <v>6.3771428571428563</v>
      </c>
      <c r="BN25" s="35">
        <f t="shared" si="50"/>
        <v>6.3507142857142851</v>
      </c>
      <c r="BO25" s="35">
        <f t="shared" si="51"/>
        <v>6.3242857142857138</v>
      </c>
      <c r="BP25" s="35">
        <f t="shared" si="52"/>
        <v>6.2978571428571426</v>
      </c>
      <c r="BQ25" s="35">
        <f t="shared" si="53"/>
        <v>6.2714285714285714</v>
      </c>
      <c r="BR25" s="35">
        <f t="shared" si="54"/>
        <v>6.2450000000000001</v>
      </c>
      <c r="BS25" s="35">
        <f t="shared" si="55"/>
        <v>3.6435714285714291</v>
      </c>
      <c r="BT25" s="35">
        <f t="shared" si="56"/>
        <v>8.399285714285714</v>
      </c>
      <c r="BU25" s="35">
        <f t="shared" si="57"/>
        <v>3.5907142857142862</v>
      </c>
      <c r="BV25" s="35">
        <f t="shared" si="58"/>
        <v>8.4935714285714283</v>
      </c>
      <c r="BW25" s="35">
        <f t="shared" si="59"/>
        <v>6.112857142857143</v>
      </c>
      <c r="BX25" s="35">
        <f t="shared" si="73"/>
        <v>6.0864285714285717</v>
      </c>
      <c r="BY25" s="35">
        <f>(($A25-$A20)/($A26-$A20))*(BY26-BY20)+BY20</f>
        <v>6.0600000000000005</v>
      </c>
      <c r="BZ25" s="35">
        <f t="shared" si="61"/>
        <v>5.959833333333334</v>
      </c>
      <c r="CA25" s="35">
        <f t="shared" si="62"/>
        <v>5.8596666666666675</v>
      </c>
      <c r="CB25" s="35">
        <f t="shared" si="63"/>
        <v>5.7595000000000001</v>
      </c>
      <c r="CC25" s="35">
        <f t="shared" si="64"/>
        <v>5.6593333333333335</v>
      </c>
      <c r="CD25" s="35">
        <f t="shared" si="65"/>
        <v>5.559166666666667</v>
      </c>
      <c r="CE25" s="35">
        <f t="shared" si="66"/>
        <v>5.4589999999999996</v>
      </c>
      <c r="CF25" s="35">
        <f t="shared" si="67"/>
        <v>5.3588333333333331</v>
      </c>
      <c r="CG25" s="35">
        <f t="shared" si="68"/>
        <v>5.2586666666666666</v>
      </c>
      <c r="CH25" s="35">
        <f t="shared" si="69"/>
        <v>5.1584999999999992</v>
      </c>
      <c r="CI25" s="35">
        <f>(($A25-$A20)/($A26-$A20))*(CI26-CI20)+CI20</f>
        <v>5.0583333333333327</v>
      </c>
    </row>
    <row r="26" spans="1:87" ht="15" thickBot="1" x14ac:dyDescent="0.35">
      <c r="A26" s="32">
        <v>18</v>
      </c>
      <c r="B26" s="158">
        <v>0.5</v>
      </c>
      <c r="C26" s="158">
        <v>0.5</v>
      </c>
      <c r="D26" s="158">
        <v>0.5</v>
      </c>
      <c r="E26" s="158">
        <v>0.5</v>
      </c>
      <c r="F26" s="158">
        <v>0.5</v>
      </c>
      <c r="G26" s="158">
        <v>0.5</v>
      </c>
      <c r="H26" s="158">
        <v>0.5</v>
      </c>
      <c r="I26" s="158">
        <v>0.5</v>
      </c>
      <c r="J26" s="158">
        <v>0.5</v>
      </c>
      <c r="K26" s="158">
        <v>0.5</v>
      </c>
      <c r="L26" s="158">
        <v>0.5</v>
      </c>
      <c r="M26" s="158">
        <v>0.5</v>
      </c>
      <c r="N26" s="158">
        <v>0.5</v>
      </c>
      <c r="O26" s="158">
        <v>0.5</v>
      </c>
      <c r="P26" s="158">
        <v>0.5</v>
      </c>
      <c r="Q26" s="158">
        <v>0.5</v>
      </c>
      <c r="R26" s="158">
        <v>0.5</v>
      </c>
      <c r="S26" s="158">
        <v>0.5</v>
      </c>
      <c r="T26" s="158">
        <v>0.5</v>
      </c>
      <c r="U26" s="158">
        <v>0.5</v>
      </c>
      <c r="V26" s="158">
        <v>0.5</v>
      </c>
      <c r="W26" s="158">
        <v>0.5</v>
      </c>
      <c r="X26" s="158">
        <v>0.5</v>
      </c>
      <c r="Y26" s="139">
        <v>9.2899999999999991</v>
      </c>
      <c r="Z26" s="35">
        <f t="shared" si="76"/>
        <v>8.9914285714285711</v>
      </c>
      <c r="AA26" s="35">
        <f t="shared" si="77"/>
        <v>8.6928571428571431</v>
      </c>
      <c r="AB26" s="35">
        <f t="shared" si="78"/>
        <v>8.3942857142857132</v>
      </c>
      <c r="AC26" s="35">
        <f t="shared" si="79"/>
        <v>8.0957142857142852</v>
      </c>
      <c r="AD26" s="35">
        <f t="shared" si="80"/>
        <v>7.7971428571428572</v>
      </c>
      <c r="AE26" s="35">
        <f t="shared" si="81"/>
        <v>7.4985714285714291</v>
      </c>
      <c r="AF26" s="139">
        <v>7.2</v>
      </c>
      <c r="AG26" s="35">
        <f t="shared" si="18"/>
        <v>7.1930000000000005</v>
      </c>
      <c r="AH26" s="35">
        <f t="shared" si="19"/>
        <v>7.1859999999999999</v>
      </c>
      <c r="AI26" s="35">
        <f t="shared" si="20"/>
        <v>7.1790000000000003</v>
      </c>
      <c r="AJ26" s="35">
        <f t="shared" si="21"/>
        <v>7.1719999999999997</v>
      </c>
      <c r="AK26" s="35">
        <f t="shared" si="22"/>
        <v>7.165</v>
      </c>
      <c r="AL26" s="35">
        <f t="shared" si="23"/>
        <v>7.1580000000000004</v>
      </c>
      <c r="AM26" s="35">
        <f t="shared" si="24"/>
        <v>7.1509999999999998</v>
      </c>
      <c r="AN26" s="35">
        <f t="shared" si="25"/>
        <v>7.1440000000000001</v>
      </c>
      <c r="AO26" s="35">
        <f t="shared" si="26"/>
        <v>7.1369999999999996</v>
      </c>
      <c r="AP26" s="139">
        <v>7.13</v>
      </c>
      <c r="AQ26" s="35">
        <f t="shared" si="27"/>
        <v>7.1034285714285712</v>
      </c>
      <c r="AR26" s="35">
        <f t="shared" si="28"/>
        <v>7.0768571428571425</v>
      </c>
      <c r="AS26" s="35">
        <f t="shared" si="29"/>
        <v>7.0502857142857147</v>
      </c>
      <c r="AT26" s="35">
        <f t="shared" si="30"/>
        <v>7.023714285714286</v>
      </c>
      <c r="AU26" s="35">
        <f t="shared" si="31"/>
        <v>6.9971428571428573</v>
      </c>
      <c r="AV26" s="35">
        <f t="shared" si="32"/>
        <v>6.9705714285714295</v>
      </c>
      <c r="AW26" s="35">
        <f t="shared" si="33"/>
        <v>6.9440000000000008</v>
      </c>
      <c r="AX26" s="35">
        <f t="shared" si="34"/>
        <v>6.9174285714285721</v>
      </c>
      <c r="AY26" s="35">
        <f t="shared" si="35"/>
        <v>6.8908571428571435</v>
      </c>
      <c r="AZ26" s="35">
        <f t="shared" si="36"/>
        <v>6.8642857142857148</v>
      </c>
      <c r="BA26" s="35">
        <f t="shared" si="37"/>
        <v>6.8377142857142861</v>
      </c>
      <c r="BB26" s="35">
        <f t="shared" si="38"/>
        <v>6.8111428571428583</v>
      </c>
      <c r="BC26" s="35">
        <f t="shared" si="39"/>
        <v>6.7845714285714296</v>
      </c>
      <c r="BD26" s="35">
        <f t="shared" si="40"/>
        <v>6.7580000000000009</v>
      </c>
      <c r="BE26" s="35">
        <f t="shared" si="41"/>
        <v>6.7314285714285731</v>
      </c>
      <c r="BF26" s="35">
        <f t="shared" si="42"/>
        <v>6.7048571428571444</v>
      </c>
      <c r="BG26" s="35">
        <f t="shared" si="43"/>
        <v>6.678285714285713</v>
      </c>
      <c r="BH26" s="35">
        <f t="shared" si="44"/>
        <v>6.6517142857142844</v>
      </c>
      <c r="BI26" s="35">
        <f t="shared" si="45"/>
        <v>6.6251428571428557</v>
      </c>
      <c r="BJ26" s="35">
        <f t="shared" si="46"/>
        <v>6.5985714285714279</v>
      </c>
      <c r="BK26" s="35">
        <f t="shared" si="47"/>
        <v>6.5719999999999992</v>
      </c>
      <c r="BL26" s="35">
        <f t="shared" si="48"/>
        <v>6.5454285714285705</v>
      </c>
      <c r="BM26" s="35">
        <f t="shared" si="49"/>
        <v>6.5188571428571418</v>
      </c>
      <c r="BN26" s="35">
        <f t="shared" si="50"/>
        <v>6.492285714285714</v>
      </c>
      <c r="BO26" s="35">
        <f t="shared" si="51"/>
        <v>6.4657142857142853</v>
      </c>
      <c r="BP26" s="35">
        <f t="shared" si="52"/>
        <v>6.4391428571428566</v>
      </c>
      <c r="BQ26" s="35">
        <f t="shared" si="53"/>
        <v>6.4125714285714279</v>
      </c>
      <c r="BR26" s="35">
        <f t="shared" si="54"/>
        <v>6.3859999999999992</v>
      </c>
      <c r="BS26" s="35">
        <f t="shared" si="55"/>
        <v>3.6394285714285712</v>
      </c>
      <c r="BT26" s="35">
        <f t="shared" si="56"/>
        <v>8.6642857142857146</v>
      </c>
      <c r="BU26" s="35">
        <f t="shared" si="57"/>
        <v>3.5862857142857143</v>
      </c>
      <c r="BV26" s="35">
        <f t="shared" si="58"/>
        <v>8.766571428571428</v>
      </c>
      <c r="BW26" s="35">
        <f t="shared" si="59"/>
        <v>6.2531428571428576</v>
      </c>
      <c r="BX26" s="35">
        <f t="shared" si="73"/>
        <v>6.2265714285714289</v>
      </c>
      <c r="BY26" s="139">
        <v>6.2</v>
      </c>
      <c r="BZ26" s="35">
        <f t="shared" si="61"/>
        <v>6.04</v>
      </c>
      <c r="CA26" s="35">
        <f t="shared" si="62"/>
        <v>5.88</v>
      </c>
      <c r="CB26" s="35">
        <f t="shared" si="63"/>
        <v>5.72</v>
      </c>
      <c r="CC26" s="35">
        <f t="shared" si="64"/>
        <v>5.56</v>
      </c>
      <c r="CD26" s="35">
        <f t="shared" si="65"/>
        <v>5.4</v>
      </c>
      <c r="CE26" s="35">
        <f t="shared" si="66"/>
        <v>5.24</v>
      </c>
      <c r="CF26" s="35">
        <f t="shared" si="67"/>
        <v>5.08</v>
      </c>
      <c r="CG26" s="35">
        <f t="shared" si="68"/>
        <v>4.92</v>
      </c>
      <c r="CH26" s="35">
        <f t="shared" si="69"/>
        <v>4.76</v>
      </c>
      <c r="CI26" s="139">
        <v>4.5999999999999996</v>
      </c>
    </row>
    <row r="27" spans="1:87" ht="15" thickBot="1" x14ac:dyDescent="0.35">
      <c r="A27" s="32">
        <v>17.5</v>
      </c>
      <c r="B27" s="158">
        <v>0.5</v>
      </c>
      <c r="C27" s="158">
        <v>0.5</v>
      </c>
      <c r="D27" s="158">
        <v>0.5</v>
      </c>
      <c r="E27" s="158">
        <v>0.5</v>
      </c>
      <c r="F27" s="158">
        <v>0.5</v>
      </c>
      <c r="G27" s="158">
        <v>0.5</v>
      </c>
      <c r="H27" s="158">
        <v>0.5</v>
      </c>
      <c r="I27" s="158">
        <v>0.5</v>
      </c>
      <c r="J27" s="158">
        <v>0.5</v>
      </c>
      <c r="K27" s="158">
        <v>0.5</v>
      </c>
      <c r="L27" s="158">
        <v>0.5</v>
      </c>
      <c r="M27" s="158">
        <v>0.5</v>
      </c>
      <c r="N27" s="158">
        <v>0.5</v>
      </c>
      <c r="O27" s="158">
        <v>0.5</v>
      </c>
      <c r="P27" s="158">
        <v>0.5</v>
      </c>
      <c r="Q27" s="158">
        <v>0.5</v>
      </c>
      <c r="R27" s="158">
        <v>0.5</v>
      </c>
      <c r="S27" s="158">
        <v>0.5</v>
      </c>
      <c r="T27" s="158">
        <v>0.5</v>
      </c>
      <c r="U27" s="158">
        <v>0.5</v>
      </c>
      <c r="V27" s="158">
        <v>0.5</v>
      </c>
      <c r="W27" s="158">
        <v>0.5</v>
      </c>
      <c r="X27" s="158">
        <v>0.5</v>
      </c>
      <c r="Y27" s="158">
        <v>0.5</v>
      </c>
      <c r="Z27" s="158">
        <v>0.5</v>
      </c>
      <c r="AA27" s="158">
        <v>0.5</v>
      </c>
      <c r="AB27" s="158">
        <v>0.5</v>
      </c>
      <c r="AC27" s="158">
        <v>0.5</v>
      </c>
      <c r="AD27" s="158">
        <v>0.5</v>
      </c>
      <c r="AE27" s="158">
        <v>0.5</v>
      </c>
      <c r="AF27" s="35">
        <f>(($A27-$A26)/($A32-$A26))*(AF32-AF26)+AF26</f>
        <v>7.6416666666666666</v>
      </c>
      <c r="AG27" s="35">
        <f t="shared" si="18"/>
        <v>7.6073333333333331</v>
      </c>
      <c r="AH27" s="35">
        <f t="shared" si="19"/>
        <v>7.5730000000000004</v>
      </c>
      <c r="AI27" s="35">
        <f t="shared" si="20"/>
        <v>7.5386666666666668</v>
      </c>
      <c r="AJ27" s="35">
        <f t="shared" si="21"/>
        <v>7.5043333333333333</v>
      </c>
      <c r="AK27" s="35">
        <f t="shared" si="22"/>
        <v>7.4700000000000006</v>
      </c>
      <c r="AL27" s="35">
        <f t="shared" si="23"/>
        <v>7.4356666666666671</v>
      </c>
      <c r="AM27" s="35">
        <f t="shared" si="24"/>
        <v>7.4013333333333335</v>
      </c>
      <c r="AN27" s="35">
        <f t="shared" si="25"/>
        <v>7.367</v>
      </c>
      <c r="AO27" s="35">
        <f t="shared" si="26"/>
        <v>7.3326666666666673</v>
      </c>
      <c r="AP27" s="35">
        <f>(($A27-$A26)/($A32-$A26))*(AP32-AP26)+AP26</f>
        <v>7.2983333333333338</v>
      </c>
      <c r="AQ27" s="35">
        <f t="shared" si="27"/>
        <v>7.2720000000000002</v>
      </c>
      <c r="AR27" s="35">
        <f t="shared" si="28"/>
        <v>7.2456666666666676</v>
      </c>
      <c r="AS27" s="35">
        <f t="shared" si="29"/>
        <v>7.219333333333334</v>
      </c>
      <c r="AT27" s="35">
        <f t="shared" si="30"/>
        <v>7.1930000000000005</v>
      </c>
      <c r="AU27" s="35">
        <f t="shared" si="31"/>
        <v>7.1666666666666679</v>
      </c>
      <c r="AV27" s="35">
        <f t="shared" si="32"/>
        <v>7.1403333333333343</v>
      </c>
      <c r="AW27" s="35">
        <f t="shared" si="33"/>
        <v>7.1140000000000008</v>
      </c>
      <c r="AX27" s="35">
        <f t="shared" si="34"/>
        <v>7.0876666666666681</v>
      </c>
      <c r="AY27" s="35">
        <f t="shared" si="35"/>
        <v>7.0613333333333346</v>
      </c>
      <c r="AZ27" s="35">
        <f t="shared" si="36"/>
        <v>7.035000000000001</v>
      </c>
      <c r="BA27" s="35">
        <f t="shared" si="37"/>
        <v>7.0086666666666675</v>
      </c>
      <c r="BB27" s="35">
        <f t="shared" si="38"/>
        <v>6.9823333333333348</v>
      </c>
      <c r="BC27" s="35">
        <f t="shared" si="39"/>
        <v>6.9560000000000013</v>
      </c>
      <c r="BD27" s="35">
        <f t="shared" si="40"/>
        <v>6.9296666666666678</v>
      </c>
      <c r="BE27" s="35">
        <f t="shared" si="41"/>
        <v>6.9033333333333351</v>
      </c>
      <c r="BF27" s="35">
        <f t="shared" si="42"/>
        <v>6.8770000000000016</v>
      </c>
      <c r="BG27" s="35">
        <f t="shared" si="43"/>
        <v>6.8506666666666653</v>
      </c>
      <c r="BH27" s="35">
        <f t="shared" si="44"/>
        <v>6.8243333333333327</v>
      </c>
      <c r="BI27" s="35">
        <f t="shared" si="45"/>
        <v>6.7979999999999992</v>
      </c>
      <c r="BJ27" s="35">
        <f t="shared" si="46"/>
        <v>6.7716666666666665</v>
      </c>
      <c r="BK27" s="35">
        <f t="shared" si="47"/>
        <v>6.745333333333333</v>
      </c>
      <c r="BL27" s="35">
        <f t="shared" si="48"/>
        <v>6.7189999999999994</v>
      </c>
      <c r="BM27" s="35">
        <f t="shared" si="49"/>
        <v>6.6926666666666659</v>
      </c>
      <c r="BN27" s="35">
        <f t="shared" si="50"/>
        <v>6.6663333333333323</v>
      </c>
      <c r="BO27" s="35">
        <f t="shared" si="51"/>
        <v>6.64</v>
      </c>
      <c r="BP27" s="35">
        <f t="shared" si="52"/>
        <v>6.6136666666666661</v>
      </c>
      <c r="BQ27" s="35">
        <f t="shared" si="53"/>
        <v>6.5873333333333335</v>
      </c>
      <c r="BR27" s="35">
        <f t="shared" si="54"/>
        <v>6.5609999999999999</v>
      </c>
      <c r="BS27" s="35">
        <f t="shared" si="55"/>
        <v>3.6463333333333328</v>
      </c>
      <c r="BT27" s="35">
        <f t="shared" si="56"/>
        <v>8.9840476190476206</v>
      </c>
      <c r="BU27" s="35">
        <f t="shared" si="57"/>
        <v>3.5936666666666661</v>
      </c>
      <c r="BV27" s="35">
        <f t="shared" si="58"/>
        <v>9.0964285714285715</v>
      </c>
      <c r="BW27" s="35">
        <f t="shared" si="59"/>
        <v>6.429333333333334</v>
      </c>
      <c r="BX27" s="35">
        <f t="shared" si="73"/>
        <v>6.4030000000000005</v>
      </c>
      <c r="BY27" s="35">
        <f>(($A27-$A26)/($A32-$A26))*(BY32-BY26)+BY26</f>
        <v>6.3766666666666669</v>
      </c>
      <c r="BZ27" s="35">
        <f t="shared" si="61"/>
        <v>6.2121666666666666</v>
      </c>
      <c r="CA27" s="35">
        <f t="shared" si="62"/>
        <v>6.0476666666666672</v>
      </c>
      <c r="CB27" s="35">
        <f t="shared" si="63"/>
        <v>5.8831666666666669</v>
      </c>
      <c r="CC27" s="35">
        <f t="shared" si="64"/>
        <v>5.7186666666666666</v>
      </c>
      <c r="CD27" s="35">
        <f t="shared" si="65"/>
        <v>5.5541666666666671</v>
      </c>
      <c r="CE27" s="35">
        <f t="shared" si="66"/>
        <v>5.3896666666666668</v>
      </c>
      <c r="CF27" s="35">
        <f t="shared" si="67"/>
        <v>5.2251666666666665</v>
      </c>
      <c r="CG27" s="35">
        <f t="shared" si="68"/>
        <v>5.0606666666666671</v>
      </c>
      <c r="CH27" s="35">
        <f t="shared" si="69"/>
        <v>4.8961666666666668</v>
      </c>
      <c r="CI27" s="35">
        <f>(($A27-$A26)/($A32-$A26))*(CI32-CI26)+CI26</f>
        <v>4.7316666666666665</v>
      </c>
    </row>
    <row r="28" spans="1:87" ht="15" thickBot="1" x14ac:dyDescent="0.35">
      <c r="A28" s="32">
        <v>17</v>
      </c>
      <c r="B28" s="158">
        <v>0.5</v>
      </c>
      <c r="C28" s="158">
        <v>0.5</v>
      </c>
      <c r="D28" s="158">
        <v>0.5</v>
      </c>
      <c r="E28" s="158">
        <v>0.5</v>
      </c>
      <c r="F28" s="158">
        <v>0.5</v>
      </c>
      <c r="G28" s="158">
        <v>0.5</v>
      </c>
      <c r="H28" s="158">
        <v>0.5</v>
      </c>
      <c r="I28" s="158">
        <v>0.5</v>
      </c>
      <c r="J28" s="158">
        <v>0.5</v>
      </c>
      <c r="K28" s="158">
        <v>0.5</v>
      </c>
      <c r="L28" s="158">
        <v>0.5</v>
      </c>
      <c r="M28" s="158">
        <v>0.5</v>
      </c>
      <c r="N28" s="158">
        <v>0.5</v>
      </c>
      <c r="O28" s="158">
        <v>0.5</v>
      </c>
      <c r="P28" s="158">
        <v>0.5</v>
      </c>
      <c r="Q28" s="158">
        <v>0.5</v>
      </c>
      <c r="R28" s="158">
        <v>0.5</v>
      </c>
      <c r="S28" s="158">
        <v>0.5</v>
      </c>
      <c r="T28" s="158">
        <v>0.5</v>
      </c>
      <c r="U28" s="158">
        <v>0.5</v>
      </c>
      <c r="V28" s="158">
        <v>0.5</v>
      </c>
      <c r="W28" s="158">
        <v>0.5</v>
      </c>
      <c r="X28" s="158">
        <v>0.5</v>
      </c>
      <c r="Y28" s="158">
        <v>0.5</v>
      </c>
      <c r="Z28" s="158">
        <v>0.5</v>
      </c>
      <c r="AA28" s="158">
        <v>0.5</v>
      </c>
      <c r="AB28" s="158">
        <v>0.5</v>
      </c>
      <c r="AC28" s="158">
        <v>0.5</v>
      </c>
      <c r="AD28" s="158">
        <v>0.5</v>
      </c>
      <c r="AE28" s="158">
        <v>0.5</v>
      </c>
      <c r="AF28" s="35">
        <f>(($A28-$A26)/($A32-$A26))*(AF32-AF26)+AF26</f>
        <v>8.0833333333333339</v>
      </c>
      <c r="AG28" s="35">
        <f t="shared" si="18"/>
        <v>8.0216666666666665</v>
      </c>
      <c r="AH28" s="35">
        <f t="shared" si="19"/>
        <v>7.9600000000000009</v>
      </c>
      <c r="AI28" s="35">
        <f t="shared" si="20"/>
        <v>7.8983333333333343</v>
      </c>
      <c r="AJ28" s="35">
        <f t="shared" si="21"/>
        <v>7.8366666666666678</v>
      </c>
      <c r="AK28" s="35">
        <f t="shared" si="22"/>
        <v>7.7750000000000004</v>
      </c>
      <c r="AL28" s="35">
        <f t="shared" si="23"/>
        <v>7.7133333333333338</v>
      </c>
      <c r="AM28" s="35">
        <f t="shared" si="24"/>
        <v>7.6516666666666673</v>
      </c>
      <c r="AN28" s="35">
        <f t="shared" si="25"/>
        <v>7.59</v>
      </c>
      <c r="AO28" s="35">
        <f t="shared" si="26"/>
        <v>7.5283333333333333</v>
      </c>
      <c r="AP28" s="35">
        <f>(($A28-$A26)/($A32-$A26))*(AP32-AP26)+AP26</f>
        <v>7.4666666666666668</v>
      </c>
      <c r="AQ28" s="35">
        <f t="shared" si="27"/>
        <v>7.4405714285714284</v>
      </c>
      <c r="AR28" s="35">
        <f t="shared" si="28"/>
        <v>7.4144761904761909</v>
      </c>
      <c r="AS28" s="35">
        <f t="shared" si="29"/>
        <v>7.3883809523809525</v>
      </c>
      <c r="AT28" s="35">
        <f t="shared" si="30"/>
        <v>7.362285714285715</v>
      </c>
      <c r="AU28" s="35">
        <f t="shared" si="31"/>
        <v>7.3361904761904766</v>
      </c>
      <c r="AV28" s="35">
        <f t="shared" si="32"/>
        <v>7.3100952380952391</v>
      </c>
      <c r="AW28" s="35">
        <f t="shared" si="33"/>
        <v>7.2840000000000007</v>
      </c>
      <c r="AX28" s="35">
        <f t="shared" si="34"/>
        <v>7.2579047619047632</v>
      </c>
      <c r="AY28" s="35">
        <f t="shared" si="35"/>
        <v>7.2318095238095248</v>
      </c>
      <c r="AZ28" s="35">
        <f t="shared" si="36"/>
        <v>7.2057142857142864</v>
      </c>
      <c r="BA28" s="35">
        <f t="shared" si="37"/>
        <v>7.1796190476190489</v>
      </c>
      <c r="BB28" s="35">
        <f t="shared" si="38"/>
        <v>7.1535238095238105</v>
      </c>
      <c r="BC28" s="35">
        <f t="shared" si="39"/>
        <v>7.1274285714285721</v>
      </c>
      <c r="BD28" s="35">
        <f t="shared" si="40"/>
        <v>7.1013333333333346</v>
      </c>
      <c r="BE28" s="35">
        <f t="shared" si="41"/>
        <v>7.0752380952380971</v>
      </c>
      <c r="BF28" s="35">
        <f t="shared" si="42"/>
        <v>7.0491428571428587</v>
      </c>
      <c r="BG28" s="35">
        <f t="shared" si="43"/>
        <v>7.0230476190476177</v>
      </c>
      <c r="BH28" s="35">
        <f t="shared" si="44"/>
        <v>6.9969523809523801</v>
      </c>
      <c r="BI28" s="35">
        <f t="shared" si="45"/>
        <v>6.9708571428571418</v>
      </c>
      <c r="BJ28" s="35">
        <f t="shared" si="46"/>
        <v>6.9447619047619042</v>
      </c>
      <c r="BK28" s="35">
        <f t="shared" si="47"/>
        <v>6.9186666666666659</v>
      </c>
      <c r="BL28" s="35">
        <f t="shared" si="48"/>
        <v>6.8925714285714275</v>
      </c>
      <c r="BM28" s="35">
        <f t="shared" si="49"/>
        <v>6.86647619047619</v>
      </c>
      <c r="BN28" s="35">
        <f t="shared" si="50"/>
        <v>6.8403809523809516</v>
      </c>
      <c r="BO28" s="35">
        <f t="shared" si="51"/>
        <v>6.8142857142857141</v>
      </c>
      <c r="BP28" s="35">
        <f t="shared" si="52"/>
        <v>6.7881904761904757</v>
      </c>
      <c r="BQ28" s="35">
        <f t="shared" si="53"/>
        <v>6.7620952380952382</v>
      </c>
      <c r="BR28" s="35">
        <f t="shared" si="54"/>
        <v>6.7359999999999998</v>
      </c>
      <c r="BS28" s="35">
        <f t="shared" si="55"/>
        <v>3.6532380952380952</v>
      </c>
      <c r="BT28" s="35">
        <f t="shared" si="56"/>
        <v>9.3038095238095249</v>
      </c>
      <c r="BU28" s="35">
        <f t="shared" si="57"/>
        <v>3.6010476190476188</v>
      </c>
      <c r="BV28" s="35">
        <f t="shared" si="58"/>
        <v>9.426285714285715</v>
      </c>
      <c r="BW28" s="35">
        <f t="shared" si="59"/>
        <v>6.6055238095238096</v>
      </c>
      <c r="BX28" s="35">
        <f t="shared" si="73"/>
        <v>6.5794285714285721</v>
      </c>
      <c r="BY28" s="35">
        <f>(($A28-$A26)/($A32-$A26))*(BY32-BY26)+BY26</f>
        <v>6.5533333333333337</v>
      </c>
      <c r="BZ28" s="35">
        <f t="shared" si="61"/>
        <v>6.3843333333333332</v>
      </c>
      <c r="CA28" s="35">
        <f t="shared" si="62"/>
        <v>6.2153333333333336</v>
      </c>
      <c r="CB28" s="35">
        <f t="shared" si="63"/>
        <v>6.0463333333333331</v>
      </c>
      <c r="CC28" s="35">
        <f t="shared" si="64"/>
        <v>5.8773333333333335</v>
      </c>
      <c r="CD28" s="35">
        <f t="shared" si="65"/>
        <v>5.7083333333333339</v>
      </c>
      <c r="CE28" s="35">
        <f t="shared" si="66"/>
        <v>5.5393333333333334</v>
      </c>
      <c r="CF28" s="35">
        <f t="shared" si="67"/>
        <v>5.370333333333333</v>
      </c>
      <c r="CG28" s="35">
        <f t="shared" si="68"/>
        <v>5.2013333333333334</v>
      </c>
      <c r="CH28" s="35">
        <f t="shared" si="69"/>
        <v>5.0323333333333338</v>
      </c>
      <c r="CI28" s="35">
        <f>(($A28-$A26)/($A32-$A26))*(CI32-CI26)+CI26</f>
        <v>4.8633333333333333</v>
      </c>
    </row>
    <row r="29" spans="1:87" ht="15" thickBot="1" x14ac:dyDescent="0.35">
      <c r="A29" s="32">
        <v>16.5</v>
      </c>
      <c r="B29" s="158">
        <v>0.5</v>
      </c>
      <c r="C29" s="158">
        <v>0.5</v>
      </c>
      <c r="D29" s="158">
        <v>0.5</v>
      </c>
      <c r="E29" s="158">
        <v>0.5</v>
      </c>
      <c r="F29" s="158">
        <v>0.5</v>
      </c>
      <c r="G29" s="158">
        <v>0.5</v>
      </c>
      <c r="H29" s="158">
        <v>0.5</v>
      </c>
      <c r="I29" s="158">
        <v>0.5</v>
      </c>
      <c r="J29" s="158">
        <v>0.5</v>
      </c>
      <c r="K29" s="158">
        <v>0.5</v>
      </c>
      <c r="L29" s="158">
        <v>0.5</v>
      </c>
      <c r="M29" s="158">
        <v>0.5</v>
      </c>
      <c r="N29" s="158">
        <v>0.5</v>
      </c>
      <c r="O29" s="158">
        <v>0.5</v>
      </c>
      <c r="P29" s="158">
        <v>0.5</v>
      </c>
      <c r="Q29" s="158">
        <v>0.5</v>
      </c>
      <c r="R29" s="158">
        <v>0.5</v>
      </c>
      <c r="S29" s="158">
        <v>0.5</v>
      </c>
      <c r="T29" s="158">
        <v>0.5</v>
      </c>
      <c r="U29" s="158">
        <v>0.5</v>
      </c>
      <c r="V29" s="158">
        <v>0.5</v>
      </c>
      <c r="W29" s="158">
        <v>0.5</v>
      </c>
      <c r="X29" s="158">
        <v>0.5</v>
      </c>
      <c r="Y29" s="158">
        <v>0.5</v>
      </c>
      <c r="Z29" s="158">
        <v>0.5</v>
      </c>
      <c r="AA29" s="158">
        <v>0.5</v>
      </c>
      <c r="AB29" s="158">
        <v>0.5</v>
      </c>
      <c r="AC29" s="158">
        <v>0.5</v>
      </c>
      <c r="AD29" s="158">
        <v>0.5</v>
      </c>
      <c r="AE29" s="158">
        <v>0.5</v>
      </c>
      <c r="AF29" s="35">
        <f>(($A29-$A26)/($A32-$A26))*(AF32-AF26)+AF26</f>
        <v>8.5250000000000004</v>
      </c>
      <c r="AG29" s="35">
        <f t="shared" si="18"/>
        <v>8.4359999999999999</v>
      </c>
      <c r="AH29" s="35">
        <f t="shared" si="19"/>
        <v>8.3470000000000013</v>
      </c>
      <c r="AI29" s="35">
        <f t="shared" si="20"/>
        <v>8.2580000000000009</v>
      </c>
      <c r="AJ29" s="35">
        <f t="shared" si="21"/>
        <v>8.1690000000000005</v>
      </c>
      <c r="AK29" s="35">
        <f t="shared" si="22"/>
        <v>8.08</v>
      </c>
      <c r="AL29" s="35">
        <f t="shared" si="23"/>
        <v>7.9910000000000005</v>
      </c>
      <c r="AM29" s="35">
        <f t="shared" si="24"/>
        <v>7.9020000000000001</v>
      </c>
      <c r="AN29" s="35">
        <f t="shared" si="25"/>
        <v>7.8129999999999997</v>
      </c>
      <c r="AO29" s="35">
        <f t="shared" si="26"/>
        <v>7.7240000000000002</v>
      </c>
      <c r="AP29" s="35">
        <f>(($A29-$A26)/($A32-$A26))*(AP32-AP26)+AP26</f>
        <v>7.6349999999999998</v>
      </c>
      <c r="AQ29" s="35">
        <f t="shared" si="27"/>
        <v>7.6091428571428574</v>
      </c>
      <c r="AR29" s="35">
        <f t="shared" si="28"/>
        <v>7.5832857142857142</v>
      </c>
      <c r="AS29" s="35">
        <f t="shared" si="29"/>
        <v>7.5574285714285718</v>
      </c>
      <c r="AT29" s="35">
        <f t="shared" si="30"/>
        <v>7.5315714285714286</v>
      </c>
      <c r="AU29" s="35">
        <f t="shared" si="31"/>
        <v>7.5057142857142862</v>
      </c>
      <c r="AV29" s="35">
        <f t="shared" si="32"/>
        <v>7.479857142857143</v>
      </c>
      <c r="AW29" s="35">
        <f t="shared" si="33"/>
        <v>7.4540000000000006</v>
      </c>
      <c r="AX29" s="35">
        <f t="shared" si="34"/>
        <v>7.4281428571428574</v>
      </c>
      <c r="AY29" s="35">
        <f t="shared" si="35"/>
        <v>7.402285714285715</v>
      </c>
      <c r="AZ29" s="35">
        <f t="shared" si="36"/>
        <v>7.3764285714285718</v>
      </c>
      <c r="BA29" s="35">
        <f t="shared" si="37"/>
        <v>7.3505714285714294</v>
      </c>
      <c r="BB29" s="35">
        <f t="shared" si="38"/>
        <v>7.3247142857142862</v>
      </c>
      <c r="BC29" s="35">
        <f t="shared" si="39"/>
        <v>7.2988571428571438</v>
      </c>
      <c r="BD29" s="35">
        <f t="shared" si="40"/>
        <v>7.2730000000000015</v>
      </c>
      <c r="BE29" s="35">
        <f t="shared" si="41"/>
        <v>7.2471428571428582</v>
      </c>
      <c r="BF29" s="35">
        <f t="shared" si="42"/>
        <v>7.2212857142857159</v>
      </c>
      <c r="BG29" s="35">
        <f t="shared" si="43"/>
        <v>7.19542857142857</v>
      </c>
      <c r="BH29" s="35">
        <f t="shared" si="44"/>
        <v>7.1695714285714276</v>
      </c>
      <c r="BI29" s="35">
        <f t="shared" si="45"/>
        <v>7.1437142857142844</v>
      </c>
      <c r="BJ29" s="35">
        <f t="shared" si="46"/>
        <v>7.117857142857142</v>
      </c>
      <c r="BK29" s="35">
        <f t="shared" si="47"/>
        <v>7.0919999999999987</v>
      </c>
      <c r="BL29" s="35">
        <f t="shared" si="48"/>
        <v>7.0661428571428564</v>
      </c>
      <c r="BM29" s="35">
        <f t="shared" si="49"/>
        <v>7.040285714285714</v>
      </c>
      <c r="BN29" s="35">
        <f t="shared" si="50"/>
        <v>7.0144285714285708</v>
      </c>
      <c r="BO29" s="35">
        <f t="shared" si="51"/>
        <v>6.9885714285714275</v>
      </c>
      <c r="BP29" s="35">
        <f t="shared" si="52"/>
        <v>6.9627142857142852</v>
      </c>
      <c r="BQ29" s="35">
        <f t="shared" si="53"/>
        <v>6.9368571428571428</v>
      </c>
      <c r="BR29" s="35">
        <f t="shared" si="54"/>
        <v>6.9109999999999996</v>
      </c>
      <c r="BS29" s="35">
        <f t="shared" si="55"/>
        <v>3.6601428571428576</v>
      </c>
      <c r="BT29" s="35">
        <f t="shared" si="56"/>
        <v>9.6235714285714291</v>
      </c>
      <c r="BU29" s="35">
        <f t="shared" si="57"/>
        <v>3.608428571428572</v>
      </c>
      <c r="BV29" s="35">
        <f t="shared" si="58"/>
        <v>9.7561428571428586</v>
      </c>
      <c r="BW29" s="35">
        <f t="shared" si="59"/>
        <v>6.781714285714286</v>
      </c>
      <c r="BX29" s="35">
        <f t="shared" si="73"/>
        <v>6.7558571428571437</v>
      </c>
      <c r="BY29" s="35">
        <f>(($A29-$A26)/($A32-$A26))*(BY32-BY26)+BY26</f>
        <v>6.73</v>
      </c>
      <c r="BZ29" s="35">
        <f t="shared" si="61"/>
        <v>6.5564999999999998</v>
      </c>
      <c r="CA29" s="35">
        <f t="shared" si="62"/>
        <v>6.383</v>
      </c>
      <c r="CB29" s="35">
        <f t="shared" si="63"/>
        <v>6.2095000000000002</v>
      </c>
      <c r="CC29" s="35">
        <f t="shared" si="64"/>
        <v>6.0359999999999996</v>
      </c>
      <c r="CD29" s="35">
        <f t="shared" si="65"/>
        <v>5.8624999999999998</v>
      </c>
      <c r="CE29" s="35">
        <f t="shared" si="66"/>
        <v>5.6890000000000001</v>
      </c>
      <c r="CF29" s="35">
        <f t="shared" si="67"/>
        <v>5.5154999999999994</v>
      </c>
      <c r="CG29" s="35">
        <f t="shared" si="68"/>
        <v>5.3419999999999996</v>
      </c>
      <c r="CH29" s="35">
        <f t="shared" si="69"/>
        <v>5.1684999999999999</v>
      </c>
      <c r="CI29" s="35">
        <f>(($A29-$A26)/($A32-$A26))*(CI32-CI26)+CI26</f>
        <v>4.9949999999999992</v>
      </c>
    </row>
    <row r="30" spans="1:87" ht="15" thickBot="1" x14ac:dyDescent="0.35">
      <c r="A30" s="32">
        <v>16</v>
      </c>
      <c r="B30" s="158">
        <v>0.5</v>
      </c>
      <c r="C30" s="158">
        <v>0.5</v>
      </c>
      <c r="D30" s="158">
        <v>0.5</v>
      </c>
      <c r="E30" s="158">
        <v>0.5</v>
      </c>
      <c r="F30" s="158">
        <v>0.5</v>
      </c>
      <c r="G30" s="158">
        <v>0.5</v>
      </c>
      <c r="H30" s="158">
        <v>0.5</v>
      </c>
      <c r="I30" s="158">
        <v>0.5</v>
      </c>
      <c r="J30" s="158">
        <v>0.5</v>
      </c>
      <c r="K30" s="158">
        <v>0.5</v>
      </c>
      <c r="L30" s="158">
        <v>0.5</v>
      </c>
      <c r="M30" s="158">
        <v>0.5</v>
      </c>
      <c r="N30" s="158">
        <v>0.5</v>
      </c>
      <c r="O30" s="158">
        <v>0.5</v>
      </c>
      <c r="P30" s="158">
        <v>0.5</v>
      </c>
      <c r="Q30" s="158">
        <v>0.5</v>
      </c>
      <c r="R30" s="158">
        <v>0.5</v>
      </c>
      <c r="S30" s="158">
        <v>0.5</v>
      </c>
      <c r="T30" s="158">
        <v>0.5</v>
      </c>
      <c r="U30" s="158">
        <v>0.5</v>
      </c>
      <c r="V30" s="158">
        <v>0.5</v>
      </c>
      <c r="W30" s="158">
        <v>0.5</v>
      </c>
      <c r="X30" s="158">
        <v>0.5</v>
      </c>
      <c r="Y30" s="158">
        <v>0.5</v>
      </c>
      <c r="Z30" s="158">
        <v>0.5</v>
      </c>
      <c r="AA30" s="158">
        <v>0.5</v>
      </c>
      <c r="AB30" s="158">
        <v>0.5</v>
      </c>
      <c r="AC30" s="158">
        <v>0.5</v>
      </c>
      <c r="AD30" s="158">
        <v>0.5</v>
      </c>
      <c r="AE30" s="158">
        <v>0.5</v>
      </c>
      <c r="AF30" s="35">
        <f>(($A30-$A26)/($A32-$A26))*(AF32-AF26)+AF26</f>
        <v>8.9666666666666668</v>
      </c>
      <c r="AG30" s="35">
        <f t="shared" si="18"/>
        <v>8.8503333333333334</v>
      </c>
      <c r="AH30" s="35">
        <f t="shared" si="19"/>
        <v>8.7340000000000018</v>
      </c>
      <c r="AI30" s="35">
        <f t="shared" si="20"/>
        <v>8.6176666666666684</v>
      </c>
      <c r="AJ30" s="35">
        <f t="shared" si="21"/>
        <v>8.501333333333335</v>
      </c>
      <c r="AK30" s="35">
        <f t="shared" si="22"/>
        <v>8.3850000000000016</v>
      </c>
      <c r="AL30" s="35">
        <f t="shared" si="23"/>
        <v>8.2686666666666682</v>
      </c>
      <c r="AM30" s="35">
        <f t="shared" si="24"/>
        <v>8.1523333333333348</v>
      </c>
      <c r="AN30" s="35">
        <f t="shared" si="25"/>
        <v>8.0360000000000014</v>
      </c>
      <c r="AO30" s="35">
        <f t="shared" si="26"/>
        <v>7.9196666666666671</v>
      </c>
      <c r="AP30" s="35">
        <f>(($A30-$A26)/($A32-$A26))*(AP32-AP26)+AP26</f>
        <v>7.8033333333333337</v>
      </c>
      <c r="AQ30" s="35">
        <f t="shared" si="27"/>
        <v>7.7777142857142865</v>
      </c>
      <c r="AR30" s="35">
        <f t="shared" si="28"/>
        <v>7.7520952380952384</v>
      </c>
      <c r="AS30" s="35">
        <f t="shared" si="29"/>
        <v>7.7264761904761912</v>
      </c>
      <c r="AT30" s="35">
        <f t="shared" si="30"/>
        <v>7.700857142857144</v>
      </c>
      <c r="AU30" s="35">
        <f t="shared" si="31"/>
        <v>7.6752380952380959</v>
      </c>
      <c r="AV30" s="35">
        <f t="shared" si="32"/>
        <v>7.6496190476190487</v>
      </c>
      <c r="AW30" s="35">
        <f t="shared" si="33"/>
        <v>7.6240000000000006</v>
      </c>
      <c r="AX30" s="35">
        <f t="shared" si="34"/>
        <v>7.5983809523809533</v>
      </c>
      <c r="AY30" s="35">
        <f t="shared" si="35"/>
        <v>7.5727619047619052</v>
      </c>
      <c r="AZ30" s="35">
        <f t="shared" si="36"/>
        <v>7.547142857142858</v>
      </c>
      <c r="BA30" s="35">
        <f t="shared" si="37"/>
        <v>7.5215238095238108</v>
      </c>
      <c r="BB30" s="35">
        <f t="shared" si="38"/>
        <v>7.4959047619047627</v>
      </c>
      <c r="BC30" s="35">
        <f t="shared" si="39"/>
        <v>7.4702857142857155</v>
      </c>
      <c r="BD30" s="35">
        <f t="shared" si="40"/>
        <v>7.4446666666666674</v>
      </c>
      <c r="BE30" s="35">
        <f t="shared" si="41"/>
        <v>7.4190476190476202</v>
      </c>
      <c r="BF30" s="35">
        <f t="shared" si="42"/>
        <v>7.393428571428573</v>
      </c>
      <c r="BG30" s="35">
        <f t="shared" si="43"/>
        <v>7.3678095238095223</v>
      </c>
      <c r="BH30" s="35">
        <f t="shared" si="44"/>
        <v>7.342190476190475</v>
      </c>
      <c r="BI30" s="35">
        <f t="shared" si="45"/>
        <v>7.3165714285714269</v>
      </c>
      <c r="BJ30" s="35">
        <f t="shared" si="46"/>
        <v>7.2909523809523797</v>
      </c>
      <c r="BK30" s="35">
        <f t="shared" si="47"/>
        <v>7.2653333333333325</v>
      </c>
      <c r="BL30" s="35">
        <f t="shared" si="48"/>
        <v>7.2397142857142844</v>
      </c>
      <c r="BM30" s="35">
        <f t="shared" si="49"/>
        <v>7.2140952380952372</v>
      </c>
      <c r="BN30" s="35">
        <f t="shared" si="50"/>
        <v>7.1884761904761891</v>
      </c>
      <c r="BO30" s="35">
        <f t="shared" si="51"/>
        <v>7.1628571428571419</v>
      </c>
      <c r="BP30" s="35">
        <f t="shared" si="52"/>
        <v>7.1372380952380947</v>
      </c>
      <c r="BQ30" s="35">
        <f t="shared" si="53"/>
        <v>7.1116190476190466</v>
      </c>
      <c r="BR30" s="35">
        <f t="shared" si="54"/>
        <v>7.0859999999999994</v>
      </c>
      <c r="BS30" s="35">
        <f t="shared" si="55"/>
        <v>3.6670476190476182</v>
      </c>
      <c r="BT30" s="35">
        <f t="shared" si="56"/>
        <v>9.9433333333333351</v>
      </c>
      <c r="BU30" s="35">
        <f t="shared" si="57"/>
        <v>3.6158095238095229</v>
      </c>
      <c r="BV30" s="35">
        <f t="shared" si="58"/>
        <v>10.086</v>
      </c>
      <c r="BW30" s="35">
        <f t="shared" si="59"/>
        <v>6.9579047619047616</v>
      </c>
      <c r="BX30" s="35">
        <f t="shared" si="73"/>
        <v>6.9322857142857135</v>
      </c>
      <c r="BY30" s="35">
        <f>(($A30-$A26)/($A32-$A26))*(BY32-BY26)+BY26</f>
        <v>6.9066666666666663</v>
      </c>
      <c r="BZ30" s="35">
        <f t="shared" si="61"/>
        <v>6.7286666666666664</v>
      </c>
      <c r="CA30" s="35">
        <f t="shared" si="62"/>
        <v>6.5506666666666664</v>
      </c>
      <c r="CB30" s="35">
        <f t="shared" si="63"/>
        <v>6.3726666666666665</v>
      </c>
      <c r="CC30" s="35">
        <f t="shared" si="64"/>
        <v>6.1946666666666665</v>
      </c>
      <c r="CD30" s="35">
        <f t="shared" si="65"/>
        <v>6.0166666666666666</v>
      </c>
      <c r="CE30" s="35">
        <f t="shared" si="66"/>
        <v>5.8386666666666667</v>
      </c>
      <c r="CF30" s="35">
        <f t="shared" si="67"/>
        <v>5.6606666666666658</v>
      </c>
      <c r="CG30" s="35">
        <f t="shared" si="68"/>
        <v>5.4826666666666668</v>
      </c>
      <c r="CH30" s="35">
        <f t="shared" si="69"/>
        <v>5.304666666666666</v>
      </c>
      <c r="CI30" s="35">
        <f>(($A30-$A26)/($A32-$A26))*(CI32-CI26)+CI26</f>
        <v>5.126666666666666</v>
      </c>
    </row>
    <row r="31" spans="1:87" ht="15" thickBot="1" x14ac:dyDescent="0.35">
      <c r="A31" s="32">
        <v>15.5</v>
      </c>
      <c r="B31" s="158">
        <v>0.5</v>
      </c>
      <c r="C31" s="158">
        <v>0.5</v>
      </c>
      <c r="D31" s="158">
        <v>0.5</v>
      </c>
      <c r="E31" s="158">
        <v>0.5</v>
      </c>
      <c r="F31" s="158">
        <v>0.5</v>
      </c>
      <c r="G31" s="158">
        <v>0.5</v>
      </c>
      <c r="H31" s="158">
        <v>0.5</v>
      </c>
      <c r="I31" s="158">
        <v>0.5</v>
      </c>
      <c r="J31" s="158">
        <v>0.5</v>
      </c>
      <c r="K31" s="158">
        <v>0.5</v>
      </c>
      <c r="L31" s="158">
        <v>0.5</v>
      </c>
      <c r="M31" s="158">
        <v>0.5</v>
      </c>
      <c r="N31" s="158">
        <v>0.5</v>
      </c>
      <c r="O31" s="158">
        <v>0.5</v>
      </c>
      <c r="P31" s="158">
        <v>0.5</v>
      </c>
      <c r="Q31" s="158">
        <v>0.5</v>
      </c>
      <c r="R31" s="158">
        <v>0.5</v>
      </c>
      <c r="S31" s="158">
        <v>0.5</v>
      </c>
      <c r="T31" s="158">
        <v>0.5</v>
      </c>
      <c r="U31" s="158">
        <v>0.5</v>
      </c>
      <c r="V31" s="158">
        <v>0.5</v>
      </c>
      <c r="W31" s="158">
        <v>0.5</v>
      </c>
      <c r="X31" s="158">
        <v>0.5</v>
      </c>
      <c r="Y31" s="158">
        <v>0.5</v>
      </c>
      <c r="Z31" s="158">
        <v>0.5</v>
      </c>
      <c r="AA31" s="158">
        <v>0.5</v>
      </c>
      <c r="AB31" s="158">
        <v>0.5</v>
      </c>
      <c r="AC31" s="158">
        <v>0.5</v>
      </c>
      <c r="AD31" s="158">
        <v>0.5</v>
      </c>
      <c r="AE31" s="158">
        <v>0.5</v>
      </c>
      <c r="AF31" s="35">
        <f>(($A31-$A26)/($A32-$A26))*(AF32-AF26)+AF26</f>
        <v>9.4083333333333332</v>
      </c>
      <c r="AG31" s="35">
        <f t="shared" si="18"/>
        <v>9.2646666666666668</v>
      </c>
      <c r="AH31" s="35">
        <f t="shared" si="19"/>
        <v>9.1210000000000022</v>
      </c>
      <c r="AI31" s="35">
        <f t="shared" si="20"/>
        <v>8.9773333333333341</v>
      </c>
      <c r="AJ31" s="35">
        <f t="shared" si="21"/>
        <v>8.8336666666666677</v>
      </c>
      <c r="AK31" s="35">
        <f t="shared" si="22"/>
        <v>8.6900000000000013</v>
      </c>
      <c r="AL31" s="35">
        <f t="shared" si="23"/>
        <v>8.5463333333333349</v>
      </c>
      <c r="AM31" s="35">
        <f t="shared" si="24"/>
        <v>8.4026666666666685</v>
      </c>
      <c r="AN31" s="35">
        <f t="shared" si="25"/>
        <v>8.2590000000000003</v>
      </c>
      <c r="AO31" s="35">
        <f t="shared" si="26"/>
        <v>8.115333333333334</v>
      </c>
      <c r="AP31" s="35">
        <f>(($A31-$A26)/($A32-$A26))*(AP32-AP26)+AP26</f>
        <v>7.9716666666666676</v>
      </c>
      <c r="AQ31" s="35">
        <f t="shared" si="27"/>
        <v>7.9462857142857155</v>
      </c>
      <c r="AR31" s="35">
        <f t="shared" si="28"/>
        <v>7.9209047619047626</v>
      </c>
      <c r="AS31" s="35">
        <f t="shared" si="29"/>
        <v>7.8955238095238105</v>
      </c>
      <c r="AT31" s="35">
        <f t="shared" si="30"/>
        <v>7.8701428571428584</v>
      </c>
      <c r="AU31" s="35">
        <f t="shared" si="31"/>
        <v>7.8447619047619064</v>
      </c>
      <c r="AV31" s="35">
        <f t="shared" si="32"/>
        <v>7.8193809523809534</v>
      </c>
      <c r="AW31" s="35">
        <f t="shared" si="33"/>
        <v>7.7940000000000014</v>
      </c>
      <c r="AX31" s="35">
        <f t="shared" si="34"/>
        <v>7.7686190476190493</v>
      </c>
      <c r="AY31" s="35">
        <f t="shared" si="35"/>
        <v>7.7432380952380964</v>
      </c>
      <c r="AZ31" s="35">
        <f t="shared" si="36"/>
        <v>7.7178571428571443</v>
      </c>
      <c r="BA31" s="35">
        <f t="shared" si="37"/>
        <v>7.6924761904761922</v>
      </c>
      <c r="BB31" s="35">
        <f t="shared" si="38"/>
        <v>7.6670952380952393</v>
      </c>
      <c r="BC31" s="35">
        <f t="shared" si="39"/>
        <v>7.6417142857142872</v>
      </c>
      <c r="BD31" s="35">
        <f t="shared" si="40"/>
        <v>7.6163333333333352</v>
      </c>
      <c r="BE31" s="35">
        <f t="shared" si="41"/>
        <v>7.5909523809523822</v>
      </c>
      <c r="BF31" s="35">
        <f t="shared" si="42"/>
        <v>7.5655714285714302</v>
      </c>
      <c r="BG31" s="35">
        <f t="shared" si="43"/>
        <v>7.5401904761904754</v>
      </c>
      <c r="BH31" s="35">
        <f t="shared" si="44"/>
        <v>7.5148095238095225</v>
      </c>
      <c r="BI31" s="35">
        <f t="shared" si="45"/>
        <v>7.4894285714285704</v>
      </c>
      <c r="BJ31" s="35">
        <f t="shared" si="46"/>
        <v>7.4640476190476184</v>
      </c>
      <c r="BK31" s="35">
        <f t="shared" si="47"/>
        <v>7.4386666666666663</v>
      </c>
      <c r="BL31" s="35">
        <f t="shared" si="48"/>
        <v>7.4132857142857134</v>
      </c>
      <c r="BM31" s="35">
        <f t="shared" si="49"/>
        <v>7.3879047619047613</v>
      </c>
      <c r="BN31" s="35">
        <f t="shared" si="50"/>
        <v>7.3625238095238092</v>
      </c>
      <c r="BO31" s="35">
        <f t="shared" si="51"/>
        <v>7.3371428571428563</v>
      </c>
      <c r="BP31" s="35">
        <f t="shared" si="52"/>
        <v>7.3117619047619042</v>
      </c>
      <c r="BQ31" s="35">
        <f t="shared" si="53"/>
        <v>7.2863809523809522</v>
      </c>
      <c r="BR31" s="35">
        <f t="shared" si="54"/>
        <v>7.2609999999999992</v>
      </c>
      <c r="BS31" s="35">
        <f t="shared" si="55"/>
        <v>3.6739523809523797</v>
      </c>
      <c r="BT31" s="35">
        <f t="shared" si="56"/>
        <v>10.263095238095239</v>
      </c>
      <c r="BU31" s="35">
        <f t="shared" si="57"/>
        <v>3.6231904761904747</v>
      </c>
      <c r="BV31" s="35">
        <f t="shared" si="58"/>
        <v>10.415857142857144</v>
      </c>
      <c r="BW31" s="35">
        <f t="shared" si="59"/>
        <v>7.134095238095238</v>
      </c>
      <c r="BX31" s="35">
        <f t="shared" si="73"/>
        <v>7.1087142857142851</v>
      </c>
      <c r="BY31" s="35">
        <f>(($A31-$A26)/($A32-$A26))*(BY32-BY26)+BY26</f>
        <v>7.083333333333333</v>
      </c>
      <c r="BZ31" s="35">
        <f t="shared" si="61"/>
        <v>6.9008333333333329</v>
      </c>
      <c r="CA31" s="35">
        <f t="shared" si="62"/>
        <v>6.7183333333333328</v>
      </c>
      <c r="CB31" s="35">
        <f t="shared" si="63"/>
        <v>6.5358333333333327</v>
      </c>
      <c r="CC31" s="35">
        <f t="shared" si="64"/>
        <v>6.3533333333333326</v>
      </c>
      <c r="CD31" s="35">
        <f t="shared" si="65"/>
        <v>6.1708333333333334</v>
      </c>
      <c r="CE31" s="35">
        <f t="shared" si="66"/>
        <v>5.9883333333333333</v>
      </c>
      <c r="CF31" s="35">
        <f t="shared" si="67"/>
        <v>5.8058333333333323</v>
      </c>
      <c r="CG31" s="35">
        <f t="shared" si="68"/>
        <v>5.6233333333333331</v>
      </c>
      <c r="CH31" s="35">
        <f t="shared" si="69"/>
        <v>5.440833333333333</v>
      </c>
      <c r="CI31" s="35">
        <f>(($A31-$A26)/($A32-$A26))*(CI32-CI26)+CI26</f>
        <v>5.2583333333333329</v>
      </c>
    </row>
    <row r="32" spans="1:87" ht="15" thickBot="1" x14ac:dyDescent="0.35">
      <c r="A32" s="32">
        <v>15</v>
      </c>
      <c r="B32" s="158">
        <v>0.5</v>
      </c>
      <c r="C32" s="158">
        <v>0.5</v>
      </c>
      <c r="D32" s="158">
        <v>0.5</v>
      </c>
      <c r="E32" s="158">
        <v>0.5</v>
      </c>
      <c r="F32" s="158">
        <v>0.5</v>
      </c>
      <c r="G32" s="158">
        <v>0.5</v>
      </c>
      <c r="H32" s="158">
        <v>0.5</v>
      </c>
      <c r="I32" s="158">
        <v>0.5</v>
      </c>
      <c r="J32" s="158">
        <v>0.5</v>
      </c>
      <c r="K32" s="158">
        <v>0.5</v>
      </c>
      <c r="L32" s="158">
        <v>0.5</v>
      </c>
      <c r="M32" s="158">
        <v>0.5</v>
      </c>
      <c r="N32" s="158">
        <v>0.5</v>
      </c>
      <c r="O32" s="158">
        <v>0.5</v>
      </c>
      <c r="P32" s="158">
        <v>0.5</v>
      </c>
      <c r="Q32" s="158">
        <v>0.5</v>
      </c>
      <c r="R32" s="158">
        <v>0.5</v>
      </c>
      <c r="S32" s="158">
        <v>0.5</v>
      </c>
      <c r="T32" s="158">
        <v>0.5</v>
      </c>
      <c r="U32" s="158">
        <v>0.5</v>
      </c>
      <c r="V32" s="158">
        <v>0.5</v>
      </c>
      <c r="W32" s="158">
        <v>0.5</v>
      </c>
      <c r="X32" s="158">
        <v>0.5</v>
      </c>
      <c r="Y32" s="158">
        <v>0.5</v>
      </c>
      <c r="Z32" s="158">
        <v>0.5</v>
      </c>
      <c r="AA32" s="158">
        <v>0.5</v>
      </c>
      <c r="AB32" s="158">
        <v>0.5</v>
      </c>
      <c r="AC32" s="158">
        <v>0.5</v>
      </c>
      <c r="AD32" s="158">
        <v>0.5</v>
      </c>
      <c r="AE32" s="158">
        <v>0.5</v>
      </c>
      <c r="AF32" s="139">
        <v>9.85</v>
      </c>
      <c r="AG32" s="35">
        <f t="shared" si="18"/>
        <v>9.6790000000000003</v>
      </c>
      <c r="AH32" s="35">
        <f t="shared" si="19"/>
        <v>9.5080000000000009</v>
      </c>
      <c r="AI32" s="35">
        <f t="shared" si="20"/>
        <v>9.3370000000000015</v>
      </c>
      <c r="AJ32" s="35">
        <f t="shared" si="21"/>
        <v>9.1660000000000004</v>
      </c>
      <c r="AK32" s="35">
        <f t="shared" si="22"/>
        <v>8.995000000000001</v>
      </c>
      <c r="AL32" s="35">
        <f t="shared" si="23"/>
        <v>8.8240000000000016</v>
      </c>
      <c r="AM32" s="35">
        <f t="shared" si="24"/>
        <v>8.6530000000000005</v>
      </c>
      <c r="AN32" s="35">
        <f t="shared" si="25"/>
        <v>8.4820000000000011</v>
      </c>
      <c r="AO32" s="35">
        <f t="shared" si="26"/>
        <v>8.3109999999999999</v>
      </c>
      <c r="AP32" s="139">
        <v>8.14</v>
      </c>
      <c r="AQ32" s="35">
        <f t="shared" si="27"/>
        <v>8.1148571428571437</v>
      </c>
      <c r="AR32" s="35">
        <f t="shared" si="28"/>
        <v>8.0897142857142867</v>
      </c>
      <c r="AS32" s="35">
        <f t="shared" si="29"/>
        <v>8.0645714285714298</v>
      </c>
      <c r="AT32" s="35">
        <f t="shared" si="30"/>
        <v>8.0394285714285729</v>
      </c>
      <c r="AU32" s="35">
        <f t="shared" si="31"/>
        <v>8.014285714285716</v>
      </c>
      <c r="AV32" s="35">
        <f t="shared" si="32"/>
        <v>7.9891428571428582</v>
      </c>
      <c r="AW32" s="35">
        <f t="shared" si="33"/>
        <v>7.9640000000000013</v>
      </c>
      <c r="AX32" s="35">
        <f t="shared" si="34"/>
        <v>7.9388571428571435</v>
      </c>
      <c r="AY32" s="35">
        <f t="shared" si="35"/>
        <v>7.9137142857142866</v>
      </c>
      <c r="AZ32" s="35">
        <f t="shared" si="36"/>
        <v>7.8885714285714297</v>
      </c>
      <c r="BA32" s="35">
        <f t="shared" si="37"/>
        <v>7.8634285714285728</v>
      </c>
      <c r="BB32" s="35">
        <f t="shared" si="38"/>
        <v>7.8382857142857159</v>
      </c>
      <c r="BC32" s="35">
        <f t="shared" si="39"/>
        <v>7.8131428571428581</v>
      </c>
      <c r="BD32" s="35">
        <f t="shared" si="40"/>
        <v>7.7880000000000011</v>
      </c>
      <c r="BE32" s="35">
        <f t="shared" si="41"/>
        <v>7.7628571428571442</v>
      </c>
      <c r="BF32" s="35">
        <f t="shared" si="42"/>
        <v>7.7377142857142873</v>
      </c>
      <c r="BG32" s="35">
        <f t="shared" si="43"/>
        <v>7.7125714285714277</v>
      </c>
      <c r="BH32" s="35">
        <f t="shared" si="44"/>
        <v>7.6874285714285708</v>
      </c>
      <c r="BI32" s="35">
        <f t="shared" si="45"/>
        <v>7.662285714285713</v>
      </c>
      <c r="BJ32" s="35">
        <f t="shared" si="46"/>
        <v>7.6371428571428561</v>
      </c>
      <c r="BK32" s="35">
        <f t="shared" si="47"/>
        <v>7.6119999999999992</v>
      </c>
      <c r="BL32" s="35">
        <f t="shared" si="48"/>
        <v>7.5868571428571423</v>
      </c>
      <c r="BM32" s="35">
        <f t="shared" si="49"/>
        <v>7.5617142857142845</v>
      </c>
      <c r="BN32" s="35">
        <f t="shared" si="50"/>
        <v>7.5365714285714276</v>
      </c>
      <c r="BO32" s="35">
        <f t="shared" si="51"/>
        <v>7.5114285714285707</v>
      </c>
      <c r="BP32" s="35">
        <f t="shared" si="52"/>
        <v>7.4862857142857138</v>
      </c>
      <c r="BQ32" s="35">
        <f t="shared" si="53"/>
        <v>7.4611428571428569</v>
      </c>
      <c r="BR32" s="35">
        <f t="shared" si="54"/>
        <v>7.4359999999999999</v>
      </c>
      <c r="BS32" s="35">
        <f t="shared" si="55"/>
        <v>3.6808571428571417</v>
      </c>
      <c r="BT32" s="35">
        <f t="shared" si="56"/>
        <v>10.582857142857144</v>
      </c>
      <c r="BU32" s="35">
        <f t="shared" si="57"/>
        <v>3.6305714285714279</v>
      </c>
      <c r="BV32" s="35">
        <f t="shared" si="58"/>
        <v>10.745714285714286</v>
      </c>
      <c r="BW32" s="35">
        <f t="shared" si="59"/>
        <v>7.3102857142857136</v>
      </c>
      <c r="BX32" s="35">
        <f t="shared" si="73"/>
        <v>7.2851428571428567</v>
      </c>
      <c r="BY32" s="139">
        <v>7.26</v>
      </c>
      <c r="BZ32" s="35">
        <f t="shared" si="61"/>
        <v>7.0729999999999995</v>
      </c>
      <c r="CA32" s="35">
        <f t="shared" si="62"/>
        <v>6.8860000000000001</v>
      </c>
      <c r="CB32" s="35">
        <f t="shared" si="63"/>
        <v>6.6989999999999998</v>
      </c>
      <c r="CC32" s="35">
        <f t="shared" si="64"/>
        <v>6.5119999999999996</v>
      </c>
      <c r="CD32" s="35">
        <f t="shared" si="65"/>
        <v>6.3250000000000002</v>
      </c>
      <c r="CE32" s="35">
        <f t="shared" si="66"/>
        <v>6.1379999999999999</v>
      </c>
      <c r="CF32" s="35">
        <f t="shared" si="67"/>
        <v>5.9509999999999996</v>
      </c>
      <c r="CG32" s="35">
        <f t="shared" si="68"/>
        <v>5.7640000000000002</v>
      </c>
      <c r="CH32" s="35">
        <f t="shared" si="69"/>
        <v>5.577</v>
      </c>
      <c r="CI32" s="139">
        <v>5.39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F0519-B066-4385-9C6D-E8F29909CFB9}">
  <dimension ref="A1:J34"/>
  <sheetViews>
    <sheetView workbookViewId="0">
      <selection activeCell="A27" sqref="A27"/>
    </sheetView>
  </sheetViews>
  <sheetFormatPr baseColWidth="10" defaultRowHeight="14.4" x14ac:dyDescent="0.3"/>
  <cols>
    <col min="1" max="1" width="26.21875" customWidth="1"/>
  </cols>
  <sheetData>
    <row r="1" spans="1:10" ht="15" thickBot="1" x14ac:dyDescent="0.35">
      <c r="A1" s="180" t="s">
        <v>94</v>
      </c>
      <c r="B1" s="181"/>
      <c r="C1" s="181"/>
      <c r="D1" s="181"/>
      <c r="E1" s="181"/>
      <c r="F1" s="181"/>
      <c r="G1" s="181"/>
      <c r="H1" s="181"/>
      <c r="I1" s="181"/>
      <c r="J1" s="182"/>
    </row>
    <row r="2" spans="1:10" ht="15" thickBot="1" x14ac:dyDescent="0.35">
      <c r="A2" s="159" t="s">
        <v>93</v>
      </c>
      <c r="B2" s="183" t="s">
        <v>95</v>
      </c>
      <c r="C2" s="184"/>
      <c r="D2" s="184"/>
      <c r="E2" s="184"/>
      <c r="F2" s="184"/>
      <c r="G2" s="184"/>
      <c r="H2" s="184"/>
      <c r="I2" s="184"/>
      <c r="J2" s="185"/>
    </row>
    <row r="3" spans="1:10" ht="16.2" thickBot="1" x14ac:dyDescent="0.35">
      <c r="A3" s="160" t="s">
        <v>9</v>
      </c>
      <c r="B3" s="157">
        <v>1</v>
      </c>
      <c r="C3" s="33">
        <v>0.93</v>
      </c>
      <c r="D3" s="33">
        <v>0.9</v>
      </c>
      <c r="E3" s="157">
        <v>0.8</v>
      </c>
      <c r="F3" s="157">
        <v>0.7</v>
      </c>
      <c r="G3" s="157">
        <v>0.6</v>
      </c>
      <c r="H3" s="157">
        <v>0.3</v>
      </c>
      <c r="I3" s="157">
        <v>0.2</v>
      </c>
      <c r="J3" s="33">
        <v>0.1</v>
      </c>
    </row>
    <row r="4" spans="1:10" x14ac:dyDescent="0.3">
      <c r="A4" s="161">
        <v>30</v>
      </c>
      <c r="B4" s="190">
        <v>8.14</v>
      </c>
      <c r="C4" s="188">
        <v>8.4674005080440313</v>
      </c>
      <c r="D4" s="189">
        <v>8.7950747581354438</v>
      </c>
    </row>
    <row r="5" spans="1:10" x14ac:dyDescent="0.3">
      <c r="A5" s="161">
        <v>29.5</v>
      </c>
      <c r="C5" s="2">
        <f>((A5-A4)/(A10-A4))*(C10-C4)+C4</f>
        <v>8.6805985390295461</v>
      </c>
      <c r="D5" s="2">
        <f>((A5-A4)/(A10-A4))*(D10-D4)+D4</f>
        <v>9.0295622304328731</v>
      </c>
    </row>
    <row r="6" spans="1:10" x14ac:dyDescent="0.3">
      <c r="A6" s="161">
        <v>29</v>
      </c>
      <c r="C6" s="2">
        <f>((A6-A4)/(A10-A4))*(C10-C4)+C4</f>
        <v>8.8937965700150592</v>
      </c>
      <c r="D6" s="2">
        <f>((A6-A4)/(A10-A4))*(D10-D4)+D4</f>
        <v>9.2640497027303006</v>
      </c>
    </row>
    <row r="7" spans="1:10" x14ac:dyDescent="0.3">
      <c r="A7" s="161">
        <v>28.5</v>
      </c>
      <c r="C7" s="2">
        <f>((A7-A4)/(A10-A4))*(C10-C4)+C4</f>
        <v>9.1069946010005722</v>
      </c>
      <c r="D7" s="2">
        <f>((A7-A4)/(A10-A4))*(D10-D4)+D4</f>
        <v>9.4985371750277299</v>
      </c>
    </row>
    <row r="8" spans="1:10" x14ac:dyDescent="0.3">
      <c r="A8" s="161">
        <v>28</v>
      </c>
      <c r="C8" s="2">
        <f>((A8-A4)/(A10-A4))*(C10-C4)+C4</f>
        <v>9.3201926319860871</v>
      </c>
      <c r="D8" s="2">
        <f>((A8-A4)/(A10-A4))*(D10-D4)+D4</f>
        <v>9.7330246473251592</v>
      </c>
    </row>
    <row r="9" spans="1:10" x14ac:dyDescent="0.3">
      <c r="A9" s="161">
        <v>27.5</v>
      </c>
      <c r="C9" s="2">
        <f>((A9-A4)/(A10-A4))*(C10-C4)+C4</f>
        <v>9.5333906629716019</v>
      </c>
      <c r="D9" s="2">
        <f>((A9-A4)/(A10-A4))*(D10-D4)+D4</f>
        <v>9.9675121196225867</v>
      </c>
    </row>
    <row r="10" spans="1:10" x14ac:dyDescent="0.3">
      <c r="A10" s="161">
        <v>27</v>
      </c>
      <c r="B10" s="190">
        <v>9.23</v>
      </c>
      <c r="C10" s="191">
        <v>9.7465886939571149</v>
      </c>
      <c r="D10" s="189">
        <v>10.201999591920016</v>
      </c>
    </row>
    <row r="11" spans="1:10" x14ac:dyDescent="0.3">
      <c r="A11" s="161">
        <v>26.5</v>
      </c>
      <c r="C11" s="2">
        <f>((A11-A10)/(A16-A10))*(C16-C10)+C10</f>
        <v>10.008380271974977</v>
      </c>
      <c r="D11" s="2">
        <f>((A11-A10)/(A16-A10))*(D16-D10)+D10</f>
        <v>10.50583499743535</v>
      </c>
    </row>
    <row r="12" spans="1:10" x14ac:dyDescent="0.3">
      <c r="A12" s="161">
        <v>26</v>
      </c>
      <c r="C12" s="2">
        <f>((A12-A10)/(A16-A10))*(C16-C10)+C10</f>
        <v>10.270171849992838</v>
      </c>
      <c r="D12" s="2">
        <f>((A12-A10)/(A16-A10))*(D16-D10)+D10</f>
        <v>10.809670402950685</v>
      </c>
    </row>
    <row r="13" spans="1:10" x14ac:dyDescent="0.3">
      <c r="A13" s="161">
        <v>25.5</v>
      </c>
      <c r="C13" s="2">
        <f>((A13-A10)/(A16-A10))*(C16-C10)+C10</f>
        <v>10.531963428010698</v>
      </c>
      <c r="D13" s="2">
        <f>((A13-A10)/(A16-A10))*(D16-D10)+D10</f>
        <v>11.113505808466019</v>
      </c>
    </row>
    <row r="14" spans="1:10" x14ac:dyDescent="0.3">
      <c r="A14" s="161">
        <v>25</v>
      </c>
      <c r="C14" s="2">
        <f>((A14-A10)/(A16-A10))*(C16-C10)+C10</f>
        <v>10.79375500602856</v>
      </c>
      <c r="D14" s="2">
        <f>((A14-A10)/(A16-A10))*(D16-D10)+D10</f>
        <v>11.417341213981356</v>
      </c>
    </row>
    <row r="15" spans="1:10" x14ac:dyDescent="0.3">
      <c r="A15" s="161">
        <v>24.5</v>
      </c>
      <c r="C15" s="2">
        <f>((A15-A10)/(A16-A10))*(C16-C10)+C10</f>
        <v>11.055546584046422</v>
      </c>
      <c r="D15" s="2">
        <f>((A15-A10)/(A16-A10))*(D16-D10)+D10</f>
        <v>11.72117661949669</v>
      </c>
    </row>
    <row r="16" spans="1:10" x14ac:dyDescent="0.3">
      <c r="A16" s="161">
        <v>24</v>
      </c>
      <c r="C16" s="189">
        <v>11.317338162064283</v>
      </c>
      <c r="D16" s="186">
        <v>12.025012025012025</v>
      </c>
    </row>
    <row r="17" spans="1:6" x14ac:dyDescent="0.3">
      <c r="A17" s="161">
        <v>23.5</v>
      </c>
      <c r="C17" s="2">
        <v>11.454288625992524</v>
      </c>
      <c r="D17" s="2">
        <f>((A17-A16)/(A22-A16))*(D22-D16)+D16</f>
        <v>12.454288625992524</v>
      </c>
      <c r="F17" s="187"/>
    </row>
    <row r="18" spans="1:6" x14ac:dyDescent="0.3">
      <c r="A18" s="161">
        <v>23</v>
      </c>
      <c r="C18" s="2">
        <v>11.883565226973024</v>
      </c>
      <c r="D18" s="2">
        <f>((A18-A16)/(A22-A16))*(D22-D16)+D16</f>
        <v>12.883565226973024</v>
      </c>
      <c r="F18" s="187"/>
    </row>
    <row r="19" spans="1:6" x14ac:dyDescent="0.3">
      <c r="A19" s="161">
        <v>22.5</v>
      </c>
      <c r="C19" s="2">
        <v>12.312841827953523</v>
      </c>
      <c r="D19" s="2">
        <f>((A19-A16)/(A22-A16))*(D22-D16)+D16</f>
        <v>13.312841827953523</v>
      </c>
      <c r="F19" s="187"/>
    </row>
    <row r="20" spans="1:6" x14ac:dyDescent="0.3">
      <c r="A20" s="161">
        <v>22</v>
      </c>
      <c r="C20" s="2">
        <v>12.742118428934022</v>
      </c>
      <c r="D20" s="2">
        <f>((A20-A16)/(A22-A16))*(D22-D16)+D16</f>
        <v>13.742118428934022</v>
      </c>
      <c r="F20" s="187"/>
    </row>
    <row r="21" spans="1:6" x14ac:dyDescent="0.3">
      <c r="A21" s="161">
        <v>21.5</v>
      </c>
      <c r="C21" s="2">
        <v>13.171395029914523</v>
      </c>
      <c r="D21" s="2">
        <f>((A21-A16)/(A22-A16))*(D22-D16)+D16</f>
        <v>14.171395029914523</v>
      </c>
      <c r="F21" s="187"/>
    </row>
    <row r="22" spans="1:6" x14ac:dyDescent="0.3">
      <c r="A22" s="161">
        <v>21</v>
      </c>
      <c r="C22" s="2">
        <v>13.600671630895022</v>
      </c>
      <c r="D22" s="189">
        <v>14.600671630895022</v>
      </c>
      <c r="F22" s="187"/>
    </row>
    <row r="23" spans="1:6" x14ac:dyDescent="0.3">
      <c r="A23" s="161">
        <v>20.5</v>
      </c>
    </row>
    <row r="24" spans="1:6" x14ac:dyDescent="0.3">
      <c r="A24" s="161">
        <v>20</v>
      </c>
    </row>
    <row r="25" spans="1:6" x14ac:dyDescent="0.3">
      <c r="A25" s="161">
        <v>19.5</v>
      </c>
    </row>
    <row r="26" spans="1:6" x14ac:dyDescent="0.3">
      <c r="A26" s="161">
        <v>19</v>
      </c>
    </row>
    <row r="27" spans="1:6" x14ac:dyDescent="0.3">
      <c r="A27" s="161">
        <v>18.5</v>
      </c>
    </row>
    <row r="28" spans="1:6" x14ac:dyDescent="0.3">
      <c r="A28" s="161">
        <v>18</v>
      </c>
    </row>
    <row r="29" spans="1:6" x14ac:dyDescent="0.3">
      <c r="A29" s="161">
        <v>17.5</v>
      </c>
    </row>
    <row r="30" spans="1:6" x14ac:dyDescent="0.3">
      <c r="A30" s="161">
        <v>17</v>
      </c>
    </row>
    <row r="31" spans="1:6" x14ac:dyDescent="0.3">
      <c r="A31" s="161">
        <v>16.5</v>
      </c>
    </row>
    <row r="32" spans="1:6" x14ac:dyDescent="0.3">
      <c r="A32" s="161">
        <v>16</v>
      </c>
    </row>
    <row r="33" spans="1:1" x14ac:dyDescent="0.3">
      <c r="A33" s="161">
        <v>15.5</v>
      </c>
    </row>
    <row r="34" spans="1:1" x14ac:dyDescent="0.3">
      <c r="A34" s="161">
        <v>15</v>
      </c>
    </row>
  </sheetData>
  <mergeCells count="2">
    <mergeCell ref="A1:J1"/>
    <mergeCell ref="B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CULIEZ</dc:creator>
  <cp:lastModifiedBy>Remi CULIEZ</cp:lastModifiedBy>
  <dcterms:created xsi:type="dcterms:W3CDTF">2015-06-05T18:19:34Z</dcterms:created>
  <dcterms:modified xsi:type="dcterms:W3CDTF">2021-10-29T12:23:06Z</dcterms:modified>
</cp:coreProperties>
</file>