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codeName="{4470D2CD-2249-CD33-4A35-6F278624656F}"/>
  <workbookPr filterPrivacy="1" codeName="ThisWorkbook"/>
  <xr:revisionPtr revIDLastSave="8" documentId="13_ncr:1_{94FB3D8C-15FB-41E1-85D7-0FD9EF876E35}" xr6:coauthVersionLast="45" xr6:coauthVersionMax="45" xr10:uidLastSave="{3267EB62-8DA2-426E-B386-807F716E6094}"/>
  <bookViews>
    <workbookView xWindow="-108" yWindow="-108" windowWidth="23256" windowHeight="12576" xr2:uid="{00000000-000D-0000-FFFF-FFFF00000000}"/>
  </bookViews>
  <sheets>
    <sheet name="Candidat" sheetId="3" r:id="rId1"/>
    <sheet name="Evaluation" sheetId="1" r:id="rId2"/>
    <sheet name="Questionnaire" sheetId="2" r:id="rId3"/>
    <sheet name="Archivage" sheetId="4" r:id="rId4"/>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U3" i="2" l="1"/>
  <c r="H15" i="1"/>
  <c r="U4" i="2" l="1"/>
  <c r="U5" i="2"/>
  <c r="U6" i="2"/>
  <c r="U7" i="2"/>
  <c r="U8" i="2"/>
  <c r="U9" i="2"/>
  <c r="U10" i="2"/>
  <c r="U11" i="2"/>
  <c r="U12" i="2"/>
  <c r="U13" i="2"/>
  <c r="U14" i="2"/>
  <c r="U15" i="2"/>
  <c r="U16" i="2"/>
  <c r="U17" i="2"/>
  <c r="U18" i="2"/>
  <c r="U19" i="2"/>
  <c r="U20" i="2"/>
  <c r="U21" i="2"/>
  <c r="U2" i="2"/>
  <c r="M2" i="2" l="1"/>
  <c r="K3" i="2"/>
  <c r="K4" i="2"/>
  <c r="K5" i="2"/>
  <c r="K6" i="2"/>
  <c r="K7" i="2"/>
  <c r="K8" i="2"/>
  <c r="K9" i="2"/>
  <c r="K10" i="2"/>
  <c r="K11" i="2"/>
  <c r="K12" i="2"/>
  <c r="K13" i="2"/>
  <c r="K14" i="2"/>
  <c r="K15" i="2"/>
  <c r="K16" i="2"/>
  <c r="K17" i="2"/>
  <c r="K18" i="2"/>
  <c r="K19" i="2"/>
  <c r="K20" i="2"/>
  <c r="K21" i="2"/>
  <c r="K22" i="2"/>
  <c r="K23" i="2"/>
  <c r="K24" i="2"/>
  <c r="K25" i="2"/>
  <c r="K26" i="2"/>
  <c r="K27" i="2"/>
  <c r="K28" i="2"/>
  <c r="K29" i="2"/>
  <c r="K30" i="2"/>
  <c r="K31" i="2"/>
  <c r="K32" i="2"/>
  <c r="K33" i="2"/>
  <c r="K34" i="2"/>
  <c r="K35" i="2"/>
  <c r="K36" i="2"/>
  <c r="K37" i="2"/>
  <c r="K38" i="2"/>
  <c r="K39" i="2"/>
  <c r="K2" i="2"/>
  <c r="M3" i="2" l="1"/>
  <c r="N3" i="2" s="1"/>
  <c r="N2" i="2"/>
  <c r="E20" i="1"/>
  <c r="O2" i="2" l="1"/>
  <c r="T2" i="2"/>
  <c r="V2" i="2" s="1"/>
  <c r="S2" i="2"/>
  <c r="R2" i="2"/>
  <c r="Q2" i="2"/>
  <c r="O3" i="2"/>
  <c r="P3" i="2"/>
  <c r="Q3" i="2"/>
  <c r="R3" i="2"/>
  <c r="S3" i="2"/>
  <c r="T3" i="2"/>
  <c r="V3" i="2" s="1"/>
  <c r="P2" i="2"/>
  <c r="M4" i="2"/>
  <c r="N4" i="2" s="1"/>
  <c r="C20" i="1"/>
  <c r="E19" i="1"/>
  <c r="D19" i="1"/>
  <c r="C19" i="1"/>
  <c r="O4" i="2" l="1"/>
  <c r="S4" i="2"/>
  <c r="P4" i="2"/>
  <c r="Q4" i="2"/>
  <c r="T4" i="2"/>
  <c r="V4" i="2" s="1"/>
  <c r="R4" i="2"/>
  <c r="M5" i="2"/>
  <c r="M6" i="2" s="1"/>
  <c r="N5" i="2" l="1"/>
  <c r="M7" i="2"/>
  <c r="O5" i="2" l="1"/>
  <c r="N6" i="2"/>
  <c r="P6" i="2" s="1"/>
  <c r="T5" i="2"/>
  <c r="P5" i="2"/>
  <c r="Q5" i="2"/>
  <c r="R5" i="2"/>
  <c r="S5" i="2"/>
  <c r="M8" i="2"/>
  <c r="T6" i="2" l="1"/>
  <c r="V6" i="2" s="1"/>
  <c r="R6" i="2"/>
  <c r="Q6" i="2"/>
  <c r="S6" i="2"/>
  <c r="O6" i="2"/>
  <c r="V5" i="2"/>
  <c r="M9" i="2"/>
  <c r="M10" i="2" s="1"/>
  <c r="N7" i="2" l="1"/>
  <c r="M11" i="2"/>
  <c r="Q7" i="2" l="1"/>
  <c r="R7" i="2"/>
  <c r="S7" i="2"/>
  <c r="O7" i="2"/>
  <c r="P7" i="2"/>
  <c r="T7" i="2"/>
  <c r="V7" i="2" s="1"/>
  <c r="M12" i="2"/>
  <c r="M13" i="2" s="1"/>
  <c r="M14" i="2" l="1"/>
  <c r="N9" i="2" l="1"/>
  <c r="M15" i="2"/>
  <c r="M16" i="2" s="1"/>
  <c r="M17" i="2" s="1"/>
  <c r="M18" i="2" s="1"/>
  <c r="Q9" i="2" l="1"/>
  <c r="R9" i="2"/>
  <c r="T9" i="2"/>
  <c r="V9" i="2" s="1"/>
  <c r="O9" i="2"/>
  <c r="P9" i="2"/>
  <c r="S9" i="2"/>
  <c r="N11" i="2"/>
  <c r="M19" i="2"/>
  <c r="M20" i="2" s="1"/>
  <c r="P11" i="2" l="1"/>
  <c r="Q11" i="2"/>
  <c r="T11" i="2"/>
  <c r="V11" i="2" s="1"/>
  <c r="R11" i="2"/>
  <c r="S11" i="2"/>
  <c r="O11" i="2"/>
  <c r="M21" i="2"/>
  <c r="M22" i="2" l="1"/>
  <c r="M23" i="2" s="1"/>
  <c r="M24" i="2" s="1"/>
  <c r="M25" i="2" s="1"/>
  <c r="M26" i="2" s="1"/>
  <c r="M27" i="2" s="1"/>
  <c r="M28" i="2" s="1"/>
  <c r="M29" i="2" s="1"/>
  <c r="N8" i="2"/>
  <c r="N10" i="2"/>
  <c r="N12" i="2"/>
  <c r="N13" i="2"/>
  <c r="N16" i="2" l="1"/>
  <c r="S16" i="2" s="1"/>
  <c r="N17" i="2"/>
  <c r="Q17" i="2" s="1"/>
  <c r="N15" i="2"/>
  <c r="S15" i="2" s="1"/>
  <c r="N18" i="2"/>
  <c r="S18" i="2" s="1"/>
  <c r="N14" i="2"/>
  <c r="R14" i="2" s="1"/>
  <c r="N19" i="2"/>
  <c r="O19" i="2" s="1"/>
  <c r="M30" i="2"/>
  <c r="O8" i="2"/>
  <c r="S8" i="2"/>
  <c r="T8" i="2"/>
  <c r="V8" i="2" s="1"/>
  <c r="P8" i="2"/>
  <c r="Q8" i="2"/>
  <c r="R8" i="2"/>
  <c r="O12" i="2"/>
  <c r="S12" i="2"/>
  <c r="P12" i="2"/>
  <c r="Q12" i="2"/>
  <c r="T12" i="2"/>
  <c r="R12" i="2"/>
  <c r="O10" i="2"/>
  <c r="S10" i="2"/>
  <c r="T10" i="2"/>
  <c r="V10" i="2" s="1"/>
  <c r="P10" i="2"/>
  <c r="Q10" i="2"/>
  <c r="R10" i="2"/>
  <c r="O13" i="2"/>
  <c r="T13" i="2"/>
  <c r="V13" i="2" s="1"/>
  <c r="P13" i="2"/>
  <c r="Q13" i="2"/>
  <c r="R13" i="2"/>
  <c r="S13" i="2"/>
  <c r="B9" i="1" l="1"/>
  <c r="O16" i="2"/>
  <c r="S17" i="2"/>
  <c r="O15" i="2"/>
  <c r="O18" i="2"/>
  <c r="V12" i="2"/>
  <c r="R15" i="2"/>
  <c r="T19" i="2"/>
  <c r="V19" i="2" s="1"/>
  <c r="S19" i="2"/>
  <c r="P14" i="2"/>
  <c r="B6" i="1" s="1"/>
  <c r="Q15" i="2"/>
  <c r="S14" i="2"/>
  <c r="F9" i="1" s="1"/>
  <c r="T15" i="2"/>
  <c r="V15" i="2" s="1"/>
  <c r="Q16" i="2"/>
  <c r="T17" i="2"/>
  <c r="V17" i="2" s="1"/>
  <c r="O17" i="2"/>
  <c r="R16" i="2"/>
  <c r="P16" i="2"/>
  <c r="T16" i="2"/>
  <c r="V16" i="2" s="1"/>
  <c r="P17" i="2"/>
  <c r="R17" i="2"/>
  <c r="R19" i="2"/>
  <c r="Q19" i="2"/>
  <c r="P19" i="2"/>
  <c r="R18" i="2"/>
  <c r="Q18" i="2"/>
  <c r="Q14" i="2"/>
  <c r="F6" i="1" s="1"/>
  <c r="P15" i="2"/>
  <c r="T14" i="2"/>
  <c r="V14" i="2" s="1"/>
  <c r="P18" i="2"/>
  <c r="T18" i="2"/>
  <c r="V18" i="2" s="1"/>
  <c r="O14" i="2"/>
  <c r="B3" i="1" s="1"/>
  <c r="M31" i="2"/>
  <c r="N20" i="2" l="1"/>
  <c r="M32" i="2"/>
  <c r="N21" i="2" l="1"/>
  <c r="T21" i="2" s="1"/>
  <c r="V21" i="2" s="1"/>
  <c r="O20" i="2"/>
  <c r="T20" i="2"/>
  <c r="V20" i="2" s="1"/>
  <c r="Q20" i="2"/>
  <c r="P20" i="2"/>
  <c r="R20" i="2"/>
  <c r="S20" i="2"/>
  <c r="M33" i="2"/>
  <c r="V23" i="2" l="1"/>
  <c r="G12" i="1" s="1"/>
  <c r="S21" i="2"/>
  <c r="Q21" i="2"/>
  <c r="R21" i="2"/>
  <c r="O21" i="2"/>
  <c r="P21" i="2"/>
  <c r="M34" i="2"/>
  <c r="N22" i="2" l="1"/>
  <c r="M35" i="2"/>
  <c r="M36" i="2" s="1"/>
  <c r="M37" i="2" s="1"/>
  <c r="M38" i="2" s="1"/>
  <c r="M39" i="2" s="1"/>
  <c r="N24" i="2" l="1"/>
  <c r="N23" i="2"/>
  <c r="N25" i="2"/>
  <c r="N26" i="2"/>
  <c r="N27" i="2"/>
  <c r="N29" i="2"/>
  <c r="N28" i="2"/>
  <c r="N36" i="2"/>
  <c r="O36" i="2" s="1"/>
  <c r="N37" i="2"/>
  <c r="O37" i="2" s="1"/>
  <c r="N32" i="2"/>
  <c r="N39" i="2"/>
  <c r="O39" i="2" s="1"/>
  <c r="N33" i="2"/>
  <c r="N30" i="2"/>
  <c r="N31" i="2"/>
  <c r="N34" i="2"/>
  <c r="N35" i="2"/>
  <c r="O35" i="2" s="1"/>
  <c r="N38" i="2"/>
  <c r="O38" i="2" s="1"/>
</calcChain>
</file>

<file path=xl/sharedStrings.xml><?xml version="1.0" encoding="utf-8"?>
<sst xmlns="http://schemas.openxmlformats.org/spreadsheetml/2006/main" count="288" uniqueCount="272">
  <si>
    <t>CHOIX 1</t>
  </si>
  <si>
    <t>CHOIX 2</t>
  </si>
  <si>
    <t>CHOIX 4</t>
  </si>
  <si>
    <t>CHOIX 3</t>
  </si>
  <si>
    <t>Votre choix</t>
  </si>
  <si>
    <t>Votre score / 20</t>
  </si>
  <si>
    <t>Choix 1</t>
  </si>
  <si>
    <t>Choix 2</t>
  </si>
  <si>
    <t>Choix 3</t>
  </si>
  <si>
    <t>Choix 4</t>
  </si>
  <si>
    <t>Choix OK</t>
  </si>
  <si>
    <t>Rep.U</t>
  </si>
  <si>
    <t>Test</t>
  </si>
  <si>
    <t>Question</t>
  </si>
  <si>
    <t>NOM :</t>
  </si>
  <si>
    <t>GRADE :</t>
  </si>
  <si>
    <t xml:space="preserve">PRENOM: </t>
  </si>
  <si>
    <t>MATRICULE</t>
  </si>
  <si>
    <t>SGT</t>
  </si>
  <si>
    <t>Alea</t>
  </si>
  <si>
    <t>Aléa SAFE</t>
  </si>
  <si>
    <t>N° questions aléatoires</t>
  </si>
  <si>
    <t>Bonnes reponses</t>
  </si>
  <si>
    <t>D</t>
  </si>
  <si>
    <t>C</t>
  </si>
  <si>
    <t>B</t>
  </si>
  <si>
    <t>A</t>
  </si>
  <si>
    <t>Questions</t>
  </si>
  <si>
    <t>TOTAL</t>
  </si>
  <si>
    <t>Max</t>
  </si>
  <si>
    <t xml:space="preserve">Nombre de questions restantes : </t>
  </si>
  <si>
    <r>
      <rPr>
        <b/>
        <sz val="11"/>
        <color theme="1"/>
        <rFont val="Calibri"/>
        <family val="2"/>
        <scheme val="minor"/>
      </rPr>
      <t>BSP 112
Complétez  les mots manquants dans la phrase ci-dessous :</t>
    </r>
    <r>
      <rPr>
        <sz val="11"/>
        <color theme="1"/>
        <rFont val="Calibri"/>
        <family val="2"/>
        <scheme val="minor"/>
      </rPr>
      <t xml:space="preserve">
la compagnie est la plus petite formation placée sous les ordres d'un chef responsable .........., des activités et  du mode de vie des militaires qui  la compose.
elle dispose …....... des moyens de s'administrer et de remplir les missions qui peuvent lui être confiées. l'unité d'esprit, d'action et de style indispensable à .......... et à la bonne marche du service.</t>
    </r>
  </si>
  <si>
    <t xml:space="preserve">. De la réglementation
. Juridiquement
. La vie collective 
</t>
  </si>
  <si>
    <t xml:space="preserve">. De l'administration
. Organiquement
. la vie préventive 
</t>
  </si>
  <si>
    <t xml:space="preserve">. De l'administration
. Organiquement
. La vie collective 
</t>
  </si>
  <si>
    <t xml:space="preserve">. De l'administration
. Ponctuellement
. La vie collective
</t>
  </si>
  <si>
    <r>
      <rPr>
        <b/>
        <sz val="11"/>
        <color theme="1"/>
        <rFont val="Calibri"/>
        <family val="2"/>
        <scheme val="minor"/>
      </rPr>
      <t>BSP 112</t>
    </r>
    <r>
      <rPr>
        <sz val="11"/>
        <color theme="1"/>
        <rFont val="Calibri"/>
        <family val="2"/>
        <scheme val="minor"/>
      </rPr>
      <t xml:space="preserve">
L'unité élémentaire revêt combien de formes ?</t>
    </r>
  </si>
  <si>
    <r>
      <rPr>
        <b/>
        <sz val="11"/>
        <color theme="1"/>
        <rFont val="Calibri"/>
        <family val="2"/>
        <scheme val="minor"/>
      </rPr>
      <t>BSP 112</t>
    </r>
    <r>
      <rPr>
        <sz val="11"/>
        <color theme="1"/>
        <rFont val="Calibri"/>
        <family val="2"/>
        <scheme val="minor"/>
      </rPr>
      <t xml:space="preserve">
Parmi ces différentes propositions, laquelle n'est pas une unité élémentaire ?</t>
    </r>
  </si>
  <si>
    <t>. La compagnie d'incendie et de secours
. La compagnie de soutien
. La compagnie de formation
. La compagnie de commandement et de transmission</t>
  </si>
  <si>
    <t>. La compagnie métier
. L'unité élemnetaire spécialisée
. La compagnie métier
. La compagnie de formation</t>
  </si>
  <si>
    <t>. La compagnie de soutien
. L'unité élemnetaire spécialisée
. La compagnie métier
. La compagnie d'appui spécialisée</t>
  </si>
  <si>
    <t>. La compagnie d'incendie et de sours
. La compagnie de commandement et de logistique
. La compagnie métier
. La compagnie d'appui spécialisée</t>
  </si>
  <si>
    <r>
      <rPr>
        <b/>
        <sz val="11"/>
        <color theme="1"/>
        <rFont val="Calibri"/>
        <family val="2"/>
        <scheme val="minor"/>
      </rPr>
      <t>BSP 112
Complétez  les mots manquants dans la phrase ci-dessous :</t>
    </r>
    <r>
      <rPr>
        <sz val="11"/>
        <color theme="1"/>
        <rFont val="Calibri"/>
        <family val="2"/>
        <scheme val="minor"/>
      </rPr>
      <t xml:space="preserve">
le sapeurs sont les …....... des diverses missions
chaque  sapeur est responsable de ses effets d'habillement, de couchage et …........
Chaque sapeur peut demander un entretien direct à ses chefs, jusqu'au niveau …........</t>
    </r>
  </si>
  <si>
    <t>. Executants
. Armement
. CDU</t>
  </si>
  <si>
    <t>. Pratiquants
. Equipement
. CDU</t>
  </si>
  <si>
    <t>. Garants
. Equipement
. ADU</t>
  </si>
  <si>
    <t>. Executants
. Equipement
. CDU</t>
  </si>
  <si>
    <r>
      <rPr>
        <b/>
        <sz val="11"/>
        <color theme="1"/>
        <rFont val="Calibri"/>
        <family val="2"/>
        <scheme val="minor"/>
      </rPr>
      <t>BSP 112
Complétez  les mots manquants dans la phrase ci-dessous :</t>
    </r>
    <r>
      <rPr>
        <sz val="11"/>
        <color theme="1"/>
        <rFont val="Calibri"/>
        <family val="2"/>
        <scheme val="minor"/>
      </rPr>
      <t xml:space="preserve">
les caporaux-chefs et les caporaux vivent et travaillent avec les sapeurs dont ils sont les moniteurs permanents. Ils donnent l'exemple de la …......., de la …......., de la …......., de la …....... et de la ….......</t>
    </r>
  </si>
  <si>
    <t>. Tenue
. Discipline
. Conduite
. Rigueur
. Ponctualité</t>
  </si>
  <si>
    <t>. Discipline
. Conduite
. Tenue
. Rigueur
. Ponctualité</t>
  </si>
  <si>
    <t>. Rigueur
. Discipline
. Tenue
. Rigueur
. Ponctualité</t>
  </si>
  <si>
    <t>. Ponctualité
. Rigueur
. Tenue
. Discipline
. Tenue</t>
  </si>
  <si>
    <r>
      <rPr>
        <b/>
        <sz val="11"/>
        <color theme="1"/>
        <rFont val="Calibri"/>
        <family val="2"/>
        <scheme val="minor"/>
      </rPr>
      <t>BSP 112</t>
    </r>
    <r>
      <rPr>
        <sz val="11"/>
        <color theme="1"/>
        <rFont val="Calibri"/>
        <family val="2"/>
        <scheme val="minor"/>
      </rPr>
      <t xml:space="preserve">
Titulaires du CT1 SP, combien de fonctions de sergent peuvent tenir les caporaux-chefs et caporaux ?</t>
    </r>
  </si>
  <si>
    <r>
      <rPr>
        <b/>
        <sz val="11"/>
        <color theme="1"/>
        <rFont val="Calibri"/>
        <family val="2"/>
        <scheme val="minor"/>
      </rPr>
      <t>BSP 112</t>
    </r>
    <r>
      <rPr>
        <sz val="11"/>
        <color theme="1"/>
        <rFont val="Calibri"/>
        <family val="2"/>
        <scheme val="minor"/>
      </rPr>
      <t xml:space="preserve">
Les caporaux-ches et caporaux peuvent également tenir des fonctions de  ?</t>
    </r>
  </si>
  <si>
    <t>gradé d'encadrement</t>
  </si>
  <si>
    <t>moniteurs permanents</t>
  </si>
  <si>
    <t>gradés permanents</t>
  </si>
  <si>
    <t>moniteur d'encadrement</t>
  </si>
  <si>
    <r>
      <rPr>
        <b/>
        <sz val="11"/>
        <color theme="1"/>
        <rFont val="Calibri"/>
        <family val="2"/>
        <scheme val="minor"/>
      </rPr>
      <t>BSP 112</t>
    </r>
    <r>
      <rPr>
        <sz val="11"/>
        <color theme="1"/>
        <rFont val="Calibri"/>
        <family val="2"/>
        <scheme val="minor"/>
      </rPr>
      <t xml:space="preserve">
Le service de  jour de la compagnie comprend les personnels suivants</t>
    </r>
  </si>
  <si>
    <t>. Le sergent de jour
. Le gardé de jour
. Le stationnaire</t>
  </si>
  <si>
    <t>. Le gradé de jour
. Le planton</t>
  </si>
  <si>
    <t>. Le sergent de jour
. Le stationnaire</t>
  </si>
  <si>
    <t xml:space="preserve">
. Le sergent de jour
. Le gradé de jour
</t>
  </si>
  <si>
    <r>
      <rPr>
        <b/>
        <sz val="11"/>
        <color theme="1"/>
        <rFont val="Calibri"/>
        <family val="2"/>
        <scheme val="minor"/>
      </rPr>
      <t>BSP 112</t>
    </r>
    <r>
      <rPr>
        <sz val="11"/>
        <color theme="1"/>
        <rFont val="Calibri"/>
        <family val="2"/>
        <scheme val="minor"/>
      </rPr>
      <t xml:space="preserve">
Le service de jour à pour objet : ?</t>
    </r>
  </si>
  <si>
    <t>. L'armement permanent des engins du centre de secours
. La transmission et l'éxécution des ordres extérieurs à la compagnie
. L'execution des mesures relatives au service incendie</t>
  </si>
  <si>
    <t>. L'armement courant des engins du centre de secours
. La transmission et l'éxécution des ordres intérieurs à la compagnie
. L'execution des mesures relatives au service incendie</t>
  </si>
  <si>
    <t>. L'armement permanent des engins du centre de secours
. La transmission et l'éxécution des ordres intérieurs à la compagnie
. L'execution des mesures propres au service incendie</t>
  </si>
  <si>
    <t>. L'armement permanent des engins du centre de secours
. La transmission et l'éxécution des ordres intérieurs à la compagnie
. L'execution des mesures relatives au service incendie</t>
  </si>
  <si>
    <r>
      <rPr>
        <b/>
        <sz val="11"/>
        <color theme="1"/>
        <rFont val="Calibri"/>
        <family val="2"/>
        <scheme val="minor"/>
      </rPr>
      <t>BSP 112</t>
    </r>
    <r>
      <rPr>
        <sz val="11"/>
        <color theme="1"/>
        <rFont val="Calibri"/>
        <family val="2"/>
        <scheme val="minor"/>
      </rPr>
      <t xml:space="preserve">
Le sergent de jour est chargé de l'execution des détails relatifs au service de jour de la compagnie. Il est secondé par ?</t>
    </r>
  </si>
  <si>
    <t>le gradé de jour</t>
  </si>
  <si>
    <t>le caporal de jour</t>
  </si>
  <si>
    <t>le stationnaire</t>
  </si>
  <si>
    <t>le chef de la garde incendie</t>
  </si>
  <si>
    <r>
      <rPr>
        <b/>
        <sz val="11"/>
        <color theme="1"/>
        <rFont val="Calibri"/>
        <family val="2"/>
        <scheme val="minor"/>
      </rPr>
      <t>BSP 112</t>
    </r>
    <r>
      <rPr>
        <sz val="11"/>
        <color theme="1"/>
        <rFont val="Calibri"/>
        <family val="2"/>
        <scheme val="minor"/>
      </rPr>
      <t xml:space="preserve">
Tous les sergents et caporaux-chefs de la compagnie à l'exception du  …… ? concourent au service de jour</t>
    </r>
  </si>
  <si>
    <t>sous-officier RHL</t>
  </si>
  <si>
    <t>SOA</t>
  </si>
  <si>
    <t>SOA adjoint</t>
  </si>
  <si>
    <t>Chef de la garde incendie</t>
  </si>
  <si>
    <r>
      <rPr>
        <b/>
        <sz val="11"/>
        <color theme="1"/>
        <rFont val="Calibri"/>
        <family val="2"/>
        <scheme val="minor"/>
      </rPr>
      <t>BSP 112</t>
    </r>
    <r>
      <rPr>
        <sz val="11"/>
        <color theme="1"/>
        <rFont val="Calibri"/>
        <family val="2"/>
        <scheme val="minor"/>
      </rPr>
      <t xml:space="preserve">
Tous les gradés à l'exception du  …… ? concourent au service de jour</t>
    </r>
  </si>
  <si>
    <t>chef du secrétariatdu  SOA et du chef cuisinier</t>
  </si>
  <si>
    <t>chef du bureau ADU et du chef cuisinier</t>
  </si>
  <si>
    <t>chef du bureau remise et chef cuisinier</t>
  </si>
  <si>
    <t>chef du bureau SOA et du chef remise</t>
  </si>
  <si>
    <r>
      <rPr>
        <b/>
        <sz val="11"/>
        <color theme="1"/>
        <rFont val="Calibri"/>
        <family val="2"/>
        <scheme val="minor"/>
      </rPr>
      <t>BSP 112</t>
    </r>
    <r>
      <rPr>
        <sz val="11"/>
        <color theme="1"/>
        <rFont val="Calibri"/>
        <family val="2"/>
        <scheme val="minor"/>
      </rPr>
      <t xml:space="preserve">
Le gradé de jour fait executer les consignes du commandement concernant le chauffage, les consommations d'eau, d'éléctricté les, mêmes concourant au développement durable (plan quinquenal 2010 - …......?)</t>
    </r>
  </si>
  <si>
    <r>
      <rPr>
        <b/>
        <sz val="11"/>
        <color theme="1"/>
        <rFont val="Calibri"/>
        <family val="2"/>
        <scheme val="minor"/>
      </rPr>
      <t>BSP 112</t>
    </r>
    <r>
      <rPr>
        <sz val="11"/>
        <color theme="1"/>
        <rFont val="Calibri"/>
        <family val="2"/>
        <scheme val="minor"/>
      </rPr>
      <t xml:space="preserve">
Le gradé de jour prévient immédiatement le sergent de jour lorsqu'un sapeur est ….......?</t>
    </r>
  </si>
  <si>
    <t>abscent</t>
  </si>
  <si>
    <t>blessé</t>
  </si>
  <si>
    <t>malade</t>
  </si>
  <si>
    <t>en retard</t>
  </si>
  <si>
    <r>
      <rPr>
        <b/>
        <sz val="11"/>
        <color theme="1"/>
        <rFont val="Calibri"/>
        <family val="2"/>
        <scheme val="minor"/>
      </rPr>
      <t>BSP 112</t>
    </r>
    <r>
      <rPr>
        <sz val="11"/>
        <color theme="1"/>
        <rFont val="Calibri"/>
        <family val="2"/>
        <scheme val="minor"/>
      </rPr>
      <t xml:space="preserve">
Le service de sécurité : qui doit-il alerter en cas d'incident ?</t>
    </r>
  </si>
  <si>
    <t>le  CDU</t>
  </si>
  <si>
    <t>le chef de centre du site</t>
  </si>
  <si>
    <t>le commandement</t>
  </si>
  <si>
    <t>le chef de garde</t>
  </si>
  <si>
    <r>
      <rPr>
        <b/>
        <sz val="11"/>
        <color theme="1"/>
        <rFont val="Calibri"/>
        <family val="2"/>
        <scheme val="minor"/>
      </rPr>
      <t>BSP 112</t>
    </r>
    <r>
      <rPr>
        <sz val="11"/>
        <color theme="1"/>
        <rFont val="Calibri"/>
        <family val="2"/>
        <scheme val="minor"/>
      </rPr>
      <t xml:space="preserve">
Qui est responsable du fonctionnement du service de sécurité dans les casernements ?</t>
    </r>
  </si>
  <si>
    <r>
      <rPr>
        <b/>
        <sz val="11"/>
        <color theme="1"/>
        <rFont val="Calibri"/>
        <family val="2"/>
        <scheme val="minor"/>
      </rPr>
      <t>BSP 112</t>
    </r>
    <r>
      <rPr>
        <sz val="11"/>
        <color theme="1"/>
        <rFont val="Calibri"/>
        <family val="2"/>
        <scheme val="minor"/>
      </rPr>
      <t xml:space="preserve">
Au niveau PVO, qui assure le service de sécurité en PC d'unité  ?</t>
    </r>
  </si>
  <si>
    <t xml:space="preserve">. sergent de jour
. gradé de jour
. auxiliare PVO
. garde remise </t>
  </si>
  <si>
    <t xml:space="preserve">. sergent de jour
. caporal de jour
. stationnaire 
. planton </t>
  </si>
  <si>
    <t>. sergent de jour
. l'ADU
. stationnaire 
. garde cusine</t>
  </si>
  <si>
    <t>. sergent de jour
. le garde remise
. stationnaire 
. garde cusine</t>
  </si>
  <si>
    <t>les mêmes personnels que dans les PC d'unité</t>
  </si>
  <si>
    <t>le chef de garde et le sergent de jour</t>
  </si>
  <si>
    <t>le stationnaire et le planton</t>
  </si>
  <si>
    <r>
      <rPr>
        <b/>
        <sz val="11"/>
        <color theme="1"/>
        <rFont val="Calibri"/>
        <family val="2"/>
        <scheme val="minor"/>
      </rPr>
      <t>BSP 112
Complétez le mot manquant dans la définition du "savoir être" :</t>
    </r>
    <r>
      <rPr>
        <sz val="11"/>
        <color theme="1"/>
        <rFont val="Calibri"/>
        <family val="2"/>
        <scheme val="minor"/>
      </rPr>
      <t xml:space="preserve">
en collectivité, c'est l'attitude …........ de chacun pour prouver son intégrité et sa capacité à vivre ensemble</t>
    </r>
  </si>
  <si>
    <t>réglementaire</t>
  </si>
  <si>
    <t>nécessaire</t>
  </si>
  <si>
    <t>élémentaire</t>
  </si>
  <si>
    <t>militaire</t>
  </si>
  <si>
    <r>
      <rPr>
        <b/>
        <sz val="11"/>
        <color theme="1"/>
        <rFont val="Calibri"/>
        <family val="2"/>
        <scheme val="minor"/>
      </rPr>
      <t>BSP 112
Complétez le mot manquant dans la définition du "savoir vivre" :</t>
    </r>
    <r>
      <rPr>
        <sz val="11"/>
        <color theme="1"/>
        <rFont val="Calibri"/>
        <family val="2"/>
        <scheme val="minor"/>
      </rPr>
      <t xml:space="preserve">
c'est l'application des règles …....... De politesse qui facilite les rapports entre les individus, tout en imposant le respect au quotidien</t>
    </r>
  </si>
  <si>
    <t>réglementaires</t>
  </si>
  <si>
    <t>nécessaires</t>
  </si>
  <si>
    <t>élémentaires</t>
  </si>
  <si>
    <t>militaires</t>
  </si>
  <si>
    <r>
      <rPr>
        <b/>
        <sz val="11"/>
        <color theme="1"/>
        <rFont val="Calibri"/>
        <family val="2"/>
        <scheme val="minor"/>
      </rPr>
      <t>BSP 112</t>
    </r>
    <r>
      <rPr>
        <sz val="11"/>
        <color theme="1"/>
        <rFont val="Calibri"/>
        <family val="2"/>
        <scheme val="minor"/>
      </rPr>
      <t xml:space="preserve">
Pour lutter contre toute forme de discrémination, quel  numéro de téléphone a été mis en place (NABAB) ?</t>
    </r>
  </si>
  <si>
    <t>01- 47-54-66-00</t>
  </si>
  <si>
    <t>01-47-54-63-00</t>
  </si>
  <si>
    <t>01-47-54-66-38</t>
  </si>
  <si>
    <t>01-47-54-66-97</t>
  </si>
  <si>
    <r>
      <rPr>
        <b/>
        <sz val="11"/>
        <color theme="1"/>
        <rFont val="Calibri"/>
        <family val="2"/>
        <scheme val="minor"/>
      </rPr>
      <t>BSP 112</t>
    </r>
    <r>
      <rPr>
        <sz val="11"/>
        <color theme="1"/>
        <rFont val="Calibri"/>
        <family val="2"/>
        <scheme val="minor"/>
      </rPr>
      <t xml:space="preserve">
Que signifie l'acronyme NABAB ?</t>
    </r>
  </si>
  <si>
    <t>Numéro d'Accompagnement Bizutage/Anti Bizutage</t>
  </si>
  <si>
    <t>Numéro d'Appel Bizutage/Anti Bizutage</t>
  </si>
  <si>
    <t>Numéro Anonyme Bizutage/Anti Bizutage</t>
  </si>
  <si>
    <t>Numéro d'Alerte Bizutage/Anti Bizutage</t>
  </si>
  <si>
    <r>
      <rPr>
        <b/>
        <sz val="11"/>
        <color theme="1"/>
        <rFont val="Calibri"/>
        <family val="2"/>
        <scheme val="minor"/>
      </rPr>
      <t>BSP 112</t>
    </r>
    <r>
      <rPr>
        <sz val="11"/>
        <color theme="1"/>
        <rFont val="Calibri"/>
        <family val="2"/>
        <scheme val="minor"/>
      </rPr>
      <t xml:space="preserve">
"Au cœur de l'entité à laquelle il appartient, le SPP doit faire preuve de"
Parmi les propositions répondant à cette phrase, laquelle n'est pas correcte ?</t>
    </r>
  </si>
  <si>
    <t>. Une exemplarité et une rigueur sans faille
. Loyauté, d'honnêteté et de respect envers ses chefs, subordonnés et l'institution
. Un esprit de camaraderie, preuve de l'esprit de corps au quotidien
. Volontarisme individuel, de participation active à l'intérêt collectif et de disponibilité pour le bien du service</t>
  </si>
  <si>
    <r>
      <rPr>
        <b/>
        <sz val="11"/>
        <color theme="1"/>
        <rFont val="Calibri"/>
        <family val="2"/>
        <scheme val="minor"/>
      </rPr>
      <t>BSP 112</t>
    </r>
    <r>
      <rPr>
        <sz val="11"/>
        <color theme="1"/>
        <rFont val="Calibri"/>
        <family val="2"/>
        <scheme val="minor"/>
      </rPr>
      <t xml:space="preserve">
Trouvez la bonne phrase suivant la citation ci-dessous
"lorsqu'il est en mission de representation au nom de la BSPP, la SPP doit faire preuve de "….......</t>
    </r>
  </si>
  <si>
    <t>Une exemplarité et une rigeur sans faille</t>
  </si>
  <si>
    <t>une certaine prestance dans l'allure, la tenue et les gestes</t>
  </si>
  <si>
    <t>un esprit de camaraderie, preuve de l'esprit de corps au quotidien</t>
  </si>
  <si>
    <t>une volonté de réaliser la mission reçue</t>
  </si>
  <si>
    <r>
      <rPr>
        <b/>
        <sz val="11"/>
        <color theme="1"/>
        <rFont val="Calibri"/>
        <family val="2"/>
        <scheme val="minor"/>
      </rPr>
      <t>BSP 118.1</t>
    </r>
    <r>
      <rPr>
        <sz val="11"/>
        <color theme="1"/>
        <rFont val="Calibri"/>
        <family val="2"/>
        <scheme val="minor"/>
      </rPr>
      <t xml:space="preserve">
La BSPP possède combien de famille de mission de compétence ?</t>
    </r>
  </si>
  <si>
    <r>
      <rPr>
        <b/>
        <sz val="11"/>
        <color theme="1"/>
        <rFont val="Calibri"/>
        <family val="2"/>
        <scheme val="minor"/>
      </rPr>
      <t>BSP 118.1</t>
    </r>
    <r>
      <rPr>
        <sz val="11"/>
        <color theme="1"/>
        <rFont val="Calibri"/>
        <family val="2"/>
        <scheme val="minor"/>
      </rPr>
      <t xml:space="preserve">
Mission de compétence exclusive : la BSPP est chargée de ….......</t>
    </r>
  </si>
  <si>
    <t>. la prévention et l'évaluation des risques de sécurité civile
. la préparation des mesures de sauvegardes et l'organisation des moyens de secours
. l'évaluation et la prévention des risques technologiques ou naturels</t>
  </si>
  <si>
    <t>. la prévention et l'évaluation des risques de sécurité civile
. la préparation des mesures de sauvegardes et l'organisation des moyens de secours
. la protection et la lutte contre les autres accidents, snistres ou catastrophes</t>
  </si>
  <si>
    <t>. la prévention et l'évaluation des risques de sécurité civile
. la préparation des mesures de sauvegardes et l'organisation des moyens de secours
. Les secours d'urgence aux personnes en detresse ou victime d'accidents</t>
  </si>
  <si>
    <t>. la prévention et l'évaluation des risques de sécurité civile
. la préparation des mesures de sauvegardes et l'organisation des moyens de secours
. la protection des personnes, des biens et de l'environnement</t>
  </si>
  <si>
    <r>
      <t xml:space="preserve">BSP 118.1
</t>
    </r>
    <r>
      <rPr>
        <sz val="11"/>
        <color theme="1"/>
        <rFont val="Calibri"/>
        <family val="2"/>
        <scheme val="minor"/>
      </rPr>
      <t>Missions de compétence partagées : combien de tirets ?</t>
    </r>
  </si>
  <si>
    <r>
      <rPr>
        <b/>
        <sz val="11"/>
        <color theme="1"/>
        <rFont val="Calibri"/>
        <family val="2"/>
        <scheme val="minor"/>
      </rPr>
      <t xml:space="preserve">BSP 118.1
</t>
    </r>
    <r>
      <rPr>
        <sz val="11"/>
        <color theme="1"/>
        <rFont val="Calibri"/>
        <family val="2"/>
        <scheme val="minor"/>
      </rPr>
      <t>Quelle intervention ne relève pas de société du secteur privé ?</t>
    </r>
  </si>
  <si>
    <t>mise à l'arrêt de sonnerie d'alarme anti intrusion</t>
  </si>
  <si>
    <t>assèchement et nettoyage des locaux</t>
  </si>
  <si>
    <t>alerte à la bombe</t>
  </si>
  <si>
    <t>personne bloquée dans une cabine d'ascenseur</t>
  </si>
  <si>
    <t>transport par carence d'ambulance</t>
  </si>
  <si>
    <t>recherche d'objets</t>
  </si>
  <si>
    <t>débouchage d'égout ou de canalisation</t>
  </si>
  <si>
    <t>écobuage</t>
  </si>
  <si>
    <t>destruction d'hyménoptères</t>
  </si>
  <si>
    <t>divagation de chiens et de chats</t>
  </si>
  <si>
    <t>personne égarée ou disparue (y compris en carrières et en catacombes)</t>
  </si>
  <si>
    <t>fuite d'eau</t>
  </si>
  <si>
    <r>
      <rPr>
        <b/>
        <sz val="11"/>
        <color theme="1"/>
        <rFont val="Calibri"/>
        <family val="2"/>
        <scheme val="minor"/>
      </rPr>
      <t xml:space="preserve">BSP 118.1
</t>
    </r>
    <r>
      <rPr>
        <sz val="11"/>
        <color theme="1"/>
        <rFont val="Calibri"/>
        <family val="2"/>
        <scheme val="minor"/>
      </rPr>
      <t>Quelle intervention ne relève pas de société de services publics spécialisés ?</t>
    </r>
  </si>
  <si>
    <t>accident matériel de la circulatiion</t>
  </si>
  <si>
    <t>distribution d'eau potable auprès des populations</t>
  </si>
  <si>
    <t>transport d'un patient d'un établissement de santé vers un autre</t>
  </si>
  <si>
    <t>ouverture de porte sans risques à l'intérieur</t>
  </si>
  <si>
    <t>objets, colis ou enveloppes suspect</t>
  </si>
  <si>
    <t>recherche sous l'eau d'épaves ou d'objets divers</t>
  </si>
  <si>
    <r>
      <rPr>
        <b/>
        <sz val="11"/>
        <color theme="1"/>
        <rFont val="Calibri"/>
        <family val="2"/>
        <scheme val="minor"/>
      </rPr>
      <t xml:space="preserve">BSP 118.1
</t>
    </r>
    <r>
      <rPr>
        <sz val="11"/>
        <color theme="1"/>
        <rFont val="Calibri"/>
        <family val="2"/>
        <scheme val="minor"/>
      </rPr>
      <t>Quelle intervention ne fait pas l'objet d'une rétribution ?</t>
    </r>
  </si>
  <si>
    <t>brumisation de la population lors des DPS</t>
  </si>
  <si>
    <t>intervention pour ascenseur bloqué</t>
  </si>
  <si>
    <t>sauvetage d'animaux en lieu privé</t>
  </si>
  <si>
    <t>intrevention pour assèchement de locaux</t>
  </si>
  <si>
    <r>
      <rPr>
        <b/>
        <sz val="11"/>
        <color theme="1"/>
        <rFont val="Calibri"/>
        <family val="2"/>
        <scheme val="minor"/>
      </rPr>
      <t xml:space="preserve">BSP 118.1
</t>
    </r>
    <r>
      <rPr>
        <sz val="11"/>
        <color theme="1"/>
        <rFont val="Calibri"/>
        <family val="2"/>
        <scheme val="minor"/>
      </rPr>
      <t>Combien de communes défend la BSPP ?</t>
    </r>
  </si>
  <si>
    <r>
      <rPr>
        <b/>
        <sz val="11"/>
        <color theme="1"/>
        <rFont val="Calibri"/>
        <family val="2"/>
        <scheme val="minor"/>
      </rPr>
      <t xml:space="preserve">BSP 118.1
</t>
    </r>
    <r>
      <rPr>
        <sz val="11"/>
        <color theme="1"/>
        <rFont val="Calibri"/>
        <family val="2"/>
        <scheme val="minor"/>
      </rPr>
      <t>Le territoire de compétence de la BSPP s'étend sur quelle superficie ?</t>
    </r>
  </si>
  <si>
    <t>500 KM²</t>
  </si>
  <si>
    <t>600 KM²</t>
  </si>
  <si>
    <t>700 KM²</t>
  </si>
  <si>
    <t>800 KM²</t>
  </si>
  <si>
    <r>
      <rPr>
        <b/>
        <sz val="11"/>
        <color theme="1"/>
        <rFont val="Calibri"/>
        <family val="2"/>
        <scheme val="minor"/>
      </rPr>
      <t xml:space="preserve">BSP 118.1
</t>
    </r>
    <r>
      <rPr>
        <sz val="11"/>
        <color theme="1"/>
        <rFont val="Calibri"/>
        <family val="2"/>
        <scheme val="minor"/>
      </rPr>
      <t>La BSPP couvre combien de kilomètres de voies autoroutières et rapides ?</t>
    </r>
  </si>
  <si>
    <r>
      <rPr>
        <b/>
        <sz val="11"/>
        <color theme="1"/>
        <rFont val="Calibri"/>
        <family val="2"/>
        <scheme val="minor"/>
      </rPr>
      <t xml:space="preserve">BSP 118.1
</t>
    </r>
    <r>
      <rPr>
        <sz val="11"/>
        <color theme="1"/>
        <rFont val="Calibri"/>
        <family val="2"/>
        <scheme val="minor"/>
      </rPr>
      <t>La BSPP couvre combien de kilomètres de voies navigables ?</t>
    </r>
  </si>
  <si>
    <r>
      <rPr>
        <b/>
        <sz val="11"/>
        <color theme="1"/>
        <rFont val="Calibri"/>
        <family val="2"/>
        <scheme val="minor"/>
      </rPr>
      <t xml:space="preserve">BSP 118.1
</t>
    </r>
    <r>
      <rPr>
        <sz val="11"/>
        <color theme="1"/>
        <rFont val="Calibri"/>
        <family val="2"/>
        <scheme val="minor"/>
      </rPr>
      <t>Combien de personnel compte la BSPP ?</t>
    </r>
  </si>
  <si>
    <r>
      <rPr>
        <b/>
        <sz val="11"/>
        <color theme="1"/>
        <rFont val="Calibri"/>
        <family val="2"/>
        <scheme val="minor"/>
      </rPr>
      <t xml:space="preserve">BSP 118.1
</t>
    </r>
    <r>
      <rPr>
        <sz val="11"/>
        <color theme="1"/>
        <rFont val="Calibri"/>
        <family val="2"/>
        <scheme val="minor"/>
      </rPr>
      <t>Combien de grands types des secteurs sont différenciables ?</t>
    </r>
  </si>
  <si>
    <r>
      <rPr>
        <b/>
        <sz val="11"/>
        <color theme="1"/>
        <rFont val="Calibri"/>
        <family val="2"/>
        <scheme val="minor"/>
      </rPr>
      <t xml:space="preserve">BSP 118.1
</t>
    </r>
    <r>
      <rPr>
        <sz val="11"/>
        <color theme="1"/>
        <rFont val="Calibri"/>
        <family val="2"/>
        <scheme val="minor"/>
      </rPr>
      <t>Quels sont les grands types des secteurs  différenciables  à la BSPP ?</t>
    </r>
  </si>
  <si>
    <t>administratif et occasionnel</t>
  </si>
  <si>
    <t>executif et ponctuel</t>
  </si>
  <si>
    <t>adminstratif et opérationnel</t>
  </si>
  <si>
    <t>technique et optionnel</t>
  </si>
  <si>
    <r>
      <rPr>
        <b/>
        <sz val="11"/>
        <color theme="1"/>
        <rFont val="Calibri"/>
        <family val="2"/>
        <scheme val="minor"/>
      </rPr>
      <t>BSP 118.1
Complétez  les mots manquants dans la phrase ci-dessous :</t>
    </r>
    <r>
      <rPr>
        <sz val="11"/>
        <color theme="1"/>
        <rFont val="Calibri"/>
        <family val="2"/>
        <scheme val="minor"/>
      </rPr>
      <t xml:space="preserve">
le secteur administratif détermine les responsabilités …........des autorités compétentes dans les domaines de gestion suivants</t>
    </r>
  </si>
  <si>
    <t>névralgiques</t>
  </si>
  <si>
    <t>organiques</t>
  </si>
  <si>
    <t>chroniques</t>
  </si>
  <si>
    <t>stratégiques</t>
  </si>
  <si>
    <r>
      <rPr>
        <b/>
        <sz val="11"/>
        <color theme="1"/>
        <rFont val="Calibri"/>
        <family val="2"/>
        <scheme val="minor"/>
      </rPr>
      <t>BSP 118.1</t>
    </r>
    <r>
      <rPr>
        <sz val="11"/>
        <color theme="1"/>
        <rFont val="Calibri"/>
        <family val="2"/>
        <scheme val="minor"/>
      </rPr>
      <t xml:space="preserve">
le secteur administratif détermine les responsabilités oraganiques des autorités compétentes dans les domaines de gestion suivants : 
combien de domaines ?</t>
    </r>
  </si>
  <si>
    <t>commandement</t>
  </si>
  <si>
    <t>POI</t>
  </si>
  <si>
    <t>cartographie</t>
  </si>
  <si>
    <t>gestion du personnel</t>
  </si>
  <si>
    <r>
      <rPr>
        <b/>
        <sz val="11"/>
        <color theme="1"/>
        <rFont val="Calibri"/>
        <family val="2"/>
        <scheme val="minor"/>
      </rPr>
      <t>BSP 118.1</t>
    </r>
    <r>
      <rPr>
        <sz val="11"/>
        <color theme="1"/>
        <rFont val="Calibri"/>
        <family val="2"/>
        <scheme val="minor"/>
      </rPr>
      <t xml:space="preserve">
Quel domaine de compétence ne se trouve pas dans les responsabiliés du secteur administratif ?</t>
    </r>
  </si>
  <si>
    <r>
      <rPr>
        <b/>
        <sz val="11"/>
        <color theme="1"/>
        <rFont val="Calibri"/>
        <family val="2"/>
        <scheme val="minor"/>
      </rPr>
      <t>BSP 118.1</t>
    </r>
    <r>
      <rPr>
        <sz val="11"/>
        <color theme="1"/>
        <rFont val="Calibri"/>
        <family val="2"/>
        <scheme val="minor"/>
      </rPr>
      <t xml:space="preserve">
Le secteur opérationnel peut-il être occasionnel</t>
    </r>
  </si>
  <si>
    <t>oui</t>
  </si>
  <si>
    <t>non</t>
  </si>
  <si>
    <t>je ne sais pas</t>
  </si>
  <si>
    <t>il l'est en permanence</t>
  </si>
  <si>
    <r>
      <rPr>
        <b/>
        <sz val="11"/>
        <color theme="1"/>
        <rFont val="Calibri"/>
        <family val="2"/>
        <scheme val="minor"/>
      </rPr>
      <t>BSP 118.1</t>
    </r>
    <r>
      <rPr>
        <sz val="11"/>
        <color theme="1"/>
        <rFont val="Calibri"/>
        <family val="2"/>
        <scheme val="minor"/>
      </rPr>
      <t xml:space="preserve">
Le secteur opérationnel peut-il être fortuit</t>
    </r>
  </si>
  <si>
    <t xml:space="preserve">oui </t>
  </si>
  <si>
    <r>
      <rPr>
        <b/>
        <sz val="11"/>
        <color theme="1"/>
        <rFont val="Calibri"/>
        <family val="2"/>
        <scheme val="minor"/>
      </rPr>
      <t>BSP 118.1</t>
    </r>
    <r>
      <rPr>
        <sz val="11"/>
        <color theme="1"/>
        <rFont val="Calibri"/>
        <family val="2"/>
        <scheme val="minor"/>
      </rPr>
      <t xml:space="preserve">
Que signifie UES ?</t>
    </r>
  </si>
  <si>
    <t>urgences élémentaires et secours</t>
  </si>
  <si>
    <t>unités élémentaires spécialisées</t>
  </si>
  <si>
    <t>urgences élémentaires spécialisées</t>
  </si>
  <si>
    <t>unités d'encadrement et de secours</t>
  </si>
  <si>
    <r>
      <rPr>
        <b/>
        <sz val="11"/>
        <color theme="1"/>
        <rFont val="Calibri"/>
        <family val="2"/>
        <scheme val="minor"/>
      </rPr>
      <t>BSP 118.1</t>
    </r>
    <r>
      <rPr>
        <sz val="11"/>
        <color theme="1"/>
        <rFont val="Calibri"/>
        <family val="2"/>
        <scheme val="minor"/>
      </rPr>
      <t xml:space="preserve">
Ou sont implantées de manière parmanentes les unités élémentaires spécialisées ?</t>
    </r>
  </si>
  <si>
    <t>. Kourou
. Biscarosse
. Assemblée nationale
. Le Louvre
. Balard</t>
  </si>
  <si>
    <t>. Kourou
. Biscarosse
. BNF
. Le Louvre
. Balard</t>
  </si>
  <si>
    <t>. Kourou
. Biscarosse
. BNF
. Palais de justice
. Balard</t>
  </si>
  <si>
    <t>. Kourou
. Biscarosse
. BNF
. Louvre
. Préfecture de police</t>
  </si>
  <si>
    <r>
      <rPr>
        <b/>
        <sz val="11"/>
        <color theme="1"/>
        <rFont val="Calibri"/>
        <family val="2"/>
        <scheme val="minor"/>
      </rPr>
      <t>BSP 118.1</t>
    </r>
    <r>
      <rPr>
        <sz val="11"/>
        <color theme="1"/>
        <rFont val="Calibri"/>
        <family val="2"/>
        <scheme val="minor"/>
      </rPr>
      <t xml:space="preserve">
Ou sont implantées les détachements permanents ?</t>
    </r>
  </si>
  <si>
    <t>. Hotel national des invalides
. Musée d'orsay
. Le louvre
. Présidence de la république
. Ministère des Armées et de l'intérieur
. Palais de la cité</t>
  </si>
  <si>
    <t>. Hotel national des invalides
. Musée d'orsay
. L'assemblée nationale
. Présidence de la république
. Ministère des Armées et de l'intérieur
. Palais de la cité</t>
  </si>
  <si>
    <t>. Hotel national des invalides
. Musée d'orsay
. L'assemblée nationale
. Présidence de la république
. Ministère des Armées et de l'intérieur
. Ile de la cité</t>
  </si>
  <si>
    <t>. Hotel national des invalides
. Musée d'orsay
. La BNF
. Présidence de la république
. Ministère des Armées et de l'intérieur
. Ile de la cité</t>
  </si>
  <si>
    <r>
      <rPr>
        <b/>
        <sz val="11"/>
        <color theme="1"/>
        <rFont val="Calibri"/>
        <family val="2"/>
        <scheme val="minor"/>
      </rPr>
      <t>BSP 118.1</t>
    </r>
    <r>
      <rPr>
        <sz val="11"/>
        <color theme="1"/>
        <rFont val="Calibri"/>
        <family val="2"/>
        <scheme val="minor"/>
      </rPr>
      <t xml:space="preserve">
Que signifie LSO ?</t>
    </r>
  </si>
  <si>
    <t>lieu de stationnement opérationnel</t>
  </si>
  <si>
    <t>lieu de soin opérationnel</t>
  </si>
  <si>
    <t>lieu de service opérationnel</t>
  </si>
  <si>
    <t>lieu de santé opérationnel</t>
  </si>
  <si>
    <r>
      <rPr>
        <b/>
        <sz val="11"/>
        <color theme="1"/>
        <rFont val="Calibri"/>
        <family val="2"/>
        <scheme val="minor"/>
      </rPr>
      <t>BSP 118.1</t>
    </r>
    <r>
      <rPr>
        <sz val="11"/>
        <color theme="1"/>
        <rFont val="Calibri"/>
        <family val="2"/>
        <scheme val="minor"/>
      </rPr>
      <t xml:space="preserve">
Que signifie LSS ?</t>
    </r>
  </si>
  <si>
    <t>lieu de soin santé</t>
  </si>
  <si>
    <t>lieu de stationnement santé</t>
  </si>
  <si>
    <t>lieu de service santé</t>
  </si>
  <si>
    <t>lieu de service soin</t>
  </si>
  <si>
    <r>
      <rPr>
        <b/>
        <sz val="11"/>
        <color theme="1"/>
        <rFont val="Calibri"/>
        <family val="2"/>
        <scheme val="minor"/>
      </rPr>
      <t>BSP 118.1</t>
    </r>
    <r>
      <rPr>
        <sz val="11"/>
        <color theme="1"/>
        <rFont val="Calibri"/>
        <family val="2"/>
        <scheme val="minor"/>
      </rPr>
      <t xml:space="preserve">
Que signifie RED ?</t>
    </r>
  </si>
  <si>
    <t>règles d'engagement des détachements</t>
  </si>
  <si>
    <t>règles d'embarquement des détachements</t>
  </si>
  <si>
    <t>règles d'envoi des détachements</t>
  </si>
  <si>
    <t>règles d'étude des détachements</t>
  </si>
  <si>
    <r>
      <rPr>
        <b/>
        <sz val="11"/>
        <color theme="1"/>
        <rFont val="Calibri"/>
        <family val="2"/>
        <scheme val="minor"/>
      </rPr>
      <t>BSP 118.1</t>
    </r>
    <r>
      <rPr>
        <sz val="11"/>
        <color theme="1"/>
        <rFont val="Calibri"/>
        <family val="2"/>
        <scheme val="minor"/>
      </rPr>
      <t xml:space="preserve">
Les capacités opérationnelles de la BSPP sont organisées en fonctions opérationnelles réparties en combien de famille ?</t>
    </r>
  </si>
  <si>
    <t xml:space="preserve">. CDT
. SIC
. LOG
</t>
  </si>
  <si>
    <t xml:space="preserve">. CDT
. SIG
. LOG
</t>
  </si>
  <si>
    <t xml:space="preserve">. CDT
. SIC
. SIO
</t>
  </si>
  <si>
    <t>. LOG
. SIO
. SIC</t>
  </si>
  <si>
    <r>
      <rPr>
        <b/>
        <sz val="11"/>
        <color theme="1"/>
        <rFont val="Calibri"/>
        <family val="2"/>
        <scheme val="minor"/>
      </rPr>
      <t>BSP 118.1</t>
    </r>
    <r>
      <rPr>
        <sz val="11"/>
        <color theme="1"/>
        <rFont val="Calibri"/>
        <family val="2"/>
        <scheme val="minor"/>
      </rPr>
      <t xml:space="preserve">
Trouvez la propostion qui ne fait pas partie des capacités intégrantes les fonctions opérationnelles à la BSPP</t>
    </r>
  </si>
  <si>
    <r>
      <rPr>
        <b/>
        <sz val="11"/>
        <color theme="1"/>
        <rFont val="Calibri"/>
        <family val="2"/>
        <scheme val="minor"/>
      </rPr>
      <t>BSP 118.1</t>
    </r>
    <r>
      <rPr>
        <sz val="11"/>
        <color theme="1"/>
        <rFont val="Calibri"/>
        <family val="2"/>
        <scheme val="minor"/>
      </rPr>
      <t xml:space="preserve">
Trouvez la propostion qui ne fait pas partie des fonctions d'engagement à la BSPP</t>
    </r>
  </si>
  <si>
    <t>. VENT
. SAP/AMU/SR
. INC/EXT</t>
  </si>
  <si>
    <t>. RECO/ELD
. SAP/AMU/SR
. SAUV</t>
  </si>
  <si>
    <t>. RECO/ELD
. SAP/AMU/SR
. CDT</t>
  </si>
  <si>
    <t>. RECO/ELD
. SAP/AMU/SR
. VENT</t>
  </si>
  <si>
    <r>
      <rPr>
        <b/>
        <sz val="11"/>
        <color theme="1"/>
        <rFont val="Calibri"/>
        <family val="2"/>
        <scheme val="minor"/>
      </rPr>
      <t>BSP 118.1</t>
    </r>
    <r>
      <rPr>
        <sz val="11"/>
        <color theme="1"/>
        <rFont val="Calibri"/>
        <family val="2"/>
        <scheme val="minor"/>
      </rPr>
      <t xml:space="preserve">
Trouvez la propostion qui ne fait pas partie des fonctions d'environnement  à la BSPP</t>
    </r>
  </si>
  <si>
    <t>. NRBC
. RSMU
. CYNO</t>
  </si>
  <si>
    <t>. NRBC
. ECL
. PROTEC</t>
  </si>
  <si>
    <t>. IMP
. NAUT
. RECO</t>
  </si>
  <si>
    <t>. NRBC
. NAUT
. COM</t>
  </si>
  <si>
    <r>
      <rPr>
        <b/>
        <sz val="11"/>
        <color theme="1"/>
        <rFont val="Calibri"/>
        <family val="2"/>
        <scheme val="minor"/>
      </rPr>
      <t>BSP 118.1</t>
    </r>
    <r>
      <rPr>
        <sz val="11"/>
        <color theme="1"/>
        <rFont val="Calibri"/>
        <family val="2"/>
        <scheme val="minor"/>
      </rPr>
      <t xml:space="preserve">
Combien de points trouve t-on dans les fonctions d'environnement à la BSPP ?</t>
    </r>
  </si>
  <si>
    <r>
      <rPr>
        <b/>
        <sz val="11"/>
        <color theme="1"/>
        <rFont val="Calibri"/>
        <family val="2"/>
        <scheme val="minor"/>
      </rPr>
      <t>BSP 118.1</t>
    </r>
    <r>
      <rPr>
        <sz val="11"/>
        <color theme="1"/>
        <rFont val="Calibri"/>
        <family val="2"/>
        <scheme val="minor"/>
      </rPr>
      <t xml:space="preserve">
Dans la garde d'incendie au niveau centre de secours, on ne trouve pas …...... ?</t>
    </r>
  </si>
  <si>
    <t>le personnel du PVO</t>
  </si>
  <si>
    <t>les conducteurs</t>
  </si>
  <si>
    <t>l'officier de garde compagnie</t>
  </si>
  <si>
    <t>un OSG</t>
  </si>
  <si>
    <t>le service de jour</t>
  </si>
  <si>
    <t>le sous-officier statique et le personnel du CSO</t>
  </si>
  <si>
    <r>
      <rPr>
        <b/>
        <sz val="11"/>
        <color theme="1"/>
        <rFont val="Calibri"/>
        <family val="2"/>
        <scheme val="minor"/>
      </rPr>
      <t>BSP 118.1</t>
    </r>
    <r>
      <rPr>
        <sz val="11"/>
        <color theme="1"/>
        <rFont val="Calibri"/>
        <family val="2"/>
        <scheme val="minor"/>
      </rPr>
      <t xml:space="preserve">
Dans la garde d'incendie au niveau briagde, on ne trouve pas …...... ?</t>
    </r>
  </si>
  <si>
    <r>
      <rPr>
        <b/>
        <sz val="11"/>
        <color theme="1"/>
        <rFont val="Calibri"/>
        <family val="2"/>
        <scheme val="minor"/>
      </rPr>
      <t>BSP 118.1</t>
    </r>
    <r>
      <rPr>
        <sz val="11"/>
        <color theme="1"/>
        <rFont val="Calibri"/>
        <family val="2"/>
        <scheme val="minor"/>
      </rPr>
      <t xml:space="preserve">
Dans la garde d'incendie au niveau  groupement, on ne trouve pas …...... ?</t>
    </r>
  </si>
  <si>
    <t>le médecin-chef brigade</t>
  </si>
  <si>
    <t>l'offcier communication opération</t>
  </si>
  <si>
    <t>le personnel du CMO appui</t>
  </si>
  <si>
    <t>le personnel du GSS</t>
  </si>
  <si>
    <r>
      <rPr>
        <b/>
        <sz val="11"/>
        <color theme="1"/>
        <rFont val="Calibri"/>
        <family val="2"/>
        <scheme val="minor"/>
      </rPr>
      <t>BSP 118.1</t>
    </r>
    <r>
      <rPr>
        <sz val="11"/>
        <color theme="1"/>
        <rFont val="Calibri"/>
        <family val="2"/>
        <scheme val="minor"/>
      </rPr>
      <t xml:space="preserve">
Que signifie COD ?</t>
    </r>
  </si>
  <si>
    <t>Centre opérationnel déporté</t>
  </si>
  <si>
    <t>centre opérationnel départemental</t>
  </si>
  <si>
    <t>centre opérationnel détaché</t>
  </si>
  <si>
    <t>centre opérationnel directeur</t>
  </si>
  <si>
    <r>
      <rPr>
        <b/>
        <sz val="11"/>
        <color theme="1"/>
        <rFont val="Calibri"/>
        <family val="2"/>
        <scheme val="minor"/>
      </rPr>
      <t>BSP 118.1</t>
    </r>
    <r>
      <rPr>
        <sz val="11"/>
        <color theme="1"/>
        <rFont val="Calibri"/>
        <family val="2"/>
        <scheme val="minor"/>
      </rPr>
      <t xml:space="preserve">
Que signifie CCZ ?</t>
    </r>
  </si>
  <si>
    <t>centre de crise zonale</t>
  </si>
  <si>
    <t>centre commissionné zonal</t>
  </si>
  <si>
    <t>centre classé zonal</t>
  </si>
  <si>
    <t>centre de contrôle zonal</t>
  </si>
  <si>
    <r>
      <rPr>
        <b/>
        <sz val="11"/>
        <color theme="1"/>
        <rFont val="Calibri"/>
        <family val="2"/>
        <scheme val="minor"/>
      </rPr>
      <t>BSP 118.1</t>
    </r>
    <r>
      <rPr>
        <sz val="11"/>
        <color theme="1"/>
        <rFont val="Calibri"/>
        <family val="2"/>
        <scheme val="minor"/>
      </rPr>
      <t xml:space="preserve">
Que signifie CIC DOPC?</t>
    </r>
  </si>
  <si>
    <t>centre d'information et de commandement de la direction de l'ordre public et de la circulation</t>
  </si>
  <si>
    <t>centre d'information et de contrôle de la direction de l'ordre public et de la circulation</t>
  </si>
  <si>
    <t>centre d'information et de commandement de la direction de l'ordre privé et de la circulation</t>
  </si>
  <si>
    <t>centre d'information et de commandement de la direction de l'ordre privé et de la contamination</t>
  </si>
  <si>
    <t>X</t>
  </si>
  <si>
    <t>CS ZZZZ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</si>
</sst>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theme="1"/>
      <name val="Calibri"/>
      <family val="2"/>
      <scheme val="minor"/>
    </font>
    <font>
      <sz val="11"/>
      <color theme="0"/>
      <name val="Calibri"/>
      <family val="2"/>
      <scheme val="minor"/>
    </font>
    <font>
      <sz val="11"/>
      <name val="Calibri"/>
      <family val="2"/>
      <scheme val="minor"/>
    </font>
    <font>
      <sz val="12"/>
      <color theme="1"/>
      <name val="Calibri"/>
      <family val="2"/>
      <scheme val="minor"/>
    </font>
    <font>
      <sz val="11"/>
      <color theme="1"/>
      <name val="Elephant"/>
      <family val="1"/>
    </font>
    <font>
      <sz val="14"/>
      <color theme="0"/>
      <name val="Elephant"/>
      <family val="1"/>
    </font>
    <font>
      <sz val="11"/>
      <color rgb="FF002060"/>
      <name val="Elephant"/>
      <family val="1"/>
    </font>
    <font>
      <sz val="12"/>
      <color theme="0"/>
      <name val="Comic Sans MS"/>
      <family val="4"/>
    </font>
    <font>
      <sz val="14"/>
      <color theme="1"/>
      <name val="Elephant"/>
      <family val="1"/>
    </font>
    <font>
      <b/>
      <i/>
      <sz val="12"/>
      <color rgb="FF000000"/>
      <name val="Calibri"/>
      <family val="2"/>
    </font>
    <font>
      <b/>
      <sz val="11"/>
      <color theme="4" tint="-0.499984740745262"/>
      <name val="Arial Black"/>
      <family val="2"/>
    </font>
    <font>
      <sz val="18"/>
      <color theme="1"/>
      <name val="Calibri"/>
      <family val="2"/>
      <scheme val="minor"/>
    </font>
    <font>
      <sz val="18"/>
      <color rgb="FF000000"/>
      <name val="Calibri"/>
      <family val="2"/>
    </font>
    <font>
      <b/>
      <sz val="11"/>
      <color theme="1"/>
      <name val="Calibri"/>
      <family val="2"/>
      <scheme val="minor"/>
    </font>
    <font>
      <sz val="16"/>
      <color theme="1"/>
      <name val="Calibri"/>
      <family val="2"/>
      <scheme val="minor"/>
    </font>
    <font>
      <b/>
      <sz val="14"/>
      <color theme="1"/>
      <name val="Calibri"/>
      <family val="2"/>
      <scheme val="minor"/>
    </font>
    <font>
      <b/>
      <sz val="16"/>
      <color theme="1"/>
      <name val="Calibri"/>
      <family val="2"/>
      <scheme val="minor"/>
    </font>
  </fonts>
  <fills count="9">
    <fill>
      <patternFill patternType="none"/>
    </fill>
    <fill>
      <patternFill patternType="gray125"/>
    </fill>
    <fill>
      <patternFill patternType="solid">
        <fgColor rgb="FF002060"/>
        <bgColor indexed="64"/>
      </patternFill>
    </fill>
    <fill>
      <patternFill patternType="solid">
        <fgColor theme="4" tint="0.39997558519241921"/>
        <bgColor indexed="64"/>
      </patternFill>
    </fill>
    <fill>
      <patternFill patternType="solid">
        <fgColor theme="0" tint="-0.14999847407452621"/>
        <bgColor indexed="64"/>
      </patternFill>
    </fill>
    <fill>
      <patternFill patternType="solid">
        <fgColor theme="3"/>
        <bgColor indexed="64"/>
      </patternFill>
    </fill>
    <fill>
      <patternFill patternType="solid">
        <fgColor theme="4" tint="0.59999389629810485"/>
        <bgColor indexed="64"/>
      </patternFill>
    </fill>
    <fill>
      <patternFill patternType="solid">
        <fgColor theme="3" tint="0.39997558519241921"/>
        <bgColor indexed="64"/>
      </patternFill>
    </fill>
    <fill>
      <patternFill patternType="solid">
        <fgColor rgb="FF00B050"/>
        <bgColor indexed="64"/>
      </patternFill>
    </fill>
  </fills>
  <borders count="2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medium">
        <color indexed="64"/>
      </right>
      <top/>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diagonal/>
    </border>
  </borders>
  <cellStyleXfs count="1">
    <xf numFmtId="0" fontId="0" fillId="0" borderId="0"/>
  </cellStyleXfs>
  <cellXfs count="69">
    <xf numFmtId="0" fontId="0" fillId="0" borderId="0" xfId="0"/>
    <xf numFmtId="0" fontId="0" fillId="0" borderId="1" xfId="0" applyBorder="1"/>
    <xf numFmtId="0" fontId="0" fillId="0" borderId="2" xfId="0" applyBorder="1"/>
    <xf numFmtId="0" fontId="0" fillId="0" borderId="3" xfId="0" applyBorder="1"/>
    <xf numFmtId="0" fontId="0" fillId="0" borderId="5" xfId="0" applyBorder="1"/>
    <xf numFmtId="0" fontId="0" fillId="0" borderId="6" xfId="0" applyBorder="1"/>
    <xf numFmtId="0" fontId="0" fillId="0" borderId="7" xfId="0" applyBorder="1"/>
    <xf numFmtId="0" fontId="1" fillId="0" borderId="0" xfId="0" applyFont="1" applyFill="1" applyBorder="1" applyAlignment="1">
      <alignment vertical="center"/>
    </xf>
    <xf numFmtId="49" fontId="1" fillId="2" borderId="9" xfId="0" applyNumberFormat="1" applyFont="1" applyFill="1" applyBorder="1" applyAlignment="1">
      <alignment vertical="center"/>
    </xf>
    <xf numFmtId="0" fontId="0" fillId="0" borderId="8" xfId="0" applyBorder="1" applyAlignment="1">
      <alignment horizontal="center" vertical="center"/>
    </xf>
    <xf numFmtId="49" fontId="2" fillId="0" borderId="0" xfId="0" applyNumberFormat="1" applyFont="1"/>
    <xf numFmtId="49" fontId="0" fillId="0" borderId="0" xfId="0" applyNumberFormat="1"/>
    <xf numFmtId="0" fontId="0" fillId="3" borderId="10" xfId="0" applyFill="1" applyBorder="1"/>
    <xf numFmtId="0" fontId="8" fillId="0" borderId="8" xfId="0" applyFont="1" applyBorder="1" applyAlignment="1">
      <alignment horizontal="center" vertical="center"/>
    </xf>
    <xf numFmtId="49" fontId="1" fillId="2" borderId="12" xfId="0" applyNumberFormat="1" applyFont="1" applyFill="1" applyBorder="1" applyAlignment="1">
      <alignment horizontal="center" vertical="center"/>
    </xf>
    <xf numFmtId="0" fontId="4" fillId="0" borderId="4" xfId="0" applyFont="1" applyBorder="1" applyAlignment="1">
      <alignment horizontal="center" vertical="center"/>
    </xf>
    <xf numFmtId="0" fontId="4" fillId="0" borderId="0" xfId="0" applyFont="1" applyBorder="1" applyAlignment="1">
      <alignment horizontal="center" vertical="center"/>
    </xf>
    <xf numFmtId="0" fontId="3" fillId="3" borderId="11" xfId="0" applyFont="1" applyFill="1" applyBorder="1" applyAlignment="1">
      <alignment vertical="center"/>
    </xf>
    <xf numFmtId="0" fontId="3" fillId="3" borderId="8" xfId="0" applyFont="1" applyFill="1" applyBorder="1" applyAlignment="1">
      <alignment horizontal="center" vertical="center"/>
    </xf>
    <xf numFmtId="0" fontId="0" fillId="0" borderId="8" xfId="0" applyFill="1" applyBorder="1" applyAlignment="1">
      <alignment horizontal="center" vertical="center"/>
    </xf>
    <xf numFmtId="0" fontId="11" fillId="0" borderId="8" xfId="0" applyFont="1" applyBorder="1"/>
    <xf numFmtId="0" fontId="0" fillId="0" borderId="0" xfId="0" applyBorder="1" applyAlignment="1"/>
    <xf numFmtId="0" fontId="0" fillId="0" borderId="0" xfId="0" applyAlignment="1">
      <alignment horizontal="right"/>
    </xf>
    <xf numFmtId="0" fontId="13" fillId="6" borderId="8" xfId="0" applyFont="1" applyFill="1" applyBorder="1" applyAlignment="1">
      <alignment horizontal="center" vertical="center"/>
    </xf>
    <xf numFmtId="0" fontId="13" fillId="6" borderId="0" xfId="0" applyFont="1" applyFill="1" applyAlignment="1">
      <alignment horizontal="center" vertical="center"/>
    </xf>
    <xf numFmtId="0" fontId="14" fillId="7" borderId="2" xfId="0" applyFont="1" applyFill="1" applyBorder="1" applyAlignment="1">
      <alignment horizontal="center" vertical="center"/>
    </xf>
    <xf numFmtId="0" fontId="0" fillId="7" borderId="5" xfId="0" applyFill="1" applyBorder="1" applyAlignment="1">
      <alignment vertical="center"/>
    </xf>
    <xf numFmtId="0" fontId="0" fillId="7" borderId="6" xfId="0" applyFill="1" applyBorder="1" applyAlignment="1">
      <alignment vertical="center"/>
    </xf>
    <xf numFmtId="0" fontId="0" fillId="7" borderId="7" xfId="0" applyFill="1" applyBorder="1" applyAlignment="1">
      <alignment vertical="center"/>
    </xf>
    <xf numFmtId="0" fontId="14" fillId="7" borderId="1" xfId="0" applyFont="1" applyFill="1" applyBorder="1" applyAlignment="1">
      <alignment horizontal="left" vertical="center"/>
    </xf>
    <xf numFmtId="0" fontId="14" fillId="7" borderId="4" xfId="0" applyFont="1" applyFill="1" applyBorder="1" applyAlignment="1">
      <alignment horizontal="left" vertical="center"/>
    </xf>
    <xf numFmtId="0" fontId="14" fillId="7" borderId="0" xfId="0" applyFont="1" applyFill="1" applyBorder="1" applyAlignment="1">
      <alignment vertical="center"/>
    </xf>
    <xf numFmtId="0" fontId="16" fillId="7" borderId="0" xfId="0" applyFont="1" applyFill="1" applyBorder="1" applyAlignment="1">
      <alignment vertical="center"/>
    </xf>
    <xf numFmtId="0" fontId="0" fillId="0" borderId="18" xfId="0" applyBorder="1"/>
    <xf numFmtId="0" fontId="3" fillId="3" borderId="0" xfId="0" applyFont="1" applyFill="1" applyBorder="1" applyAlignment="1">
      <alignment horizontal="center" vertical="center"/>
    </xf>
    <xf numFmtId="0" fontId="0" fillId="0" borderId="0" xfId="0" applyAlignment="1">
      <alignment wrapText="1"/>
    </xf>
    <xf numFmtId="0" fontId="0" fillId="0" borderId="0" xfId="0" applyNumberFormat="1"/>
    <xf numFmtId="0" fontId="0" fillId="0" borderId="19" xfId="0" applyBorder="1" applyAlignment="1">
      <alignment horizontal="center" vertical="center"/>
    </xf>
    <xf numFmtId="0" fontId="0" fillId="0" borderId="0" xfId="0" applyFill="1" applyBorder="1" applyAlignment="1">
      <alignment horizontal="center" vertical="center"/>
    </xf>
    <xf numFmtId="0" fontId="0" fillId="8" borderId="0" xfId="0" applyFill="1" applyBorder="1" applyAlignment="1">
      <alignment horizontal="center" vertical="center"/>
    </xf>
    <xf numFmtId="0" fontId="10" fillId="4" borderId="16" xfId="0" applyFont="1" applyFill="1" applyBorder="1" applyAlignment="1">
      <alignment horizontal="center" vertical="center"/>
    </xf>
    <xf numFmtId="0" fontId="13" fillId="0" borderId="0" xfId="0" applyFont="1" applyFill="1" applyBorder="1" applyAlignment="1">
      <alignment horizontal="center" vertical="center"/>
    </xf>
    <xf numFmtId="0" fontId="8" fillId="0" borderId="0" xfId="0" applyFont="1" applyFill="1" applyBorder="1" applyAlignment="1">
      <alignment horizontal="center" vertical="center"/>
    </xf>
    <xf numFmtId="14" fontId="0" fillId="0" borderId="0" xfId="0" applyNumberFormat="1" applyFill="1" applyBorder="1"/>
    <xf numFmtId="0" fontId="0" fillId="0" borderId="0" xfId="0" applyFill="1" applyBorder="1"/>
    <xf numFmtId="0" fontId="0" fillId="0" borderId="0" xfId="0" applyFill="1"/>
    <xf numFmtId="0" fontId="0" fillId="0" borderId="8" xfId="0" applyBorder="1" applyAlignment="1">
      <alignment horizontal="center" vertical="center" wrapText="1"/>
    </xf>
    <xf numFmtId="0" fontId="0" fillId="0" borderId="8" xfId="0" applyFill="1" applyBorder="1" applyAlignment="1">
      <alignment horizontal="center" vertical="center" wrapText="1"/>
    </xf>
    <xf numFmtId="0" fontId="0" fillId="0" borderId="8" xfId="0" applyFont="1" applyBorder="1" applyAlignment="1">
      <alignment horizontal="center" vertical="center"/>
    </xf>
    <xf numFmtId="0" fontId="0" fillId="0" borderId="8" xfId="0" applyBorder="1" applyAlignment="1">
      <alignment horizontal="center"/>
    </xf>
    <xf numFmtId="0" fontId="0" fillId="0" borderId="8" xfId="0" applyBorder="1"/>
    <xf numFmtId="0" fontId="13" fillId="0" borderId="8" xfId="0" applyFont="1" applyFill="1" applyBorder="1" applyAlignment="1">
      <alignment horizontal="center" vertical="center" wrapText="1"/>
    </xf>
    <xf numFmtId="0" fontId="15" fillId="0" borderId="0" xfId="0" applyFont="1" applyAlignment="1">
      <alignment horizontal="center"/>
    </xf>
    <xf numFmtId="0" fontId="6" fillId="3" borderId="10" xfId="0" applyFont="1" applyFill="1" applyBorder="1" applyAlignment="1">
      <alignment horizontal="center" vertical="center"/>
    </xf>
    <xf numFmtId="0" fontId="6" fillId="3" borderId="13" xfId="0" applyFont="1" applyFill="1" applyBorder="1" applyAlignment="1">
      <alignment horizontal="center" vertical="center"/>
    </xf>
    <xf numFmtId="0" fontId="6" fillId="3" borderId="11" xfId="0" applyFont="1" applyFill="1" applyBorder="1" applyAlignment="1">
      <alignment horizontal="center" vertical="center"/>
    </xf>
    <xf numFmtId="0" fontId="14" fillId="7" borderId="2" xfId="0" applyFont="1" applyFill="1" applyBorder="1" applyAlignment="1">
      <alignment horizontal="center" vertical="center"/>
    </xf>
    <xf numFmtId="0" fontId="14" fillId="7" borderId="3" xfId="0" applyFont="1" applyFill="1" applyBorder="1" applyAlignment="1">
      <alignment horizontal="center" vertical="center"/>
    </xf>
    <xf numFmtId="0" fontId="14" fillId="7" borderId="0" xfId="0" applyFont="1" applyFill="1" applyBorder="1" applyAlignment="1">
      <alignment horizontal="center" vertical="center"/>
    </xf>
    <xf numFmtId="0" fontId="14" fillId="7" borderId="17" xfId="0" applyFont="1" applyFill="1" applyBorder="1" applyAlignment="1">
      <alignment horizontal="center" vertical="center"/>
    </xf>
    <xf numFmtId="0" fontId="5" fillId="7" borderId="10" xfId="0" applyNumberFormat="1" applyFont="1" applyFill="1" applyBorder="1" applyAlignment="1">
      <alignment horizontal="center" vertical="center" wrapText="1"/>
    </xf>
    <xf numFmtId="0" fontId="5" fillId="7" borderId="13" xfId="0" applyNumberFormat="1" applyFont="1" applyFill="1" applyBorder="1" applyAlignment="1">
      <alignment horizontal="center" vertical="center" wrapText="1"/>
    </xf>
    <xf numFmtId="0" fontId="5" fillId="7" borderId="11" xfId="0" applyNumberFormat="1" applyFont="1" applyFill="1" applyBorder="1" applyAlignment="1">
      <alignment horizontal="center" vertical="center" wrapText="1"/>
    </xf>
    <xf numFmtId="0" fontId="7" fillId="5" borderId="10" xfId="0" applyFont="1" applyFill="1" applyBorder="1" applyAlignment="1">
      <alignment horizontal="center" vertical="center" wrapText="1"/>
    </xf>
    <xf numFmtId="0" fontId="7" fillId="5" borderId="13" xfId="0" applyFont="1" applyFill="1" applyBorder="1" applyAlignment="1">
      <alignment horizontal="center" vertical="center" wrapText="1"/>
    </xf>
    <xf numFmtId="0" fontId="7" fillId="5" borderId="11" xfId="0" applyFont="1" applyFill="1" applyBorder="1" applyAlignment="1">
      <alignment horizontal="center" vertical="center" wrapText="1"/>
    </xf>
    <xf numFmtId="0" fontId="10" fillId="4" borderId="14" xfId="0" applyFont="1" applyFill="1" applyBorder="1" applyAlignment="1">
      <alignment horizontal="center" vertical="center"/>
    </xf>
    <xf numFmtId="0" fontId="10" fillId="4" borderId="15" xfId="0" applyFont="1" applyFill="1" applyBorder="1" applyAlignment="1">
      <alignment horizontal="center" vertical="center"/>
    </xf>
    <xf numFmtId="11"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251460</xdr:colOff>
          <xdr:row>15</xdr:row>
          <xdr:rowOff>137160</xdr:rowOff>
        </xdr:from>
        <xdr:to>
          <xdr:col>8</xdr:col>
          <xdr:colOff>190500</xdr:colOff>
          <xdr:row>22</xdr:row>
          <xdr:rowOff>106680</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000-00000108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800" b="0" i="0" u="none" strike="noStrike" baseline="0">
                  <a:solidFill>
                    <a:srgbClr val="000000"/>
                  </a:solidFill>
                  <a:latin typeface="Calibri"/>
                  <a:cs typeface="Calibri"/>
                </a:rPr>
                <a:t>GO</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83820</xdr:colOff>
          <xdr:row>11</xdr:row>
          <xdr:rowOff>68580</xdr:rowOff>
        </xdr:from>
        <xdr:to>
          <xdr:col>3</xdr:col>
          <xdr:colOff>1112520</xdr:colOff>
          <xdr:row>11</xdr:row>
          <xdr:rowOff>411480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200" b="1" i="1" u="none" strike="noStrike" baseline="0">
                  <a:solidFill>
                    <a:srgbClr val="000000"/>
                  </a:solidFill>
                  <a:latin typeface="Calibri"/>
                  <a:cs typeface="Calibri"/>
                </a:rPr>
                <a:t>Suivant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121920</xdr:colOff>
          <xdr:row>18</xdr:row>
          <xdr:rowOff>30480</xdr:rowOff>
        </xdr:from>
        <xdr:to>
          <xdr:col>9</xdr:col>
          <xdr:colOff>144780</xdr:colOff>
          <xdr:row>21</xdr:row>
          <xdr:rowOff>30480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100-000003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200" b="1" i="1" u="none" strike="noStrike" baseline="0">
                  <a:solidFill>
                    <a:srgbClr val="000000"/>
                  </a:solidFill>
                  <a:latin typeface="Calibri"/>
                  <a:cs typeface="Calibri"/>
                </a:rPr>
                <a:t>Quitter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3.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4:K9"/>
  <sheetViews>
    <sheetView showGridLines="0" tabSelected="1" workbookViewId="0">
      <selection activeCell="H11" sqref="H11"/>
    </sheetView>
  </sheetViews>
  <sheetFormatPr baseColWidth="10" defaultRowHeight="14.4" x14ac:dyDescent="0.3"/>
  <cols>
    <col min="1" max="1" width="13.6640625" customWidth="1"/>
    <col min="2" max="2" width="26.6640625" customWidth="1"/>
    <col min="3" max="3" width="3.88671875" customWidth="1"/>
    <col min="5" max="5" width="24.5546875" customWidth="1"/>
    <col min="6" max="6" width="3.6640625" customWidth="1"/>
    <col min="7" max="7" width="15.88671875" customWidth="1"/>
    <col min="8" max="8" width="26.109375" customWidth="1"/>
    <col min="9" max="9" width="3.6640625" customWidth="1"/>
    <col min="10" max="10" width="18" bestFit="1" customWidth="1"/>
    <col min="11" max="11" width="15.109375" customWidth="1"/>
  </cols>
  <sheetData>
    <row r="4" spans="1:11" ht="23.4" x14ac:dyDescent="0.45">
      <c r="A4" s="20" t="s">
        <v>15</v>
      </c>
      <c r="B4" s="23" t="s">
        <v>18</v>
      </c>
      <c r="D4" s="20" t="s">
        <v>14</v>
      </c>
      <c r="E4" s="23" t="s">
        <v>270</v>
      </c>
      <c r="G4" s="20" t="s">
        <v>16</v>
      </c>
      <c r="H4" s="24" t="s">
        <v>29</v>
      </c>
      <c r="J4" s="20" t="s">
        <v>17</v>
      </c>
      <c r="K4" s="23">
        <v>0</v>
      </c>
    </row>
    <row r="8" spans="1:11" ht="18" x14ac:dyDescent="0.35">
      <c r="E8" s="52" t="s">
        <v>271</v>
      </c>
      <c r="F8" s="52"/>
      <c r="G8" s="52"/>
    </row>
    <row r="9" spans="1:11" x14ac:dyDescent="0.3">
      <c r="D9" s="21"/>
      <c r="E9" s="21"/>
    </row>
  </sheetData>
  <mergeCells count="1">
    <mergeCell ref="E8:G8"/>
  </mergeCells>
  <pageMargins left="0.7" right="0.7" top="0.75" bottom="0.75" header="0.3" footer="0.3"/>
  <pageSetup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Générer">
                <anchor moveWithCells="1" sizeWithCells="1">
                  <from>
                    <xdr:col>4</xdr:col>
                    <xdr:colOff>251460</xdr:colOff>
                    <xdr:row>15</xdr:row>
                    <xdr:rowOff>137160</xdr:rowOff>
                  </from>
                  <to>
                    <xdr:col>8</xdr:col>
                    <xdr:colOff>190500</xdr:colOff>
                    <xdr:row>22</xdr:row>
                    <xdr:rowOff>106680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B1:L190"/>
  <sheetViews>
    <sheetView showGridLines="0" topLeftCell="A5" zoomScale="90" zoomScaleNormal="90" workbookViewId="0">
      <selection activeCell="C12" sqref="C12"/>
    </sheetView>
  </sheetViews>
  <sheetFormatPr baseColWidth="10" defaultColWidth="9.109375" defaultRowHeight="14.4" x14ac:dyDescent="0.3"/>
  <cols>
    <col min="2" max="2" width="16.88671875" customWidth="1"/>
    <col min="3" max="3" width="21.44140625" customWidth="1"/>
    <col min="4" max="4" width="58" customWidth="1"/>
    <col min="5" max="5" width="4.5546875" customWidth="1"/>
    <col min="6" max="7" width="18.6640625" customWidth="1"/>
    <col min="8" max="8" width="58.5546875" customWidth="1"/>
    <col min="9" max="9" width="11.6640625" customWidth="1"/>
    <col min="10" max="10" width="28.5546875" customWidth="1"/>
    <col min="12" max="12" width="9.109375" style="11"/>
  </cols>
  <sheetData>
    <row r="1" spans="2:12" x14ac:dyDescent="0.3">
      <c r="L1" s="10"/>
    </row>
    <row r="2" spans="2:12" x14ac:dyDescent="0.3">
      <c r="L2" s="10"/>
    </row>
    <row r="3" spans="2:12" ht="60.75" customHeight="1" x14ac:dyDescent="0.3">
      <c r="B3" s="60" t="str">
        <f>IF(ISERROR(INDEX(Questionnaire!O1:O21,MATCH("-",Questionnaire!U1:U21,0),1)),"Questionnaire terminé",INDEX(Questionnaire!O1:O21,MATCH("-",Questionnaire!U1:U21,0),1))</f>
        <v>Questionnaire terminé</v>
      </c>
      <c r="C3" s="61"/>
      <c r="D3" s="61"/>
      <c r="E3" s="61"/>
      <c r="F3" s="61"/>
      <c r="G3" s="61"/>
      <c r="H3" s="62"/>
      <c r="L3" s="10"/>
    </row>
    <row r="4" spans="2:12" ht="4.2" customHeight="1" x14ac:dyDescent="0.3">
      <c r="L4" s="10"/>
    </row>
    <row r="5" spans="2:12" ht="20.100000000000001" customHeight="1" x14ac:dyDescent="0.3">
      <c r="B5" s="53" t="s">
        <v>0</v>
      </c>
      <c r="C5" s="54"/>
      <c r="D5" s="55"/>
      <c r="F5" s="53" t="s">
        <v>1</v>
      </c>
      <c r="G5" s="54"/>
      <c r="H5" s="55"/>
      <c r="L5" s="10"/>
    </row>
    <row r="6" spans="2:12" ht="110.4" customHeight="1" x14ac:dyDescent="0.3">
      <c r="B6" s="63" t="str">
        <f>IF(ISERROR(INDEX(Questionnaire!P1:P21,MATCH("-",Questionnaire!U1:U21,0),1)),"",INDEX(Questionnaire!P1:P21,MATCH("-",Questionnaire!U1:U21,0),1))</f>
        <v/>
      </c>
      <c r="C6" s="64"/>
      <c r="D6" s="65"/>
      <c r="F6" s="63" t="str">
        <f>IF(ISERROR(INDEX(Questionnaire!Q1:Q21,MATCH("-",Questionnaire!U1:U21,0),1)),"",INDEX(Questionnaire!Q1:Q21,MATCH("-",Questionnaire!U1:U21,0),1))</f>
        <v/>
      </c>
      <c r="G6" s="64"/>
      <c r="H6" s="65"/>
      <c r="L6" s="10"/>
    </row>
    <row r="7" spans="2:12" ht="4.8" customHeight="1" x14ac:dyDescent="0.3">
      <c r="L7" s="10"/>
    </row>
    <row r="8" spans="2:12" ht="20.100000000000001" customHeight="1" x14ac:dyDescent="0.3">
      <c r="B8" s="53" t="s">
        <v>3</v>
      </c>
      <c r="C8" s="54"/>
      <c r="D8" s="55"/>
      <c r="F8" s="53" t="s">
        <v>2</v>
      </c>
      <c r="G8" s="54"/>
      <c r="H8" s="55"/>
      <c r="L8" s="10"/>
    </row>
    <row r="9" spans="2:12" ht="110.4" customHeight="1" x14ac:dyDescent="0.3">
      <c r="B9" s="63" t="str">
        <f>IF(ISERROR(INDEX(Questionnaire!R1:R21,MATCH("-",Questionnaire!U1:U21,0),1)),"",INDEX(Questionnaire!R1:R21,MATCH("-",Questionnaire!U1:U21,0),1))</f>
        <v/>
      </c>
      <c r="C9" s="64"/>
      <c r="D9" s="65"/>
      <c r="F9" s="63" t="str">
        <f>IF(ISERROR(INDEX(Questionnaire!S1:S21,MATCH("-",Questionnaire!U1:U21,0),1)),"",INDEX(Questionnaire!S1:S21,MATCH("-",Questionnaire!U1:U21,0),1))</f>
        <v/>
      </c>
      <c r="G9" s="64"/>
      <c r="H9" s="65"/>
      <c r="L9" s="10"/>
    </row>
    <row r="10" spans="2:12" ht="4.8" customHeight="1" thickBot="1" x14ac:dyDescent="0.35">
      <c r="L10" s="10"/>
    </row>
    <row r="11" spans="2:12" x14ac:dyDescent="0.3">
      <c r="B11" s="1"/>
      <c r="C11" s="2"/>
      <c r="D11" s="2"/>
      <c r="E11" s="2"/>
      <c r="F11" s="2"/>
      <c r="G11" s="2"/>
      <c r="H11" s="3"/>
      <c r="L11" s="10"/>
    </row>
    <row r="12" spans="2:12" ht="36.75" customHeight="1" x14ac:dyDescent="0.3">
      <c r="B12" s="15" t="s">
        <v>4</v>
      </c>
      <c r="C12" s="13"/>
      <c r="D12" s="8"/>
      <c r="E12" s="7"/>
      <c r="F12" s="16" t="s">
        <v>5</v>
      </c>
      <c r="G12" s="13">
        <f>Questionnaire!V23</f>
        <v>3</v>
      </c>
      <c r="H12" s="14"/>
      <c r="I12" s="7"/>
      <c r="J12" s="68">
        <v>3.2321111222122201E+166</v>
      </c>
      <c r="L12" s="10"/>
    </row>
    <row r="13" spans="2:12" ht="15" thickBot="1" x14ac:dyDescent="0.35">
      <c r="B13" s="4"/>
      <c r="C13" s="5"/>
      <c r="D13" s="5"/>
      <c r="E13" s="5"/>
      <c r="F13" s="5"/>
      <c r="G13" s="5"/>
      <c r="H13" s="6"/>
      <c r="L13" s="10"/>
    </row>
    <row r="14" spans="2:12" ht="15" thickBot="1" x14ac:dyDescent="0.35">
      <c r="L14" s="10"/>
    </row>
    <row r="15" spans="2:12" ht="30" customHeight="1" thickBot="1" x14ac:dyDescent="0.35">
      <c r="B15" s="66" t="s">
        <v>30</v>
      </c>
      <c r="C15" s="67"/>
      <c r="D15" s="67"/>
      <c r="E15" s="67"/>
      <c r="F15" s="67"/>
      <c r="G15" s="67"/>
      <c r="H15" s="40">
        <f>(20-LEN(J12))</f>
        <v>0</v>
      </c>
      <c r="L15" s="10"/>
    </row>
    <row r="16" spans="2:12" x14ac:dyDescent="0.3">
      <c r="L16" s="10"/>
    </row>
    <row r="17" spans="3:12" x14ac:dyDescent="0.3">
      <c r="C17" s="22"/>
      <c r="L17" s="10"/>
    </row>
    <row r="18" spans="3:12" ht="15" thickBot="1" x14ac:dyDescent="0.35">
      <c r="L18" s="10"/>
    </row>
    <row r="19" spans="3:12" ht="21" x14ac:dyDescent="0.3">
      <c r="C19" s="29" t="str">
        <f>Candidat!B4</f>
        <v>SGT</v>
      </c>
      <c r="D19" s="25" t="str">
        <f>Candidat!E4</f>
        <v>X</v>
      </c>
      <c r="E19" s="56" t="str">
        <f>Candidat!H4</f>
        <v>Max</v>
      </c>
      <c r="F19" s="56"/>
      <c r="G19" s="57"/>
      <c r="L19" s="10"/>
    </row>
    <row r="20" spans="3:12" ht="18.75" customHeight="1" x14ac:dyDescent="0.3">
      <c r="C20" s="30">
        <f>Candidat!K4</f>
        <v>0</v>
      </c>
      <c r="D20" s="31"/>
      <c r="E20" s="32" t="str">
        <f>Candidat!E8</f>
        <v>CS ZZZZ</v>
      </c>
      <c r="F20" s="58"/>
      <c r="G20" s="59"/>
      <c r="L20" s="10"/>
    </row>
    <row r="21" spans="3:12" ht="3.75" customHeight="1" thickBot="1" x14ac:dyDescent="0.35">
      <c r="C21" s="26"/>
      <c r="D21" s="27"/>
      <c r="E21" s="27"/>
      <c r="F21" s="27"/>
      <c r="G21" s="28"/>
      <c r="L21" s="10"/>
    </row>
    <row r="22" spans="3:12" x14ac:dyDescent="0.3">
      <c r="L22" s="10"/>
    </row>
    <row r="23" spans="3:12" x14ac:dyDescent="0.3">
      <c r="L23" s="10"/>
    </row>
    <row r="24" spans="3:12" x14ac:dyDescent="0.3">
      <c r="L24" s="10"/>
    </row>
    <row r="25" spans="3:12" x14ac:dyDescent="0.3">
      <c r="L25" s="10"/>
    </row>
    <row r="26" spans="3:12" x14ac:dyDescent="0.3">
      <c r="L26" s="10"/>
    </row>
    <row r="27" spans="3:12" x14ac:dyDescent="0.3">
      <c r="L27" s="10"/>
    </row>
    <row r="28" spans="3:12" x14ac:dyDescent="0.3">
      <c r="L28" s="10"/>
    </row>
    <row r="29" spans="3:12" x14ac:dyDescent="0.3">
      <c r="L29" s="10"/>
    </row>
    <row r="30" spans="3:12" x14ac:dyDescent="0.3">
      <c r="L30" s="10"/>
    </row>
    <row r="31" spans="3:12" x14ac:dyDescent="0.3">
      <c r="L31" s="10"/>
    </row>
    <row r="32" spans="3:12" x14ac:dyDescent="0.3">
      <c r="L32" s="10"/>
    </row>
    <row r="33" spans="12:12" x14ac:dyDescent="0.3">
      <c r="L33" s="10"/>
    </row>
    <row r="34" spans="12:12" x14ac:dyDescent="0.3">
      <c r="L34" s="10"/>
    </row>
    <row r="35" spans="12:12" x14ac:dyDescent="0.3">
      <c r="L35" s="10"/>
    </row>
    <row r="36" spans="12:12" x14ac:dyDescent="0.3">
      <c r="L36" s="10"/>
    </row>
    <row r="37" spans="12:12" x14ac:dyDescent="0.3">
      <c r="L37" s="10"/>
    </row>
    <row r="38" spans="12:12" x14ac:dyDescent="0.3">
      <c r="L38" s="10"/>
    </row>
    <row r="39" spans="12:12" x14ac:dyDescent="0.3">
      <c r="L39" s="10"/>
    </row>
    <row r="40" spans="12:12" x14ac:dyDescent="0.3">
      <c r="L40" s="10"/>
    </row>
    <row r="41" spans="12:12" x14ac:dyDescent="0.3">
      <c r="L41" s="10"/>
    </row>
    <row r="42" spans="12:12" x14ac:dyDescent="0.3">
      <c r="L42" s="10"/>
    </row>
    <row r="43" spans="12:12" x14ac:dyDescent="0.3">
      <c r="L43" s="10"/>
    </row>
    <row r="44" spans="12:12" x14ac:dyDescent="0.3">
      <c r="L44" s="10"/>
    </row>
    <row r="45" spans="12:12" x14ac:dyDescent="0.3">
      <c r="L45" s="10"/>
    </row>
    <row r="46" spans="12:12" x14ac:dyDescent="0.3">
      <c r="L46" s="10"/>
    </row>
    <row r="47" spans="12:12" x14ac:dyDescent="0.3">
      <c r="L47" s="10"/>
    </row>
    <row r="48" spans="12:12" x14ac:dyDescent="0.3">
      <c r="L48" s="10"/>
    </row>
    <row r="49" spans="12:12" x14ac:dyDescent="0.3">
      <c r="L49" s="10"/>
    </row>
    <row r="50" spans="12:12" x14ac:dyDescent="0.3">
      <c r="L50" s="10"/>
    </row>
    <row r="51" spans="12:12" x14ac:dyDescent="0.3">
      <c r="L51" s="10"/>
    </row>
    <row r="52" spans="12:12" x14ac:dyDescent="0.3">
      <c r="L52" s="10"/>
    </row>
    <row r="53" spans="12:12" x14ac:dyDescent="0.3">
      <c r="L53" s="10"/>
    </row>
    <row r="54" spans="12:12" x14ac:dyDescent="0.3">
      <c r="L54" s="10"/>
    </row>
    <row r="55" spans="12:12" x14ac:dyDescent="0.3">
      <c r="L55" s="10"/>
    </row>
    <row r="56" spans="12:12" x14ac:dyDescent="0.3">
      <c r="L56" s="10"/>
    </row>
    <row r="57" spans="12:12" x14ac:dyDescent="0.3">
      <c r="L57" s="10"/>
    </row>
    <row r="58" spans="12:12" x14ac:dyDescent="0.3">
      <c r="L58" s="10"/>
    </row>
    <row r="59" spans="12:12" x14ac:dyDescent="0.3">
      <c r="L59" s="10"/>
    </row>
    <row r="60" spans="12:12" x14ac:dyDescent="0.3">
      <c r="L60" s="10"/>
    </row>
    <row r="61" spans="12:12" x14ac:dyDescent="0.3">
      <c r="L61" s="10"/>
    </row>
    <row r="62" spans="12:12" x14ac:dyDescent="0.3">
      <c r="L62" s="10"/>
    </row>
    <row r="63" spans="12:12" x14ac:dyDescent="0.3">
      <c r="L63" s="10"/>
    </row>
    <row r="64" spans="12:12" x14ac:dyDescent="0.3">
      <c r="L64" s="10"/>
    </row>
    <row r="65" spans="12:12" x14ac:dyDescent="0.3">
      <c r="L65" s="10"/>
    </row>
    <row r="66" spans="12:12" x14ac:dyDescent="0.3">
      <c r="L66" s="10"/>
    </row>
    <row r="67" spans="12:12" x14ac:dyDescent="0.3">
      <c r="L67" s="10"/>
    </row>
    <row r="68" spans="12:12" x14ac:dyDescent="0.3">
      <c r="L68" s="10"/>
    </row>
    <row r="69" spans="12:12" x14ac:dyDescent="0.3">
      <c r="L69" s="10"/>
    </row>
    <row r="70" spans="12:12" x14ac:dyDescent="0.3">
      <c r="L70" s="10"/>
    </row>
    <row r="71" spans="12:12" x14ac:dyDescent="0.3">
      <c r="L71" s="10"/>
    </row>
    <row r="72" spans="12:12" x14ac:dyDescent="0.3">
      <c r="L72" s="10"/>
    </row>
    <row r="73" spans="12:12" x14ac:dyDescent="0.3">
      <c r="L73" s="10"/>
    </row>
    <row r="74" spans="12:12" x14ac:dyDescent="0.3">
      <c r="L74" s="10"/>
    </row>
    <row r="75" spans="12:12" x14ac:dyDescent="0.3">
      <c r="L75" s="10"/>
    </row>
    <row r="76" spans="12:12" x14ac:dyDescent="0.3">
      <c r="L76" s="10"/>
    </row>
    <row r="77" spans="12:12" x14ac:dyDescent="0.3">
      <c r="L77" s="10"/>
    </row>
    <row r="78" spans="12:12" x14ac:dyDescent="0.3">
      <c r="L78" s="10"/>
    </row>
    <row r="79" spans="12:12" x14ac:dyDescent="0.3">
      <c r="L79" s="10"/>
    </row>
    <row r="80" spans="12:12" x14ac:dyDescent="0.3">
      <c r="L80" s="10"/>
    </row>
    <row r="81" spans="12:12" x14ac:dyDescent="0.3">
      <c r="L81" s="10"/>
    </row>
    <row r="82" spans="12:12" x14ac:dyDescent="0.3">
      <c r="L82" s="10"/>
    </row>
    <row r="83" spans="12:12" x14ac:dyDescent="0.3">
      <c r="L83" s="10"/>
    </row>
    <row r="84" spans="12:12" x14ac:dyDescent="0.3">
      <c r="L84" s="10"/>
    </row>
    <row r="85" spans="12:12" x14ac:dyDescent="0.3">
      <c r="L85" s="10"/>
    </row>
    <row r="86" spans="12:12" x14ac:dyDescent="0.3">
      <c r="L86" s="10"/>
    </row>
    <row r="87" spans="12:12" x14ac:dyDescent="0.3">
      <c r="L87" s="10"/>
    </row>
    <row r="88" spans="12:12" x14ac:dyDescent="0.3">
      <c r="L88" s="10"/>
    </row>
    <row r="89" spans="12:12" x14ac:dyDescent="0.3">
      <c r="L89" s="10"/>
    </row>
    <row r="90" spans="12:12" x14ac:dyDescent="0.3">
      <c r="L90" s="10"/>
    </row>
    <row r="91" spans="12:12" x14ac:dyDescent="0.3">
      <c r="L91" s="10"/>
    </row>
    <row r="92" spans="12:12" x14ac:dyDescent="0.3">
      <c r="L92" s="10"/>
    </row>
    <row r="93" spans="12:12" x14ac:dyDescent="0.3">
      <c r="L93" s="10"/>
    </row>
    <row r="94" spans="12:12" x14ac:dyDescent="0.3">
      <c r="L94" s="10"/>
    </row>
    <row r="95" spans="12:12" x14ac:dyDescent="0.3">
      <c r="L95" s="10"/>
    </row>
    <row r="96" spans="12:12" x14ac:dyDescent="0.3">
      <c r="L96" s="10"/>
    </row>
    <row r="97" spans="12:12" x14ac:dyDescent="0.3">
      <c r="L97" s="10"/>
    </row>
    <row r="98" spans="12:12" x14ac:dyDescent="0.3">
      <c r="L98" s="10"/>
    </row>
    <row r="99" spans="12:12" x14ac:dyDescent="0.3">
      <c r="L99" s="10"/>
    </row>
    <row r="100" spans="12:12" x14ac:dyDescent="0.3">
      <c r="L100" s="10"/>
    </row>
    <row r="101" spans="12:12" x14ac:dyDescent="0.3">
      <c r="L101" s="10"/>
    </row>
    <row r="102" spans="12:12" x14ac:dyDescent="0.3">
      <c r="L102" s="10"/>
    </row>
    <row r="103" spans="12:12" x14ac:dyDescent="0.3">
      <c r="L103" s="10"/>
    </row>
    <row r="104" spans="12:12" x14ac:dyDescent="0.3">
      <c r="L104" s="10"/>
    </row>
    <row r="105" spans="12:12" x14ac:dyDescent="0.3">
      <c r="L105" s="10"/>
    </row>
    <row r="106" spans="12:12" x14ac:dyDescent="0.3">
      <c r="L106" s="10"/>
    </row>
    <row r="107" spans="12:12" x14ac:dyDescent="0.3">
      <c r="L107" s="10"/>
    </row>
    <row r="108" spans="12:12" x14ac:dyDescent="0.3">
      <c r="L108" s="10"/>
    </row>
    <row r="109" spans="12:12" x14ac:dyDescent="0.3">
      <c r="L109" s="10"/>
    </row>
    <row r="110" spans="12:12" x14ac:dyDescent="0.3">
      <c r="L110" s="10"/>
    </row>
    <row r="111" spans="12:12" x14ac:dyDescent="0.3">
      <c r="L111" s="10"/>
    </row>
    <row r="112" spans="12:12" x14ac:dyDescent="0.3">
      <c r="L112" s="10"/>
    </row>
    <row r="113" spans="12:12" x14ac:dyDescent="0.3">
      <c r="L113" s="10"/>
    </row>
    <row r="114" spans="12:12" x14ac:dyDescent="0.3">
      <c r="L114" s="10"/>
    </row>
    <row r="115" spans="12:12" x14ac:dyDescent="0.3">
      <c r="L115" s="10"/>
    </row>
    <row r="116" spans="12:12" x14ac:dyDescent="0.3">
      <c r="L116" s="10"/>
    </row>
    <row r="117" spans="12:12" x14ac:dyDescent="0.3">
      <c r="L117" s="10"/>
    </row>
    <row r="118" spans="12:12" x14ac:dyDescent="0.3">
      <c r="L118" s="10"/>
    </row>
    <row r="119" spans="12:12" x14ac:dyDescent="0.3">
      <c r="L119" s="10"/>
    </row>
    <row r="120" spans="12:12" x14ac:dyDescent="0.3">
      <c r="L120" s="10"/>
    </row>
    <row r="121" spans="12:12" x14ac:dyDescent="0.3">
      <c r="L121" s="10"/>
    </row>
    <row r="122" spans="12:12" x14ac:dyDescent="0.3">
      <c r="L122" s="10"/>
    </row>
    <row r="123" spans="12:12" x14ac:dyDescent="0.3">
      <c r="L123" s="10"/>
    </row>
    <row r="124" spans="12:12" x14ac:dyDescent="0.3">
      <c r="L124" s="10"/>
    </row>
    <row r="125" spans="12:12" x14ac:dyDescent="0.3">
      <c r="L125" s="10"/>
    </row>
    <row r="126" spans="12:12" x14ac:dyDescent="0.3">
      <c r="L126" s="10"/>
    </row>
    <row r="127" spans="12:12" x14ac:dyDescent="0.3">
      <c r="L127" s="10"/>
    </row>
    <row r="128" spans="12:12" x14ac:dyDescent="0.3">
      <c r="L128" s="10"/>
    </row>
    <row r="129" spans="12:12" x14ac:dyDescent="0.3">
      <c r="L129" s="10"/>
    </row>
    <row r="130" spans="12:12" x14ac:dyDescent="0.3">
      <c r="L130" s="10"/>
    </row>
    <row r="131" spans="12:12" x14ac:dyDescent="0.3">
      <c r="L131" s="10"/>
    </row>
    <row r="132" spans="12:12" x14ac:dyDescent="0.3">
      <c r="L132" s="10"/>
    </row>
    <row r="133" spans="12:12" x14ac:dyDescent="0.3">
      <c r="L133" s="10"/>
    </row>
    <row r="134" spans="12:12" x14ac:dyDescent="0.3">
      <c r="L134" s="10"/>
    </row>
    <row r="135" spans="12:12" x14ac:dyDescent="0.3">
      <c r="L135" s="10"/>
    </row>
    <row r="136" spans="12:12" x14ac:dyDescent="0.3">
      <c r="L136" s="10"/>
    </row>
    <row r="137" spans="12:12" x14ac:dyDescent="0.3">
      <c r="L137" s="10"/>
    </row>
    <row r="138" spans="12:12" x14ac:dyDescent="0.3">
      <c r="L138" s="10"/>
    </row>
    <row r="139" spans="12:12" x14ac:dyDescent="0.3">
      <c r="L139" s="10"/>
    </row>
    <row r="140" spans="12:12" x14ac:dyDescent="0.3">
      <c r="L140" s="10"/>
    </row>
    <row r="141" spans="12:12" x14ac:dyDescent="0.3">
      <c r="L141" s="10"/>
    </row>
    <row r="142" spans="12:12" x14ac:dyDescent="0.3">
      <c r="L142" s="10"/>
    </row>
    <row r="143" spans="12:12" x14ac:dyDescent="0.3">
      <c r="L143" s="10"/>
    </row>
    <row r="144" spans="12:12" x14ac:dyDescent="0.3">
      <c r="L144" s="10"/>
    </row>
    <row r="145" spans="12:12" x14ac:dyDescent="0.3">
      <c r="L145" s="10"/>
    </row>
    <row r="146" spans="12:12" x14ac:dyDescent="0.3">
      <c r="L146" s="10"/>
    </row>
    <row r="147" spans="12:12" x14ac:dyDescent="0.3">
      <c r="L147" s="10"/>
    </row>
    <row r="148" spans="12:12" x14ac:dyDescent="0.3">
      <c r="L148" s="10"/>
    </row>
    <row r="149" spans="12:12" x14ac:dyDescent="0.3">
      <c r="L149" s="10"/>
    </row>
    <row r="150" spans="12:12" x14ac:dyDescent="0.3">
      <c r="L150" s="10"/>
    </row>
    <row r="151" spans="12:12" x14ac:dyDescent="0.3">
      <c r="L151" s="10"/>
    </row>
    <row r="152" spans="12:12" x14ac:dyDescent="0.3">
      <c r="L152" s="10"/>
    </row>
    <row r="153" spans="12:12" x14ac:dyDescent="0.3">
      <c r="L153" s="10"/>
    </row>
    <row r="154" spans="12:12" x14ac:dyDescent="0.3">
      <c r="L154" s="10"/>
    </row>
    <row r="155" spans="12:12" x14ac:dyDescent="0.3">
      <c r="L155" s="10"/>
    </row>
    <row r="156" spans="12:12" x14ac:dyDescent="0.3">
      <c r="L156" s="10"/>
    </row>
    <row r="157" spans="12:12" x14ac:dyDescent="0.3">
      <c r="L157" s="10"/>
    </row>
    <row r="158" spans="12:12" x14ac:dyDescent="0.3">
      <c r="L158" s="10"/>
    </row>
    <row r="159" spans="12:12" x14ac:dyDescent="0.3">
      <c r="L159" s="10"/>
    </row>
    <row r="160" spans="12:12" x14ac:dyDescent="0.3">
      <c r="L160" s="10"/>
    </row>
    <row r="161" spans="12:12" x14ac:dyDescent="0.3">
      <c r="L161" s="10"/>
    </row>
    <row r="162" spans="12:12" x14ac:dyDescent="0.3">
      <c r="L162" s="10"/>
    </row>
    <row r="163" spans="12:12" x14ac:dyDescent="0.3">
      <c r="L163" s="10"/>
    </row>
    <row r="164" spans="12:12" x14ac:dyDescent="0.3">
      <c r="L164" s="10"/>
    </row>
    <row r="165" spans="12:12" x14ac:dyDescent="0.3">
      <c r="L165" s="10"/>
    </row>
    <row r="166" spans="12:12" x14ac:dyDescent="0.3">
      <c r="L166" s="10"/>
    </row>
    <row r="167" spans="12:12" x14ac:dyDescent="0.3">
      <c r="L167" s="10"/>
    </row>
    <row r="168" spans="12:12" x14ac:dyDescent="0.3">
      <c r="L168" s="10"/>
    </row>
    <row r="169" spans="12:12" x14ac:dyDescent="0.3">
      <c r="L169" s="10"/>
    </row>
    <row r="170" spans="12:12" x14ac:dyDescent="0.3">
      <c r="L170" s="10"/>
    </row>
    <row r="171" spans="12:12" x14ac:dyDescent="0.3">
      <c r="L171" s="10"/>
    </row>
    <row r="172" spans="12:12" x14ac:dyDescent="0.3">
      <c r="L172" s="10"/>
    </row>
    <row r="173" spans="12:12" x14ac:dyDescent="0.3">
      <c r="L173" s="10"/>
    </row>
    <row r="174" spans="12:12" x14ac:dyDescent="0.3">
      <c r="L174" s="10"/>
    </row>
    <row r="175" spans="12:12" x14ac:dyDescent="0.3">
      <c r="L175" s="10"/>
    </row>
    <row r="176" spans="12:12" x14ac:dyDescent="0.3">
      <c r="L176" s="10"/>
    </row>
    <row r="177" spans="12:12" x14ac:dyDescent="0.3">
      <c r="L177" s="10"/>
    </row>
    <row r="178" spans="12:12" x14ac:dyDescent="0.3">
      <c r="L178" s="10"/>
    </row>
    <row r="179" spans="12:12" x14ac:dyDescent="0.3">
      <c r="L179" s="10"/>
    </row>
    <row r="180" spans="12:12" x14ac:dyDescent="0.3">
      <c r="L180" s="10"/>
    </row>
    <row r="181" spans="12:12" x14ac:dyDescent="0.3">
      <c r="L181" s="10"/>
    </row>
    <row r="182" spans="12:12" x14ac:dyDescent="0.3">
      <c r="L182" s="10"/>
    </row>
    <row r="183" spans="12:12" x14ac:dyDescent="0.3">
      <c r="L183" s="10"/>
    </row>
    <row r="184" spans="12:12" x14ac:dyDescent="0.3">
      <c r="L184" s="10"/>
    </row>
    <row r="185" spans="12:12" x14ac:dyDescent="0.3">
      <c r="L185" s="10"/>
    </row>
    <row r="186" spans="12:12" x14ac:dyDescent="0.3">
      <c r="L186" s="10"/>
    </row>
    <row r="187" spans="12:12" x14ac:dyDescent="0.3">
      <c r="L187" s="10"/>
    </row>
    <row r="188" spans="12:12" x14ac:dyDescent="0.3">
      <c r="L188" s="10"/>
    </row>
    <row r="189" spans="12:12" x14ac:dyDescent="0.3">
      <c r="L189" s="10"/>
    </row>
    <row r="190" spans="12:12" x14ac:dyDescent="0.3">
      <c r="L190" s="10"/>
    </row>
  </sheetData>
  <mergeCells count="12">
    <mergeCell ref="B8:D8"/>
    <mergeCell ref="F8:H8"/>
    <mergeCell ref="E19:G19"/>
    <mergeCell ref="F20:G20"/>
    <mergeCell ref="B3:H3"/>
    <mergeCell ref="B5:D5"/>
    <mergeCell ref="F5:H5"/>
    <mergeCell ref="B6:D6"/>
    <mergeCell ref="F6:H6"/>
    <mergeCell ref="B9:D9"/>
    <mergeCell ref="F9:H9"/>
    <mergeCell ref="B15:G15"/>
  </mergeCells>
  <dataValidations count="2">
    <dataValidation type="custom" allowBlank="1" showInputMessage="1" showErrorMessage="1" sqref="M12" xr:uid="{00000000-0002-0000-0100-000000000000}">
      <formula1>"1;2;3;4"</formula1>
    </dataValidation>
    <dataValidation type="list" allowBlank="1" showInputMessage="1" showErrorMessage="1" sqref="C12" xr:uid="{00000000-0002-0000-0100-000001000000}">
      <formula1>"1,2,3,4"</formula1>
    </dataValidation>
  </dataValidations>
  <pageMargins left="0.7" right="0.7" top="0.75" bottom="0.75" header="0.3" footer="0.3"/>
  <pageSetup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boutonSuivant_Cliquer">
                <anchor moveWithCells="1" sizeWithCells="1">
                  <from>
                    <xdr:col>3</xdr:col>
                    <xdr:colOff>83820</xdr:colOff>
                    <xdr:row>11</xdr:row>
                    <xdr:rowOff>68580</xdr:rowOff>
                  </from>
                  <to>
                    <xdr:col>3</xdr:col>
                    <xdr:colOff>1112520</xdr:colOff>
                    <xdr:row>11</xdr:row>
                    <xdr:rowOff>411480</xdr:rowOff>
                  </to>
                </anchor>
              </controlPr>
            </control>
          </mc:Choice>
        </mc:AlternateContent>
        <mc:AlternateContent xmlns:mc="http://schemas.openxmlformats.org/markup-compatibility/2006">
          <mc:Choice Requires="x14">
            <control shapeId="1027" r:id="rId5" name="Button 3">
              <controlPr defaultSize="0" print="0" autoFill="0" autoPict="0" macro="[0]!QuitArchiv">
                <anchor moveWithCells="1" sizeWithCells="1">
                  <from>
                    <xdr:col>7</xdr:col>
                    <xdr:colOff>121920</xdr:colOff>
                    <xdr:row>18</xdr:row>
                    <xdr:rowOff>30480</xdr:rowOff>
                  </from>
                  <to>
                    <xdr:col>9</xdr:col>
                    <xdr:colOff>144780</xdr:colOff>
                    <xdr:row>21</xdr:row>
                    <xdr:rowOff>30480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V112"/>
  <sheetViews>
    <sheetView topLeftCell="G1" zoomScale="92" workbookViewId="0">
      <selection activeCell="M2" sqref="M2"/>
    </sheetView>
  </sheetViews>
  <sheetFormatPr baseColWidth="10" defaultRowHeight="14.4" x14ac:dyDescent="0.3"/>
  <cols>
    <col min="2" max="2" width="54.6640625" customWidth="1"/>
    <col min="3" max="5" width="81.5546875" bestFit="1" customWidth="1"/>
    <col min="6" max="6" width="84.33203125" bestFit="1" customWidth="1"/>
    <col min="15" max="15" width="32.44140625" style="36" bestFit="1" customWidth="1"/>
    <col min="20" max="20" width="16.33203125" bestFit="1" customWidth="1"/>
  </cols>
  <sheetData>
    <row r="1" spans="1:22" ht="45.75" customHeight="1" thickBot="1" x14ac:dyDescent="0.35">
      <c r="A1" s="12"/>
      <c r="B1" s="17" t="s">
        <v>13</v>
      </c>
      <c r="C1" s="18" t="s">
        <v>6</v>
      </c>
      <c r="D1" s="18" t="s">
        <v>7</v>
      </c>
      <c r="E1" s="18" t="s">
        <v>8</v>
      </c>
      <c r="F1" s="18" t="s">
        <v>9</v>
      </c>
      <c r="G1" s="18" t="s">
        <v>10</v>
      </c>
      <c r="K1" t="s">
        <v>19</v>
      </c>
      <c r="L1" s="34" t="s">
        <v>20</v>
      </c>
      <c r="N1" s="35" t="s">
        <v>21</v>
      </c>
      <c r="O1" s="36" t="s">
        <v>27</v>
      </c>
      <c r="P1" t="s">
        <v>26</v>
      </c>
      <c r="Q1" t="s">
        <v>25</v>
      </c>
      <c r="R1" t="s">
        <v>24</v>
      </c>
      <c r="S1" t="s">
        <v>23</v>
      </c>
      <c r="T1" t="s">
        <v>22</v>
      </c>
      <c r="U1" s="18" t="s">
        <v>11</v>
      </c>
      <c r="V1" s="18" t="s">
        <v>12</v>
      </c>
    </row>
    <row r="2" spans="1:22" ht="115.8" thickBot="1" x14ac:dyDescent="0.35">
      <c r="A2" s="9">
        <v>1</v>
      </c>
      <c r="B2" s="46" t="s">
        <v>31</v>
      </c>
      <c r="C2" s="46" t="s">
        <v>32</v>
      </c>
      <c r="D2" s="46" t="s">
        <v>33</v>
      </c>
      <c r="E2" s="46" t="s">
        <v>34</v>
      </c>
      <c r="F2" s="46" t="s">
        <v>35</v>
      </c>
      <c r="G2" s="9">
        <v>3</v>
      </c>
      <c r="K2" s="33">
        <f ca="1">RANDBETWEEN(1,60)</f>
        <v>11</v>
      </c>
      <c r="L2" s="33">
        <v>5</v>
      </c>
      <c r="M2">
        <f>IF(COUNTIF($L$1:L1,L2)&gt;0,"",MAX($M$1:M1)+1)</f>
        <v>1</v>
      </c>
      <c r="N2">
        <f t="shared" ref="N2:N39" si="0">IFERROR(INDEX(K:M,MATCH(ROW(K1),M:M,0),2),"")</f>
        <v>5</v>
      </c>
      <c r="O2" s="36" t="str">
        <f>IF(N2="","",VLOOKUP(N2,$A$2:$B$63,2,FALSE))</f>
        <v>BSP 112
Complétez  les mots manquants dans la phrase ci-dessous :
les caporaux-chefs et les caporaux vivent et travaillent avec les sapeurs dont ils sont les moniteurs permanents. Ils donnent l'exemple de la …......., de la …......., de la …......., de la …....... et de la ….......</v>
      </c>
      <c r="P2" t="str">
        <f>IF(N2="","",VLOOKUP(N2,$A$2:$C$63,3,FALSE))</f>
        <v>. Tenue
. Discipline
. Conduite
. Rigueur
. Ponctualité</v>
      </c>
      <c r="Q2" t="str">
        <f>IF(N2="","",VLOOKUP(N2,$A$2:$D$63,4,FALSE))</f>
        <v>. Discipline
. Conduite
. Tenue
. Rigueur
. Ponctualité</v>
      </c>
      <c r="R2" t="str">
        <f>IF(N2="","",VLOOKUP(N2,$A$2:$E$63,5,FALSE))</f>
        <v>. Rigueur
. Discipline
. Tenue
. Rigueur
. Ponctualité</v>
      </c>
      <c r="S2" t="str">
        <f>IF(N2="","",VLOOKUP(N2,$A$2:$F$63,6,FALSE))</f>
        <v>. Ponctualité
. Rigueur
. Tenue
. Discipline
. Tenue</v>
      </c>
      <c r="T2">
        <f>IF(N2="","",VLOOKUP(N2,$A$2:$G$63,7,FALSE))</f>
        <v>2</v>
      </c>
      <c r="U2" s="9" t="str">
        <f>IF(MID(Evaluation!$J$12,A2,1)&lt;&gt;"",MID(Evaluation!$J$12,A2,1),"-")</f>
        <v>3</v>
      </c>
      <c r="V2" s="9">
        <f>IF(U2=TEXT(T2,"0"),1,0)</f>
        <v>0</v>
      </c>
    </row>
    <row r="3" spans="1:22" ht="29.4" thickBot="1" x14ac:dyDescent="0.35">
      <c r="A3" s="9">
        <v>2</v>
      </c>
      <c r="B3" s="46" t="s">
        <v>36</v>
      </c>
      <c r="C3" s="9">
        <v>5</v>
      </c>
      <c r="D3" s="9">
        <v>6</v>
      </c>
      <c r="E3" s="9">
        <v>7</v>
      </c>
      <c r="F3" s="9">
        <v>8</v>
      </c>
      <c r="G3" s="9">
        <v>2</v>
      </c>
      <c r="K3" s="33">
        <f t="shared" ref="K3:L39" ca="1" si="1">RANDBETWEEN(1,60)</f>
        <v>10</v>
      </c>
      <c r="L3" s="33">
        <v>11</v>
      </c>
      <c r="M3">
        <f>IF(COUNTIF($L$1:L2,L3)&gt;0,"",MAX($M$1:M2)+1)</f>
        <v>2</v>
      </c>
      <c r="N3">
        <f t="shared" si="0"/>
        <v>11</v>
      </c>
      <c r="O3" s="36" t="str">
        <f t="shared" ref="O3:O39" si="2">IF(N3="","",VLOOKUP(N3,$A$2:$B$63,2,FALSE))</f>
        <v>BSP 112
Tous les sergents et caporaux-chefs de la compagnie à l'exception du  …… ? concourent au service de jour</v>
      </c>
      <c r="P3" t="str">
        <f t="shared" ref="P3:P20" si="3">IF(N3="","",VLOOKUP(N3,$A$2:$C$63,3,FALSE))</f>
        <v>sous-officier RHL</v>
      </c>
      <c r="Q3" t="str">
        <f t="shared" ref="Q3:Q20" si="4">IF(N3="","",VLOOKUP(N3,$A$2:$D$63,4,FALSE))</f>
        <v>SOA</v>
      </c>
      <c r="R3" t="str">
        <f t="shared" ref="R3:R20" si="5">IF(N3="","",VLOOKUP(N3,$A$2:$E$63,5,FALSE))</f>
        <v>SOA adjoint</v>
      </c>
      <c r="S3" t="str">
        <f t="shared" ref="S3:S20" si="6">IF(N3="","",VLOOKUP(N3,$A$2:$F$63,6,FALSE))</f>
        <v>Chef de la garde incendie</v>
      </c>
      <c r="T3">
        <f t="shared" ref="T3:T21" si="7">IF(N3="","",VLOOKUP(N3,$A$2:$G$63,7,FALSE))</f>
        <v>3</v>
      </c>
      <c r="U3" s="9" t="str">
        <f>IF(MID(Evaluation!$J$12,A3,1)&lt;&gt;"",MID(Evaluation!$J$12,A3,1),"-")</f>
        <v>,</v>
      </c>
      <c r="V3" s="9">
        <f t="shared" ref="V3:V21" si="8">IF(U3=TEXT(T3,"0"),1,0)</f>
        <v>0</v>
      </c>
    </row>
    <row r="4" spans="1:22" ht="58.2" thickBot="1" x14ac:dyDescent="0.35">
      <c r="A4" s="9">
        <v>3</v>
      </c>
      <c r="B4" s="46" t="s">
        <v>37</v>
      </c>
      <c r="C4" s="46" t="s">
        <v>38</v>
      </c>
      <c r="D4" s="46" t="s">
        <v>39</v>
      </c>
      <c r="E4" s="46" t="s">
        <v>40</v>
      </c>
      <c r="F4" s="46" t="s">
        <v>41</v>
      </c>
      <c r="G4" s="9">
        <v>1</v>
      </c>
      <c r="K4" s="33">
        <f t="shared" ca="1" si="1"/>
        <v>58</v>
      </c>
      <c r="L4" s="33">
        <v>30</v>
      </c>
      <c r="M4">
        <f>IF(COUNTIF($L$1:L3,L4)&gt;0,"",MAX($M$1:M3)+1)</f>
        <v>3</v>
      </c>
      <c r="N4">
        <f t="shared" si="0"/>
        <v>30</v>
      </c>
      <c r="O4" s="36" t="str">
        <f t="shared" si="2"/>
        <v>BSP 118.1
Quelle intervention ne relève pas de société du secteur privé ?</v>
      </c>
      <c r="P4" t="str">
        <f t="shared" si="3"/>
        <v>destruction d'hyménoptères</v>
      </c>
      <c r="Q4" t="str">
        <f t="shared" si="4"/>
        <v>divagation de chiens et de chats</v>
      </c>
      <c r="R4" t="str">
        <f t="shared" si="5"/>
        <v>personne égarée ou disparue (y compris en carrières et en catacombes)</v>
      </c>
      <c r="S4" t="str">
        <f t="shared" si="6"/>
        <v>fuite d'eau</v>
      </c>
      <c r="T4">
        <f t="shared" si="7"/>
        <v>3</v>
      </c>
      <c r="U4" s="9" t="str">
        <f>IF(MID(Evaluation!$J$12,A4,1)&lt;&gt;"",MID(Evaluation!$J$12,A4,1),"-")</f>
        <v>2</v>
      </c>
      <c r="V4" s="9">
        <f t="shared" si="8"/>
        <v>0</v>
      </c>
    </row>
    <row r="5" spans="1:22" ht="101.4" thickBot="1" x14ac:dyDescent="0.35">
      <c r="A5" s="19">
        <v>4</v>
      </c>
      <c r="B5" s="46" t="s">
        <v>42</v>
      </c>
      <c r="C5" s="46" t="s">
        <v>43</v>
      </c>
      <c r="D5" s="46" t="s">
        <v>44</v>
      </c>
      <c r="E5" s="46" t="s">
        <v>45</v>
      </c>
      <c r="F5" s="46" t="s">
        <v>46</v>
      </c>
      <c r="G5" s="19">
        <v>4</v>
      </c>
      <c r="K5" s="33">
        <f t="shared" ca="1" si="1"/>
        <v>45</v>
      </c>
      <c r="L5" s="33">
        <v>56</v>
      </c>
      <c r="M5">
        <f>IF(COUNTIF($L$1:L4,L5)&gt;0,"",MAX($M$1:M4)+1)</f>
        <v>4</v>
      </c>
      <c r="N5">
        <f t="shared" si="0"/>
        <v>56</v>
      </c>
      <c r="O5" s="36" t="str">
        <f>IF(N5="","",VLOOKUP(N5,$A$2:$B$63,2,FALSE))</f>
        <v>BSP 118.1
Combien de points trouve t-on dans les fonctions d'environnement à la BSPP ?</v>
      </c>
      <c r="P5">
        <f t="shared" si="3"/>
        <v>8</v>
      </c>
      <c r="Q5">
        <f t="shared" si="4"/>
        <v>9</v>
      </c>
      <c r="R5">
        <f t="shared" si="5"/>
        <v>6</v>
      </c>
      <c r="S5">
        <f t="shared" si="6"/>
        <v>7</v>
      </c>
      <c r="T5">
        <f t="shared" si="7"/>
        <v>1</v>
      </c>
      <c r="U5" s="9" t="str">
        <f>IF(MID(Evaluation!$J$12,A5,1)&lt;&gt;"",MID(Evaluation!$J$12,A5,1),"-")</f>
        <v>3</v>
      </c>
      <c r="V5" s="9">
        <f t="shared" si="8"/>
        <v>0</v>
      </c>
    </row>
    <row r="6" spans="1:22" ht="87" thickBot="1" x14ac:dyDescent="0.35">
      <c r="A6" s="19">
        <v>5</v>
      </c>
      <c r="B6" s="46" t="s">
        <v>47</v>
      </c>
      <c r="C6" s="46" t="s">
        <v>48</v>
      </c>
      <c r="D6" s="46" t="s">
        <v>49</v>
      </c>
      <c r="E6" s="46" t="s">
        <v>50</v>
      </c>
      <c r="F6" s="46" t="s">
        <v>51</v>
      </c>
      <c r="G6" s="19">
        <v>2</v>
      </c>
      <c r="K6" s="33">
        <f t="shared" ca="1" si="1"/>
        <v>38</v>
      </c>
      <c r="L6" s="33">
        <v>17</v>
      </c>
      <c r="M6">
        <f>IF(COUNTIF($L$1:L5,L6)&gt;0,"",MAX($M$1:M5)+1)</f>
        <v>5</v>
      </c>
      <c r="N6">
        <f t="shared" si="0"/>
        <v>17</v>
      </c>
      <c r="O6" s="36" t="str">
        <f t="shared" si="2"/>
        <v>BSP 112
Au niveau PVO, qui assure le service de sécurité en PC d'unité  ?</v>
      </c>
      <c r="P6" t="str">
        <f t="shared" si="3"/>
        <v xml:space="preserve">. sergent de jour
. gradé de jour
. auxiliare PVO
. garde remise </v>
      </c>
      <c r="Q6" t="str">
        <f t="shared" si="4"/>
        <v xml:space="preserve">. sergent de jour
. caporal de jour
. stationnaire 
. planton </v>
      </c>
      <c r="R6" t="str">
        <f t="shared" si="5"/>
        <v>. sergent de jour
. l'ADU
. stationnaire 
. garde cusine</v>
      </c>
      <c r="S6" t="str">
        <f t="shared" si="6"/>
        <v>. sergent de jour
. le garde remise
. stationnaire 
. garde cusine</v>
      </c>
      <c r="T6">
        <f t="shared" si="7"/>
        <v>2</v>
      </c>
      <c r="U6" s="9" t="str">
        <f>IF(MID(Evaluation!$J$12,A6,1)&lt;&gt;"",MID(Evaluation!$J$12,A6,1),"-")</f>
        <v>2</v>
      </c>
      <c r="V6" s="9">
        <f t="shared" si="8"/>
        <v>1</v>
      </c>
    </row>
    <row r="7" spans="1:22" ht="43.8" thickBot="1" x14ac:dyDescent="0.35">
      <c r="A7" s="19">
        <v>6</v>
      </c>
      <c r="B7" s="47" t="s">
        <v>52</v>
      </c>
      <c r="C7" s="9">
        <v>9</v>
      </c>
      <c r="D7" s="9">
        <v>7</v>
      </c>
      <c r="E7" s="9">
        <v>8</v>
      </c>
      <c r="F7" s="9">
        <v>6</v>
      </c>
      <c r="G7" s="19">
        <v>1</v>
      </c>
      <c r="K7" s="33">
        <f t="shared" ca="1" si="1"/>
        <v>21</v>
      </c>
      <c r="L7" s="33">
        <v>2</v>
      </c>
      <c r="M7">
        <f>IF(COUNTIF($L$1:L6,L7)&gt;0,"",MAX($M$1:M6)+1)</f>
        <v>6</v>
      </c>
      <c r="N7">
        <f t="shared" si="0"/>
        <v>2</v>
      </c>
      <c r="O7" s="36" t="str">
        <f t="shared" si="2"/>
        <v>BSP 112
L'unité élémentaire revêt combien de formes ?</v>
      </c>
      <c r="P7">
        <f t="shared" si="3"/>
        <v>5</v>
      </c>
      <c r="Q7">
        <f t="shared" si="4"/>
        <v>6</v>
      </c>
      <c r="R7">
        <f t="shared" si="5"/>
        <v>7</v>
      </c>
      <c r="S7">
        <f t="shared" si="6"/>
        <v>8</v>
      </c>
      <c r="T7">
        <f t="shared" si="7"/>
        <v>2</v>
      </c>
      <c r="U7" s="9" t="str">
        <f>IF(MID(Evaluation!$J$12,A7,1)&lt;&gt;"",MID(Evaluation!$J$12,A7,1),"-")</f>
        <v>1</v>
      </c>
      <c r="V7" s="9">
        <f t="shared" si="8"/>
        <v>0</v>
      </c>
    </row>
    <row r="8" spans="1:22" ht="43.8" thickBot="1" x14ac:dyDescent="0.35">
      <c r="A8" s="19">
        <v>7</v>
      </c>
      <c r="B8" s="47" t="s">
        <v>53</v>
      </c>
      <c r="C8" s="46" t="s">
        <v>54</v>
      </c>
      <c r="D8" s="9" t="s">
        <v>55</v>
      </c>
      <c r="E8" s="9" t="s">
        <v>56</v>
      </c>
      <c r="F8" s="9" t="s">
        <v>57</v>
      </c>
      <c r="G8" s="19">
        <v>4</v>
      </c>
      <c r="K8" s="33">
        <f t="shared" ca="1" si="1"/>
        <v>35</v>
      </c>
      <c r="L8" s="33">
        <v>43</v>
      </c>
      <c r="M8">
        <f>IF(COUNTIF($L$1:L7,L8)&gt;0,"",MAX($M$1:M7)+1)</f>
        <v>7</v>
      </c>
      <c r="N8">
        <f t="shared" si="0"/>
        <v>43</v>
      </c>
      <c r="O8" s="36" t="str">
        <f t="shared" si="2"/>
        <v>BSP 118.1
Quel domaine de compétence ne se trouve pas dans les responsabiliés du secteur administratif ?</v>
      </c>
      <c r="P8" t="str">
        <f t="shared" si="3"/>
        <v>commandement</v>
      </c>
      <c r="Q8" t="str">
        <f t="shared" si="4"/>
        <v>POI</v>
      </c>
      <c r="R8" t="str">
        <f t="shared" si="5"/>
        <v>cartographie</v>
      </c>
      <c r="S8" t="str">
        <f t="shared" si="6"/>
        <v>gestion du personnel</v>
      </c>
      <c r="T8">
        <f t="shared" si="7"/>
        <v>2</v>
      </c>
      <c r="U8" s="9" t="str">
        <f>IF(MID(Evaluation!$J$12,A8,1)&lt;&gt;"",MID(Evaluation!$J$12,A8,1),"-")</f>
        <v>1</v>
      </c>
      <c r="V8" s="9">
        <f t="shared" si="8"/>
        <v>0</v>
      </c>
    </row>
    <row r="9" spans="1:22" ht="58.2" thickBot="1" x14ac:dyDescent="0.35">
      <c r="A9" s="19">
        <v>8</v>
      </c>
      <c r="B9" s="47" t="s">
        <v>58</v>
      </c>
      <c r="C9" s="47" t="s">
        <v>59</v>
      </c>
      <c r="D9" s="47" t="s">
        <v>60</v>
      </c>
      <c r="E9" s="47" t="s">
        <v>61</v>
      </c>
      <c r="F9" s="47" t="s">
        <v>62</v>
      </c>
      <c r="G9" s="9">
        <v>4</v>
      </c>
      <c r="K9" s="33">
        <f t="shared" ca="1" si="1"/>
        <v>17</v>
      </c>
      <c r="L9" s="33">
        <v>59</v>
      </c>
      <c r="M9">
        <f>IF(COUNTIF($L$1:L8,L9)&gt;0,"",MAX($M$1:M8)+1)</f>
        <v>8</v>
      </c>
      <c r="N9">
        <f t="shared" si="0"/>
        <v>59</v>
      </c>
      <c r="O9" s="36" t="str">
        <f t="shared" si="2"/>
        <v>BSP 118.1
Dans la garde d'incendie au niveau briagde, on ne trouve pas …...... ?</v>
      </c>
      <c r="P9" t="str">
        <f t="shared" si="3"/>
        <v>le médecin-chef brigade</v>
      </c>
      <c r="Q9" t="str">
        <f t="shared" si="4"/>
        <v>l'offcier communication opération</v>
      </c>
      <c r="R9" t="str">
        <f t="shared" si="5"/>
        <v>le personnel du CMO appui</v>
      </c>
      <c r="S9" t="str">
        <f t="shared" si="6"/>
        <v>le personnel du GSS</v>
      </c>
      <c r="T9">
        <f t="shared" si="7"/>
        <v>3</v>
      </c>
      <c r="U9" s="9" t="str">
        <f>IF(MID(Evaluation!$J$12,A9,1)&lt;&gt;"",MID(Evaluation!$J$12,A9,1),"-")</f>
        <v>1</v>
      </c>
      <c r="V9" s="9">
        <f t="shared" si="8"/>
        <v>0</v>
      </c>
    </row>
    <row r="10" spans="1:22" ht="43.8" thickBot="1" x14ac:dyDescent="0.35">
      <c r="A10" s="19">
        <v>9</v>
      </c>
      <c r="B10" s="47" t="s">
        <v>63</v>
      </c>
      <c r="C10" s="47" t="s">
        <v>64</v>
      </c>
      <c r="D10" s="47" t="s">
        <v>65</v>
      </c>
      <c r="E10" s="47" t="s">
        <v>66</v>
      </c>
      <c r="F10" s="47" t="s">
        <v>67</v>
      </c>
      <c r="G10" s="19">
        <v>3</v>
      </c>
      <c r="K10" s="33">
        <f t="shared" ca="1" si="1"/>
        <v>15</v>
      </c>
      <c r="L10" s="33">
        <v>53</v>
      </c>
      <c r="M10">
        <f>IF(COUNTIF($L$1:L9,L10)&gt;0,"",MAX($M$1:M9)+1)</f>
        <v>9</v>
      </c>
      <c r="N10">
        <f t="shared" si="0"/>
        <v>53</v>
      </c>
      <c r="O10" s="36" t="str">
        <f t="shared" si="2"/>
        <v>BSP 118.1
Trouvez la propostion qui ne fait pas partie des capacités intégrantes les fonctions opérationnelles à la BSPP</v>
      </c>
      <c r="P10" t="str">
        <f t="shared" si="3"/>
        <v xml:space="preserve">. CDT
. SIC
. LOG
</v>
      </c>
      <c r="Q10" t="str">
        <f t="shared" si="4"/>
        <v xml:space="preserve">. CDT
. SIG
. LOG
</v>
      </c>
      <c r="R10" t="str">
        <f t="shared" si="5"/>
        <v xml:space="preserve">. CDT
. SIC
. SIO
</v>
      </c>
      <c r="S10" t="str">
        <f t="shared" si="6"/>
        <v>. LOG
. SIO
. SIC</v>
      </c>
      <c r="T10">
        <f t="shared" si="7"/>
        <v>2</v>
      </c>
      <c r="U10" s="9" t="str">
        <f>IF(MID(Evaluation!$J$12,A10,1)&lt;&gt;"",MID(Evaluation!$J$12,A10,1),"-")</f>
        <v>1</v>
      </c>
      <c r="V10" s="9">
        <f t="shared" si="8"/>
        <v>0</v>
      </c>
    </row>
    <row r="11" spans="1:22" ht="43.8" thickBot="1" x14ac:dyDescent="0.35">
      <c r="A11" s="19">
        <v>10</v>
      </c>
      <c r="B11" s="47" t="s">
        <v>68</v>
      </c>
      <c r="C11" s="19" t="s">
        <v>69</v>
      </c>
      <c r="D11" s="19" t="s">
        <v>70</v>
      </c>
      <c r="E11" s="19" t="s">
        <v>71</v>
      </c>
      <c r="F11" s="19" t="s">
        <v>72</v>
      </c>
      <c r="G11" s="19">
        <v>1</v>
      </c>
      <c r="K11" s="33">
        <f t="shared" ca="1" si="1"/>
        <v>54</v>
      </c>
      <c r="L11" s="33">
        <v>55</v>
      </c>
      <c r="M11">
        <f>IF(COUNTIF($L$1:L10,L11)&gt;0,"",MAX($M$1:M10)+1)</f>
        <v>10</v>
      </c>
      <c r="N11">
        <f t="shared" si="0"/>
        <v>55</v>
      </c>
      <c r="O11" s="36" t="str">
        <f t="shared" si="2"/>
        <v>BSP 118.1
Trouvez la propostion qui ne fait pas partie des fonctions d'environnement  à la BSPP</v>
      </c>
      <c r="P11" t="str">
        <f t="shared" si="3"/>
        <v>. NRBC
. RSMU
. CYNO</v>
      </c>
      <c r="Q11" t="str">
        <f t="shared" si="4"/>
        <v>. NRBC
. ECL
. PROTEC</v>
      </c>
      <c r="R11" t="str">
        <f t="shared" si="5"/>
        <v>. IMP
. NAUT
. RECO</v>
      </c>
      <c r="S11" t="str">
        <f t="shared" si="6"/>
        <v>. NRBC
. NAUT
. COM</v>
      </c>
      <c r="T11">
        <f t="shared" si="7"/>
        <v>3</v>
      </c>
      <c r="U11" s="9" t="str">
        <f>IF(MID(Evaluation!$J$12,A11,1)&lt;&gt;"",MID(Evaluation!$J$12,A11,1),"-")</f>
        <v>2</v>
      </c>
      <c r="V11" s="9">
        <f t="shared" si="8"/>
        <v>0</v>
      </c>
    </row>
    <row r="12" spans="1:22" ht="43.8" thickBot="1" x14ac:dyDescent="0.35">
      <c r="A12" s="19">
        <v>11</v>
      </c>
      <c r="B12" s="47" t="s">
        <v>73</v>
      </c>
      <c r="C12" s="19" t="s">
        <v>74</v>
      </c>
      <c r="D12" s="19" t="s">
        <v>75</v>
      </c>
      <c r="E12" s="19" t="s">
        <v>76</v>
      </c>
      <c r="F12" s="19" t="s">
        <v>77</v>
      </c>
      <c r="G12" s="19">
        <v>3</v>
      </c>
      <c r="K12" s="33">
        <f t="shared" ca="1" si="1"/>
        <v>54</v>
      </c>
      <c r="L12" s="33">
        <v>23</v>
      </c>
      <c r="M12">
        <f>IF(COUNTIF($L$1:L11,L12)&gt;0,"",MAX($M$1:M11)+1)</f>
        <v>11</v>
      </c>
      <c r="N12">
        <f t="shared" si="0"/>
        <v>23</v>
      </c>
      <c r="O12" s="36" t="str">
        <f t="shared" si="2"/>
        <v>BSP 112
"Au cœur de l'entité à laquelle il appartient, le SPP doit faire preuve de"
Parmi les propositions répondant à cette phrase, laquelle n'est pas correcte ?</v>
      </c>
      <c r="P12" t="str">
        <f t="shared" si="3"/>
        <v>. Une exemplarité et une rigueur sans faille
. Loyauté, d'honnêteté et de respect envers ses chefs, subordonnés et l'institution
. Un esprit de camaraderie, preuve de l'esprit de corps au quotidien
. Volontarisme individuel, de participation active à l'intérêt collectif et de disponibilité pour le bien du service</v>
      </c>
      <c r="Q12">
        <f t="shared" si="4"/>
        <v>0.23131329656742228</v>
      </c>
      <c r="R12">
        <f t="shared" si="5"/>
        <v>0.46868329504372663</v>
      </c>
      <c r="S12">
        <f t="shared" si="6"/>
        <v>0.33598155014971465</v>
      </c>
      <c r="T12">
        <f t="shared" si="7"/>
        <v>2</v>
      </c>
      <c r="U12" s="9" t="str">
        <f>IF(MID(Evaluation!$J$12,A12,1)&lt;&gt;"",MID(Evaluation!$J$12,A12,1),"-")</f>
        <v>2</v>
      </c>
      <c r="V12" s="9">
        <f t="shared" si="8"/>
        <v>1</v>
      </c>
    </row>
    <row r="13" spans="1:22" ht="43.8" thickBot="1" x14ac:dyDescent="0.35">
      <c r="A13" s="19">
        <v>12</v>
      </c>
      <c r="B13" s="47" t="s">
        <v>78</v>
      </c>
      <c r="C13" s="19" t="s">
        <v>79</v>
      </c>
      <c r="D13" s="19" t="s">
        <v>80</v>
      </c>
      <c r="E13" s="19" t="s">
        <v>81</v>
      </c>
      <c r="F13" s="19" t="s">
        <v>82</v>
      </c>
      <c r="G13" s="19">
        <v>1</v>
      </c>
      <c r="K13" s="33">
        <f t="shared" ca="1" si="1"/>
        <v>59</v>
      </c>
      <c r="L13" s="33">
        <v>37</v>
      </c>
      <c r="M13">
        <f>IF(COUNTIF($L$1:L12,L13)&gt;0,"",MAX($M$1:M12)+1)</f>
        <v>12</v>
      </c>
      <c r="N13">
        <f t="shared" si="0"/>
        <v>37</v>
      </c>
      <c r="O13" s="36" t="str">
        <f t="shared" si="2"/>
        <v>BSP 118.1
La BSPP couvre combien de kilomètres de voies navigables ?</v>
      </c>
      <c r="P13">
        <f t="shared" si="3"/>
        <v>105</v>
      </c>
      <c r="Q13">
        <f t="shared" si="4"/>
        <v>115</v>
      </c>
      <c r="R13">
        <f t="shared" si="5"/>
        <v>125</v>
      </c>
      <c r="S13">
        <f t="shared" si="6"/>
        <v>135</v>
      </c>
      <c r="T13">
        <f t="shared" si="7"/>
        <v>3</v>
      </c>
      <c r="U13" s="9" t="str">
        <f>IF(MID(Evaluation!$J$12,A13,1)&lt;&gt;"",MID(Evaluation!$J$12,A13,1),"-")</f>
        <v>2</v>
      </c>
      <c r="V13" s="9">
        <f t="shared" si="8"/>
        <v>0</v>
      </c>
    </row>
    <row r="14" spans="1:22" ht="72.599999999999994" thickBot="1" x14ac:dyDescent="0.35">
      <c r="A14" s="19">
        <v>13</v>
      </c>
      <c r="B14" s="47" t="s">
        <v>83</v>
      </c>
      <c r="C14" s="19">
        <v>2014</v>
      </c>
      <c r="D14" s="19">
        <v>2015</v>
      </c>
      <c r="E14" s="19">
        <v>2016</v>
      </c>
      <c r="F14" s="19">
        <v>2017</v>
      </c>
      <c r="G14" s="9">
        <v>1</v>
      </c>
      <c r="K14" s="33">
        <f t="shared" ca="1" si="1"/>
        <v>16</v>
      </c>
      <c r="L14" s="33">
        <v>3</v>
      </c>
      <c r="M14">
        <f>IF(COUNTIF($L$1:L13,L14)&gt;0,"",MAX($M$1:M13)+1)</f>
        <v>13</v>
      </c>
      <c r="N14">
        <f t="shared" si="0"/>
        <v>3</v>
      </c>
      <c r="O14" s="36" t="str">
        <f t="shared" si="2"/>
        <v>BSP 112
Parmi ces différentes propositions, laquelle n'est pas une unité élémentaire ?</v>
      </c>
      <c r="P14" t="str">
        <f t="shared" si="3"/>
        <v>. La compagnie d'incendie et de secours
. La compagnie de soutien
. La compagnie de formation
. La compagnie de commandement et de transmission</v>
      </c>
      <c r="Q14" t="str">
        <f t="shared" si="4"/>
        <v>. La compagnie métier
. L'unité élemnetaire spécialisée
. La compagnie métier
. La compagnie de formation</v>
      </c>
      <c r="R14" t="str">
        <f t="shared" si="5"/>
        <v>. La compagnie de soutien
. L'unité élemnetaire spécialisée
. La compagnie métier
. La compagnie d'appui spécialisée</v>
      </c>
      <c r="S14" t="str">
        <f t="shared" si="6"/>
        <v>. La compagnie d'incendie et de sours
. La compagnie de commandement et de logistique
. La compagnie métier
. La compagnie d'appui spécialisée</v>
      </c>
      <c r="T14">
        <f t="shared" si="7"/>
        <v>1</v>
      </c>
      <c r="U14" s="9" t="str">
        <f>IF(MID(Evaluation!$J$12,A14,1)&lt;&gt;"",MID(Evaluation!$J$12,A14,1),"-")</f>
        <v>1</v>
      </c>
      <c r="V14" s="9">
        <f t="shared" si="8"/>
        <v>1</v>
      </c>
    </row>
    <row r="15" spans="1:22" ht="43.8" thickBot="1" x14ac:dyDescent="0.35">
      <c r="A15" s="19">
        <v>14</v>
      </c>
      <c r="B15" s="47" t="s">
        <v>84</v>
      </c>
      <c r="C15" s="19" t="s">
        <v>85</v>
      </c>
      <c r="D15" s="19" t="s">
        <v>86</v>
      </c>
      <c r="E15" s="19" t="s">
        <v>87</v>
      </c>
      <c r="F15" s="19" t="s">
        <v>88</v>
      </c>
      <c r="G15" s="9">
        <v>3</v>
      </c>
      <c r="K15" s="33">
        <f t="shared" ca="1" si="1"/>
        <v>25</v>
      </c>
      <c r="L15" s="33">
        <v>57</v>
      </c>
      <c r="M15">
        <f>IF(COUNTIF($L$1:L14,L15)&gt;0,"",MAX($M$1:M14)+1)</f>
        <v>14</v>
      </c>
      <c r="N15">
        <f t="shared" si="0"/>
        <v>57</v>
      </c>
      <c r="O15" s="36" t="str">
        <f t="shared" si="2"/>
        <v>BSP 118.1
Dans la garde d'incendie au niveau centre de secours, on ne trouve pas …...... ?</v>
      </c>
      <c r="P15" t="str">
        <f t="shared" si="3"/>
        <v>le chef de garde</v>
      </c>
      <c r="Q15" t="str">
        <f t="shared" si="4"/>
        <v>le personnel du PVO</v>
      </c>
      <c r="R15" t="str">
        <f t="shared" si="5"/>
        <v>les conducteurs</v>
      </c>
      <c r="S15" t="str">
        <f t="shared" si="6"/>
        <v>l'officier de garde compagnie</v>
      </c>
      <c r="T15">
        <f t="shared" si="7"/>
        <v>3</v>
      </c>
      <c r="U15" s="9" t="str">
        <f>IF(MID(Evaluation!$J$12,A15,1)&lt;&gt;"",MID(Evaluation!$J$12,A15,1),"-")</f>
        <v>2</v>
      </c>
      <c r="V15" s="9">
        <f t="shared" si="8"/>
        <v>0</v>
      </c>
    </row>
    <row r="16" spans="1:22" ht="29.4" thickBot="1" x14ac:dyDescent="0.35">
      <c r="A16" s="19">
        <v>15</v>
      </c>
      <c r="B16" s="47" t="s">
        <v>89</v>
      </c>
      <c r="C16" s="19" t="s">
        <v>90</v>
      </c>
      <c r="D16" s="19" t="s">
        <v>91</v>
      </c>
      <c r="E16" s="19" t="s">
        <v>92</v>
      </c>
      <c r="F16" s="19" t="s">
        <v>93</v>
      </c>
      <c r="G16" s="9">
        <v>3</v>
      </c>
      <c r="K16" s="33">
        <f t="shared" ca="1" si="1"/>
        <v>13</v>
      </c>
      <c r="L16" s="33">
        <v>14</v>
      </c>
      <c r="M16">
        <f>IF(COUNTIF($L$1:L15,L16)&gt;0,"",MAX($M$1:M15)+1)</f>
        <v>15</v>
      </c>
      <c r="N16">
        <f t="shared" si="0"/>
        <v>14</v>
      </c>
      <c r="O16" s="36" t="str">
        <f t="shared" si="2"/>
        <v>BSP 112
Le gradé de jour prévient immédiatement le sergent de jour lorsqu'un sapeur est ….......?</v>
      </c>
      <c r="P16" t="str">
        <f t="shared" si="3"/>
        <v>abscent</v>
      </c>
      <c r="Q16" t="str">
        <f t="shared" si="4"/>
        <v>blessé</v>
      </c>
      <c r="R16" t="str">
        <f t="shared" si="5"/>
        <v>malade</v>
      </c>
      <c r="S16" t="str">
        <f t="shared" si="6"/>
        <v>en retard</v>
      </c>
      <c r="T16">
        <f t="shared" si="7"/>
        <v>3</v>
      </c>
      <c r="U16" s="9" t="str">
        <f>IF(MID(Evaluation!$J$12,A16,1)&lt;&gt;"",MID(Evaluation!$J$12,A16,1),"-")</f>
        <v>2</v>
      </c>
      <c r="V16" s="9">
        <f t="shared" si="8"/>
        <v>0</v>
      </c>
    </row>
    <row r="17" spans="1:22" ht="43.8" thickBot="1" x14ac:dyDescent="0.35">
      <c r="A17" s="19">
        <v>16</v>
      </c>
      <c r="B17" s="47" t="s">
        <v>94</v>
      </c>
      <c r="C17" s="19" t="s">
        <v>90</v>
      </c>
      <c r="D17" s="19" t="s">
        <v>91</v>
      </c>
      <c r="E17" s="19" t="s">
        <v>92</v>
      </c>
      <c r="F17" s="19" t="s">
        <v>93</v>
      </c>
      <c r="G17" s="9">
        <v>1</v>
      </c>
      <c r="K17" s="33">
        <f t="shared" ca="1" si="1"/>
        <v>57</v>
      </c>
      <c r="L17" s="33">
        <v>48</v>
      </c>
      <c r="M17">
        <f>IF(COUNTIF($L$1:L16,L17)&gt;0,"",MAX($M$1:M16)+1)</f>
        <v>16</v>
      </c>
      <c r="N17">
        <f t="shared" si="0"/>
        <v>48</v>
      </c>
      <c r="O17" s="36" t="str">
        <f t="shared" si="2"/>
        <v>BSP 118.1
Ou sont implantées les détachements permanents ?</v>
      </c>
      <c r="P17" t="str">
        <f t="shared" si="3"/>
        <v>. Hotel national des invalides
. Musée d'orsay
. Le louvre
. Présidence de la république
. Ministère des Armées et de l'intérieur
. Palais de la cité</v>
      </c>
      <c r="Q17" t="str">
        <f t="shared" si="4"/>
        <v>. Hotel national des invalides
. Musée d'orsay
. L'assemblée nationale
. Présidence de la république
. Ministère des Armées et de l'intérieur
. Palais de la cité</v>
      </c>
      <c r="R17" t="str">
        <f t="shared" si="5"/>
        <v>. Hotel national des invalides
. Musée d'orsay
. L'assemblée nationale
. Présidence de la république
. Ministère des Armées et de l'intérieur
. Ile de la cité</v>
      </c>
      <c r="S17" t="str">
        <f t="shared" si="6"/>
        <v>. Hotel national des invalides
. Musée d'orsay
. La BNF
. Présidence de la république
. Ministère des Armées et de l'intérieur
. Ile de la cité</v>
      </c>
      <c r="T17">
        <f t="shared" si="7"/>
        <v>2</v>
      </c>
      <c r="U17" s="9" t="str">
        <f>IF(MID(Evaluation!$J$12,A17,1)&lt;&gt;"",MID(Evaluation!$J$12,A17,1),"-")</f>
        <v>E</v>
      </c>
      <c r="V17" s="9">
        <f t="shared" si="8"/>
        <v>0</v>
      </c>
    </row>
    <row r="18" spans="1:22" ht="58.2" thickBot="1" x14ac:dyDescent="0.35">
      <c r="A18" s="19">
        <v>17</v>
      </c>
      <c r="B18" s="47" t="s">
        <v>95</v>
      </c>
      <c r="C18" s="47" t="s">
        <v>96</v>
      </c>
      <c r="D18" s="47" t="s">
        <v>97</v>
      </c>
      <c r="E18" s="47" t="s">
        <v>98</v>
      </c>
      <c r="F18" s="47" t="s">
        <v>99</v>
      </c>
      <c r="G18" s="9">
        <v>2</v>
      </c>
      <c r="K18" s="33">
        <f t="shared" ca="1" si="1"/>
        <v>7</v>
      </c>
      <c r="L18" s="33">
        <v>59</v>
      </c>
      <c r="M18" t="str">
        <f>IF(COUNTIF($L$1:L17,L18)&gt;0,"",MAX($M$1:M17)+1)</f>
        <v/>
      </c>
      <c r="N18">
        <f t="shared" si="0"/>
        <v>19</v>
      </c>
      <c r="O18" s="36" t="str">
        <f t="shared" si="2"/>
        <v>BSP 112
Complétez le mot manquant dans la définition du "savoir être" :
en collectivité, c'est l'attitude …........ de chacun pour prouver son intégrité et sa capacité à vivre ensemble</v>
      </c>
      <c r="P18" t="str">
        <f t="shared" si="3"/>
        <v>réglementaire</v>
      </c>
      <c r="Q18" t="str">
        <f t="shared" si="4"/>
        <v>nécessaire</v>
      </c>
      <c r="R18" t="str">
        <f t="shared" si="5"/>
        <v>élémentaire</v>
      </c>
      <c r="S18" t="str">
        <f t="shared" si="6"/>
        <v>militaire</v>
      </c>
      <c r="T18">
        <f t="shared" si="7"/>
        <v>2</v>
      </c>
      <c r="U18" s="9" t="str">
        <f>IF(MID(Evaluation!$J$12,A18,1)&lt;&gt;"",MID(Evaluation!$J$12,A18,1),"-")</f>
        <v>+</v>
      </c>
      <c r="V18" s="9">
        <f t="shared" si="8"/>
        <v>0</v>
      </c>
    </row>
    <row r="19" spans="1:22" ht="30" customHeight="1" thickBot="1" x14ac:dyDescent="0.35">
      <c r="A19" s="19">
        <v>18</v>
      </c>
      <c r="B19" s="47" t="s">
        <v>95</v>
      </c>
      <c r="C19" s="19" t="s">
        <v>100</v>
      </c>
      <c r="D19" s="19" t="s">
        <v>101</v>
      </c>
      <c r="E19" s="19" t="s">
        <v>71</v>
      </c>
      <c r="F19" s="19" t="s">
        <v>102</v>
      </c>
      <c r="G19" s="9">
        <v>4</v>
      </c>
      <c r="K19" s="33">
        <f t="shared" ca="1" si="1"/>
        <v>19</v>
      </c>
      <c r="L19" s="33">
        <v>19</v>
      </c>
      <c r="M19">
        <f>IF(COUNTIF($L$1:L18,L19)&gt;0,"",MAX($M$1:M18)+1)</f>
        <v>17</v>
      </c>
      <c r="N19">
        <f t="shared" si="0"/>
        <v>18</v>
      </c>
      <c r="O19" s="36" t="str">
        <f t="shared" si="2"/>
        <v>BSP 112
Au niveau PVO, qui assure le service de sécurité en PC d'unité  ?</v>
      </c>
      <c r="P19" t="str">
        <f t="shared" si="3"/>
        <v>les mêmes personnels que dans les PC d'unité</v>
      </c>
      <c r="Q19" t="str">
        <f t="shared" si="4"/>
        <v>le chef de garde et le sergent de jour</v>
      </c>
      <c r="R19" t="str">
        <f t="shared" si="5"/>
        <v>le stationnaire</v>
      </c>
      <c r="S19" t="str">
        <f t="shared" si="6"/>
        <v>le stationnaire et le planton</v>
      </c>
      <c r="T19">
        <f t="shared" si="7"/>
        <v>4</v>
      </c>
      <c r="U19" s="9" t="str">
        <f>IF(MID(Evaluation!$J$12,A19,1)&lt;&gt;"",MID(Evaluation!$J$12,A19,1),"-")</f>
        <v>1</v>
      </c>
      <c r="V19" s="9">
        <f t="shared" si="8"/>
        <v>0</v>
      </c>
    </row>
    <row r="20" spans="1:22" ht="72.599999999999994" thickBot="1" x14ac:dyDescent="0.35">
      <c r="A20" s="19">
        <v>19</v>
      </c>
      <c r="B20" s="47" t="s">
        <v>103</v>
      </c>
      <c r="C20" s="19" t="s">
        <v>104</v>
      </c>
      <c r="D20" s="19" t="s">
        <v>105</v>
      </c>
      <c r="E20" s="19" t="s">
        <v>106</v>
      </c>
      <c r="F20" s="19" t="s">
        <v>107</v>
      </c>
      <c r="G20" s="9">
        <v>2</v>
      </c>
      <c r="K20" s="33">
        <f t="shared" ca="1" si="1"/>
        <v>5</v>
      </c>
      <c r="L20" s="33">
        <v>18</v>
      </c>
      <c r="M20">
        <f>IF(COUNTIF($L$1:L19,L20)&gt;0,"",MAX($M$1:M19)+1)</f>
        <v>18</v>
      </c>
      <c r="N20">
        <f t="shared" si="0"/>
        <v>8</v>
      </c>
      <c r="O20" s="36" t="str">
        <f t="shared" si="2"/>
        <v>BSP 112
Le service de  jour de la compagnie comprend les personnels suivants</v>
      </c>
      <c r="P20" t="str">
        <f t="shared" si="3"/>
        <v>. Le sergent de jour
. Le gardé de jour
. Le stationnaire</v>
      </c>
      <c r="Q20" t="str">
        <f t="shared" si="4"/>
        <v>. Le gradé de jour
. Le planton</v>
      </c>
      <c r="R20" t="str">
        <f t="shared" si="5"/>
        <v>. Le sergent de jour
. Le stationnaire</v>
      </c>
      <c r="S20" t="str">
        <f t="shared" si="6"/>
        <v xml:space="preserve">
. Le sergent de jour
. Le gradé de jour
</v>
      </c>
      <c r="T20">
        <f t="shared" si="7"/>
        <v>4</v>
      </c>
      <c r="U20" s="9" t="str">
        <f>IF(MID(Evaluation!$J$12,A20,1)&lt;&gt;"",MID(Evaluation!$J$12,A20,1),"-")</f>
        <v>6</v>
      </c>
      <c r="V20" s="9">
        <f t="shared" si="8"/>
        <v>0</v>
      </c>
    </row>
    <row r="21" spans="1:22" ht="87" thickBot="1" x14ac:dyDescent="0.35">
      <c r="A21" s="19">
        <v>20</v>
      </c>
      <c r="B21" s="47" t="s">
        <v>108</v>
      </c>
      <c r="C21" s="19" t="s">
        <v>109</v>
      </c>
      <c r="D21" s="19" t="s">
        <v>110</v>
      </c>
      <c r="E21" s="19" t="s">
        <v>111</v>
      </c>
      <c r="F21" s="19" t="s">
        <v>112</v>
      </c>
      <c r="G21" s="9">
        <v>3</v>
      </c>
      <c r="K21" s="33">
        <f t="shared" ca="1" si="1"/>
        <v>3</v>
      </c>
      <c r="L21" s="33">
        <v>8</v>
      </c>
      <c r="M21">
        <f>IF(COUNTIF($L$1:L20,L21)&gt;0,"",MAX($M$1:M20)+1)</f>
        <v>19</v>
      </c>
      <c r="N21">
        <f t="shared" si="0"/>
        <v>6</v>
      </c>
      <c r="O21" s="36" t="str">
        <f>IF(N21="","",VLOOKUP(N21,$A$2:$B$63,2,FALSE))</f>
        <v>BSP 112
Titulaires du CT1 SP, combien de fonctions de sergent peuvent tenir les caporaux-chefs et caporaux ?</v>
      </c>
      <c r="P21">
        <f t="shared" ref="P21" si="9">IF(N21="","",VLOOKUP(N21,$A$2:$C$63,3,FALSE))</f>
        <v>9</v>
      </c>
      <c r="Q21">
        <f t="shared" ref="Q21" si="10">IF(N21="","",VLOOKUP(N21,$A$2:$D$63,4,FALSE))</f>
        <v>7</v>
      </c>
      <c r="R21">
        <f t="shared" ref="R21" si="11">IF(N21="","",VLOOKUP(N21,$A$2:$E$63,5,FALSE))</f>
        <v>8</v>
      </c>
      <c r="S21">
        <f t="shared" ref="S21" si="12">IF(N21="","",VLOOKUP(N21,$A$2:$F$63,6,FALSE))</f>
        <v>6</v>
      </c>
      <c r="T21">
        <f t="shared" si="7"/>
        <v>1</v>
      </c>
      <c r="U21" s="9" t="str">
        <f>IF(MID(Evaluation!$J$12,A21,1)&lt;&gt;"",MID(Evaluation!$J$12,A21,1),"-")</f>
        <v>6</v>
      </c>
      <c r="V21" s="9">
        <f t="shared" si="8"/>
        <v>0</v>
      </c>
    </row>
    <row r="22" spans="1:22" ht="43.8" thickBot="1" x14ac:dyDescent="0.35">
      <c r="A22" s="19">
        <v>21</v>
      </c>
      <c r="B22" s="47" t="s">
        <v>113</v>
      </c>
      <c r="C22" s="19" t="s">
        <v>114</v>
      </c>
      <c r="D22" s="19" t="s">
        <v>115</v>
      </c>
      <c r="E22" s="19" t="s">
        <v>116</v>
      </c>
      <c r="F22" s="19" t="s">
        <v>117</v>
      </c>
      <c r="G22" s="48">
        <v>2</v>
      </c>
      <c r="K22" s="33">
        <f t="shared" ca="1" si="1"/>
        <v>2</v>
      </c>
      <c r="L22" s="33">
        <v>6</v>
      </c>
      <c r="M22">
        <f>IF(COUNTIF($L$1:L21,L22)&gt;0,"",MAX($M$1:M21)+1)</f>
        <v>20</v>
      </c>
      <c r="N22">
        <f t="shared" si="0"/>
        <v>45</v>
      </c>
      <c r="U22" s="37"/>
      <c r="V22" s="37"/>
    </row>
    <row r="23" spans="1:22" ht="29.4" thickBot="1" x14ac:dyDescent="0.35">
      <c r="A23" s="19">
        <v>22</v>
      </c>
      <c r="B23" s="47" t="s">
        <v>118</v>
      </c>
      <c r="C23" s="19" t="s">
        <v>119</v>
      </c>
      <c r="D23" s="19" t="s">
        <v>120</v>
      </c>
      <c r="E23" s="19" t="s">
        <v>121</v>
      </c>
      <c r="F23" s="19" t="s">
        <v>122</v>
      </c>
      <c r="G23" s="49">
        <v>4</v>
      </c>
      <c r="K23" s="33">
        <f t="shared" ca="1" si="1"/>
        <v>5</v>
      </c>
      <c r="L23" s="33">
        <v>45</v>
      </c>
      <c r="M23">
        <f>IF(COUNTIF($L$1:L22,L23)&gt;0,"",MAX($M$1:M22)+1)</f>
        <v>21</v>
      </c>
      <c r="N23">
        <f t="shared" si="0"/>
        <v>42</v>
      </c>
      <c r="U23" s="38" t="s">
        <v>28</v>
      </c>
      <c r="V23" s="39">
        <f>SUM(V2:V21)</f>
        <v>3</v>
      </c>
    </row>
    <row r="24" spans="1:22" ht="72.599999999999994" thickBot="1" x14ac:dyDescent="0.35">
      <c r="A24" s="19">
        <v>23</v>
      </c>
      <c r="B24" s="47" t="s">
        <v>123</v>
      </c>
      <c r="C24" s="47" t="s">
        <v>124</v>
      </c>
      <c r="D24" s="19">
        <v>0.23131329656742228</v>
      </c>
      <c r="E24" s="19">
        <v>0.46868329504372663</v>
      </c>
      <c r="F24" s="19">
        <v>0.33598155014971465</v>
      </c>
      <c r="G24" s="50">
        <v>2</v>
      </c>
      <c r="K24" s="33">
        <f t="shared" ca="1" si="1"/>
        <v>4</v>
      </c>
      <c r="L24" s="33">
        <v>42</v>
      </c>
      <c r="M24">
        <f>IF(COUNTIF($L$1:L23,L24)&gt;0,"",MAX($M$1:M23)+1)</f>
        <v>22</v>
      </c>
      <c r="N24">
        <f t="shared" si="0"/>
        <v>27</v>
      </c>
      <c r="U24" s="38"/>
      <c r="V24" s="38"/>
    </row>
    <row r="25" spans="1:22" ht="58.2" thickBot="1" x14ac:dyDescent="0.35">
      <c r="A25" s="19">
        <v>24</v>
      </c>
      <c r="B25" s="47" t="s">
        <v>125</v>
      </c>
      <c r="C25" s="19" t="s">
        <v>126</v>
      </c>
      <c r="D25" s="19" t="s">
        <v>127</v>
      </c>
      <c r="E25" s="19" t="s">
        <v>128</v>
      </c>
      <c r="F25" s="19" t="s">
        <v>129</v>
      </c>
      <c r="G25" s="50">
        <v>2</v>
      </c>
      <c r="K25" s="33">
        <f t="shared" ca="1" si="1"/>
        <v>51</v>
      </c>
      <c r="L25" s="33">
        <v>27</v>
      </c>
      <c r="M25">
        <f>IF(COUNTIF($L$1:L24,L25)&gt;0,"",MAX($M$1:M24)+1)</f>
        <v>23</v>
      </c>
      <c r="N25">
        <f t="shared" si="0"/>
        <v>40</v>
      </c>
      <c r="U25" s="38"/>
      <c r="V25" s="38"/>
    </row>
    <row r="26" spans="1:22" ht="29.4" thickBot="1" x14ac:dyDescent="0.35">
      <c r="A26" s="19">
        <v>25</v>
      </c>
      <c r="B26" s="47" t="s">
        <v>130</v>
      </c>
      <c r="C26" s="47">
        <v>4</v>
      </c>
      <c r="D26" s="47">
        <v>3</v>
      </c>
      <c r="E26" s="47">
        <v>2</v>
      </c>
      <c r="F26" s="47">
        <v>1</v>
      </c>
      <c r="G26" s="50">
        <v>3</v>
      </c>
      <c r="K26" s="33">
        <f t="shared" ca="1" si="1"/>
        <v>27</v>
      </c>
      <c r="L26" s="33">
        <v>40</v>
      </c>
      <c r="M26">
        <f>IF(COUNTIF($L$1:L25,L26)&gt;0,"",MAX($M$1:M25)+1)</f>
        <v>24</v>
      </c>
      <c r="N26">
        <f t="shared" si="0"/>
        <v>60</v>
      </c>
      <c r="U26" s="38"/>
      <c r="V26" s="38"/>
    </row>
    <row r="27" spans="1:22" ht="43.8" thickBot="1" x14ac:dyDescent="0.35">
      <c r="A27" s="19">
        <v>26</v>
      </c>
      <c r="B27" s="47" t="s">
        <v>131</v>
      </c>
      <c r="C27" s="47" t="s">
        <v>132</v>
      </c>
      <c r="D27" s="47" t="s">
        <v>133</v>
      </c>
      <c r="E27" s="47" t="s">
        <v>134</v>
      </c>
      <c r="F27" s="47" t="s">
        <v>135</v>
      </c>
      <c r="G27" s="50">
        <v>4</v>
      </c>
      <c r="K27" s="33">
        <f t="shared" ca="1" si="1"/>
        <v>3</v>
      </c>
      <c r="L27" s="33">
        <v>60</v>
      </c>
      <c r="M27">
        <f>IF(COUNTIF($L$1:L26,L27)&gt;0,"",MAX($M$1:M26)+1)</f>
        <v>25</v>
      </c>
      <c r="N27">
        <f t="shared" si="0"/>
        <v>26</v>
      </c>
      <c r="U27" s="38"/>
      <c r="V27" s="38"/>
    </row>
    <row r="28" spans="1:22" ht="29.4" thickBot="1" x14ac:dyDescent="0.35">
      <c r="A28" s="19">
        <v>27</v>
      </c>
      <c r="B28" s="51" t="s">
        <v>136</v>
      </c>
      <c r="C28" s="19">
        <v>2</v>
      </c>
      <c r="D28" s="19">
        <v>3</v>
      </c>
      <c r="E28" s="19">
        <v>4</v>
      </c>
      <c r="F28" s="19">
        <v>5</v>
      </c>
      <c r="G28" s="50">
        <v>2</v>
      </c>
      <c r="K28" s="33">
        <f t="shared" ca="1" si="1"/>
        <v>1</v>
      </c>
      <c r="L28" s="33">
        <v>53</v>
      </c>
      <c r="M28" t="str">
        <f>IF(COUNTIF($L$1:L27,L28)&gt;0,"",MAX($M$1:M27)+1)</f>
        <v/>
      </c>
      <c r="N28">
        <f t="shared" si="0"/>
        <v>24</v>
      </c>
      <c r="U28" s="38"/>
      <c r="V28" s="38"/>
    </row>
    <row r="29" spans="1:22" ht="29.4" thickBot="1" x14ac:dyDescent="0.35">
      <c r="A29" s="19">
        <v>28</v>
      </c>
      <c r="B29" s="47" t="s">
        <v>137</v>
      </c>
      <c r="C29" s="19" t="s">
        <v>138</v>
      </c>
      <c r="D29" s="19" t="s">
        <v>139</v>
      </c>
      <c r="E29" s="19" t="s">
        <v>140</v>
      </c>
      <c r="F29" s="19" t="s">
        <v>141</v>
      </c>
      <c r="G29" s="50">
        <v>3</v>
      </c>
      <c r="K29" s="33">
        <f t="shared" ca="1" si="1"/>
        <v>60</v>
      </c>
      <c r="L29" s="33">
        <v>42</v>
      </c>
      <c r="M29" t="str">
        <f>IF(COUNTIF($L$1:L28,L29)&gt;0,"",MAX($M$1:M28)+1)</f>
        <v/>
      </c>
      <c r="N29">
        <f t="shared" si="0"/>
        <v>35</v>
      </c>
      <c r="U29" s="38"/>
      <c r="V29" s="38"/>
    </row>
    <row r="30" spans="1:22" ht="29.4" thickBot="1" x14ac:dyDescent="0.35">
      <c r="A30" s="19">
        <v>29</v>
      </c>
      <c r="B30" s="47" t="s">
        <v>137</v>
      </c>
      <c r="C30" s="19" t="s">
        <v>142</v>
      </c>
      <c r="D30" s="19" t="s">
        <v>143</v>
      </c>
      <c r="E30" s="19" t="s">
        <v>144</v>
      </c>
      <c r="F30" s="19" t="s">
        <v>145</v>
      </c>
      <c r="G30" s="50">
        <v>2</v>
      </c>
      <c r="K30" s="33">
        <f t="shared" ca="1" si="1"/>
        <v>33</v>
      </c>
      <c r="L30" s="33">
        <v>45</v>
      </c>
      <c r="M30" t="str">
        <f>IF(COUNTIF($L$1:L29,L30)&gt;0,"",MAX($M$1:M29)+1)</f>
        <v/>
      </c>
      <c r="N30">
        <f t="shared" si="0"/>
        <v>38</v>
      </c>
      <c r="U30" s="38"/>
      <c r="V30" s="38"/>
    </row>
    <row r="31" spans="1:22" ht="29.4" thickBot="1" x14ac:dyDescent="0.35">
      <c r="A31" s="19">
        <v>30</v>
      </c>
      <c r="B31" s="47" t="s">
        <v>137</v>
      </c>
      <c r="C31" s="19" t="s">
        <v>146</v>
      </c>
      <c r="D31" s="19" t="s">
        <v>147</v>
      </c>
      <c r="E31" s="19" t="s">
        <v>148</v>
      </c>
      <c r="F31" s="19" t="s">
        <v>149</v>
      </c>
      <c r="G31" s="50">
        <v>3</v>
      </c>
      <c r="K31" s="33">
        <f t="shared" ca="1" si="1"/>
        <v>56</v>
      </c>
      <c r="L31" s="33">
        <v>11</v>
      </c>
      <c r="M31" t="str">
        <f>IF(COUNTIF($L$1:L30,L31)&gt;0,"",MAX($M$1:M30)+1)</f>
        <v/>
      </c>
      <c r="N31">
        <f t="shared" si="0"/>
        <v>25</v>
      </c>
      <c r="U31" s="38"/>
      <c r="V31" s="38"/>
    </row>
    <row r="32" spans="1:22" ht="43.8" thickBot="1" x14ac:dyDescent="0.35">
      <c r="A32" s="19">
        <v>31</v>
      </c>
      <c r="B32" s="47" t="s">
        <v>150</v>
      </c>
      <c r="C32" s="19" t="s">
        <v>151</v>
      </c>
      <c r="D32" s="19" t="s">
        <v>152</v>
      </c>
      <c r="E32" s="19" t="s">
        <v>140</v>
      </c>
      <c r="F32" s="19" t="s">
        <v>153</v>
      </c>
      <c r="G32" s="50">
        <v>2</v>
      </c>
      <c r="K32" s="33">
        <f t="shared" ca="1" si="1"/>
        <v>22</v>
      </c>
      <c r="L32" s="33">
        <v>26</v>
      </c>
      <c r="M32">
        <f>IF(COUNTIF($L$1:L31,L32)&gt;0,"",MAX($M$1:M31)+1)</f>
        <v>26</v>
      </c>
      <c r="N32">
        <f t="shared" si="0"/>
        <v>21</v>
      </c>
      <c r="U32" s="38"/>
      <c r="V32" s="38"/>
    </row>
    <row r="33" spans="1:22" ht="43.8" thickBot="1" x14ac:dyDescent="0.35">
      <c r="A33" s="19">
        <v>32</v>
      </c>
      <c r="B33" s="47" t="s">
        <v>150</v>
      </c>
      <c r="C33" s="19" t="s">
        <v>154</v>
      </c>
      <c r="D33" s="19" t="s">
        <v>155</v>
      </c>
      <c r="E33" s="19" t="s">
        <v>156</v>
      </c>
      <c r="F33" s="19" t="s">
        <v>143</v>
      </c>
      <c r="G33" s="50">
        <v>1</v>
      </c>
      <c r="K33" s="33">
        <f t="shared" ca="1" si="1"/>
        <v>12</v>
      </c>
      <c r="L33" s="33">
        <v>24</v>
      </c>
      <c r="M33">
        <f>IF(COUNTIF($L$1:L32,L33)&gt;0,"",MAX($M$1:M32)+1)</f>
        <v>27</v>
      </c>
      <c r="N33">
        <f t="shared" si="0"/>
        <v>52</v>
      </c>
      <c r="U33" s="38"/>
      <c r="V33" s="38"/>
    </row>
    <row r="34" spans="1:22" ht="29.4" thickBot="1" x14ac:dyDescent="0.35">
      <c r="A34" s="19">
        <v>33</v>
      </c>
      <c r="B34" s="47" t="s">
        <v>157</v>
      </c>
      <c r="C34" s="19" t="s">
        <v>158</v>
      </c>
      <c r="D34" s="19" t="s">
        <v>159</v>
      </c>
      <c r="E34" s="19" t="s">
        <v>160</v>
      </c>
      <c r="F34" s="19" t="s">
        <v>161</v>
      </c>
      <c r="G34" s="50">
        <v>1</v>
      </c>
      <c r="K34" s="33">
        <f t="shared" ca="1" si="1"/>
        <v>40</v>
      </c>
      <c r="L34" s="33">
        <v>35</v>
      </c>
      <c r="M34">
        <f>IF(COUNTIF($L$1:L33,L34)&gt;0,"",MAX($M$1:M33)+1)</f>
        <v>28</v>
      </c>
      <c r="N34">
        <f t="shared" si="0"/>
        <v>20</v>
      </c>
      <c r="U34" s="38"/>
      <c r="V34" s="38"/>
    </row>
    <row r="35" spans="1:22" ht="29.4" thickBot="1" x14ac:dyDescent="0.35">
      <c r="A35" s="19">
        <v>34</v>
      </c>
      <c r="B35" s="47" t="s">
        <v>162</v>
      </c>
      <c r="C35" s="19">
        <v>134</v>
      </c>
      <c r="D35" s="19">
        <v>124</v>
      </c>
      <c r="E35" s="19">
        <v>154</v>
      </c>
      <c r="F35" s="19">
        <v>114</v>
      </c>
      <c r="G35" s="50">
        <v>2</v>
      </c>
      <c r="K35" s="33">
        <f t="shared" ca="1" si="1"/>
        <v>41</v>
      </c>
      <c r="L35" s="33">
        <v>38</v>
      </c>
      <c r="M35">
        <f>IF(COUNTIF($L$1:L34,L35)&gt;0,"",MAX($M$1:M34)+1)</f>
        <v>29</v>
      </c>
      <c r="N35" t="str">
        <f t="shared" si="0"/>
        <v/>
      </c>
      <c r="O35" s="36" t="str">
        <f t="shared" si="2"/>
        <v/>
      </c>
      <c r="U35" s="38"/>
      <c r="V35" s="38"/>
    </row>
    <row r="36" spans="1:22" ht="43.8" thickBot="1" x14ac:dyDescent="0.35">
      <c r="A36" s="19">
        <v>35</v>
      </c>
      <c r="B36" s="47" t="s">
        <v>163</v>
      </c>
      <c r="C36" s="19" t="s">
        <v>164</v>
      </c>
      <c r="D36" s="19" t="s">
        <v>165</v>
      </c>
      <c r="E36" s="19" t="s">
        <v>166</v>
      </c>
      <c r="F36" s="19" t="s">
        <v>167</v>
      </c>
      <c r="G36" s="50">
        <v>3</v>
      </c>
      <c r="K36" s="33">
        <f t="shared" ca="1" si="1"/>
        <v>49</v>
      </c>
      <c r="L36" s="33">
        <v>25</v>
      </c>
      <c r="M36">
        <f>IF(COUNTIF($L$1:L35,L36)&gt;0,"",MAX($M$1:M35)+1)</f>
        <v>30</v>
      </c>
      <c r="N36" t="str">
        <f t="shared" si="0"/>
        <v/>
      </c>
      <c r="O36" s="36" t="str">
        <f t="shared" si="2"/>
        <v/>
      </c>
      <c r="U36" s="38"/>
      <c r="V36" s="38"/>
    </row>
    <row r="37" spans="1:22" ht="43.8" thickBot="1" x14ac:dyDescent="0.35">
      <c r="A37" s="19">
        <v>36</v>
      </c>
      <c r="B37" s="47" t="s">
        <v>168</v>
      </c>
      <c r="C37" s="19">
        <v>225</v>
      </c>
      <c r="D37" s="19">
        <v>235</v>
      </c>
      <c r="E37" s="19">
        <v>245</v>
      </c>
      <c r="F37" s="19">
        <v>255</v>
      </c>
      <c r="G37" s="50">
        <v>1</v>
      </c>
      <c r="K37" s="33">
        <f t="shared" ca="1" si="1"/>
        <v>39</v>
      </c>
      <c r="L37" s="33">
        <v>21</v>
      </c>
      <c r="M37">
        <f>IF(COUNTIF($L$1:L36,L37)&gt;0,"",MAX($M$1:M36)+1)</f>
        <v>31</v>
      </c>
      <c r="N37" t="str">
        <f t="shared" si="0"/>
        <v/>
      </c>
      <c r="O37" s="36" t="str">
        <f t="shared" si="2"/>
        <v/>
      </c>
      <c r="U37" s="38"/>
      <c r="V37" s="38"/>
    </row>
    <row r="38" spans="1:22" ht="29.4" thickBot="1" x14ac:dyDescent="0.35">
      <c r="A38" s="19">
        <v>37</v>
      </c>
      <c r="B38" s="47" t="s">
        <v>169</v>
      </c>
      <c r="C38" s="19">
        <v>105</v>
      </c>
      <c r="D38" s="19">
        <v>115</v>
      </c>
      <c r="E38" s="19">
        <v>125</v>
      </c>
      <c r="F38" s="19">
        <v>135</v>
      </c>
      <c r="G38" s="50">
        <v>3</v>
      </c>
      <c r="K38" s="33">
        <f t="shared" ca="1" si="1"/>
        <v>44</v>
      </c>
      <c r="L38" s="33">
        <v>52</v>
      </c>
      <c r="M38">
        <f>IF(COUNTIF($L$1:L37,L38)&gt;0,"",MAX($M$1:M37)+1)</f>
        <v>32</v>
      </c>
      <c r="N38" t="str">
        <f t="shared" si="0"/>
        <v/>
      </c>
      <c r="O38" s="36" t="str">
        <f t="shared" si="2"/>
        <v/>
      </c>
      <c r="U38" s="38"/>
      <c r="V38" s="38"/>
    </row>
    <row r="39" spans="1:22" ht="28.8" x14ac:dyDescent="0.3">
      <c r="A39" s="19">
        <v>38</v>
      </c>
      <c r="B39" s="47" t="s">
        <v>170</v>
      </c>
      <c r="C39" s="19">
        <v>7500</v>
      </c>
      <c r="D39" s="19">
        <v>8500</v>
      </c>
      <c r="E39" s="19">
        <v>8600</v>
      </c>
      <c r="F39" s="19">
        <v>8700</v>
      </c>
      <c r="G39" s="50">
        <v>2</v>
      </c>
      <c r="K39" s="33">
        <f t="shared" ca="1" si="1"/>
        <v>37</v>
      </c>
      <c r="L39" s="33">
        <v>20</v>
      </c>
      <c r="M39">
        <f>IF(COUNTIF($L$1:L38,L39)&gt;0,"",MAX($M$1:M38)+1)</f>
        <v>33</v>
      </c>
      <c r="N39" t="str">
        <f t="shared" si="0"/>
        <v/>
      </c>
      <c r="O39" s="36" t="str">
        <f t="shared" si="2"/>
        <v/>
      </c>
      <c r="U39" s="38"/>
      <c r="V39" s="38"/>
    </row>
    <row r="40" spans="1:22" ht="28.8" x14ac:dyDescent="0.3">
      <c r="A40" s="19">
        <v>39</v>
      </c>
      <c r="B40" s="47" t="s">
        <v>171</v>
      </c>
      <c r="C40" s="19">
        <v>5</v>
      </c>
      <c r="D40" s="19">
        <v>3</v>
      </c>
      <c r="E40" s="19">
        <v>2</v>
      </c>
      <c r="F40" s="19">
        <v>4</v>
      </c>
      <c r="G40" s="50">
        <v>3</v>
      </c>
      <c r="U40" s="38"/>
      <c r="V40" s="38"/>
    </row>
    <row r="41" spans="1:22" ht="43.2" x14ac:dyDescent="0.3">
      <c r="A41" s="19">
        <v>40</v>
      </c>
      <c r="B41" s="47" t="s">
        <v>172</v>
      </c>
      <c r="C41" s="19" t="s">
        <v>173</v>
      </c>
      <c r="D41" s="19" t="s">
        <v>174</v>
      </c>
      <c r="E41" s="19" t="s">
        <v>175</v>
      </c>
      <c r="F41" s="19" t="s">
        <v>176</v>
      </c>
      <c r="G41" s="50">
        <v>3</v>
      </c>
    </row>
    <row r="42" spans="1:22" ht="57.6" x14ac:dyDescent="0.3">
      <c r="A42" s="19">
        <v>41</v>
      </c>
      <c r="B42" s="46" t="s">
        <v>177</v>
      </c>
      <c r="C42" s="19" t="s">
        <v>178</v>
      </c>
      <c r="D42" s="19" t="s">
        <v>179</v>
      </c>
      <c r="E42" s="19" t="s">
        <v>180</v>
      </c>
      <c r="F42" s="19" t="s">
        <v>181</v>
      </c>
      <c r="G42" s="50">
        <v>2</v>
      </c>
    </row>
    <row r="43" spans="1:22" ht="96.6" customHeight="1" x14ac:dyDescent="0.3">
      <c r="A43" s="19">
        <v>42</v>
      </c>
      <c r="B43" s="46" t="s">
        <v>182</v>
      </c>
      <c r="C43" s="19">
        <v>6</v>
      </c>
      <c r="D43" s="19">
        <v>4</v>
      </c>
      <c r="E43" s="19">
        <v>5</v>
      </c>
      <c r="F43" s="19">
        <v>8</v>
      </c>
      <c r="G43" s="50">
        <v>1</v>
      </c>
    </row>
    <row r="44" spans="1:22" ht="43.2" x14ac:dyDescent="0.3">
      <c r="A44" s="19">
        <v>43</v>
      </c>
      <c r="B44" s="46" t="s">
        <v>187</v>
      </c>
      <c r="C44" s="19" t="s">
        <v>183</v>
      </c>
      <c r="D44" s="19" t="s">
        <v>184</v>
      </c>
      <c r="E44" s="19" t="s">
        <v>185</v>
      </c>
      <c r="F44" s="19" t="s">
        <v>186</v>
      </c>
      <c r="G44" s="50">
        <v>2</v>
      </c>
    </row>
    <row r="45" spans="1:22" ht="58.2" customHeight="1" x14ac:dyDescent="0.3">
      <c r="A45" s="19">
        <v>44</v>
      </c>
      <c r="B45" s="46" t="s">
        <v>188</v>
      </c>
      <c r="C45" s="19" t="s">
        <v>189</v>
      </c>
      <c r="D45" s="19" t="s">
        <v>190</v>
      </c>
      <c r="E45" s="19" t="s">
        <v>191</v>
      </c>
      <c r="F45" s="19" t="s">
        <v>192</v>
      </c>
      <c r="G45" s="50">
        <v>1</v>
      </c>
    </row>
    <row r="46" spans="1:22" ht="30" customHeight="1" x14ac:dyDescent="0.3">
      <c r="A46" s="19">
        <v>45</v>
      </c>
      <c r="B46" s="46" t="s">
        <v>193</v>
      </c>
      <c r="C46" s="19" t="s">
        <v>194</v>
      </c>
      <c r="D46" s="19" t="s">
        <v>190</v>
      </c>
      <c r="E46" s="19" t="s">
        <v>191</v>
      </c>
      <c r="F46" s="19" t="s">
        <v>192</v>
      </c>
      <c r="G46" s="50">
        <v>1</v>
      </c>
    </row>
    <row r="47" spans="1:22" ht="30" customHeight="1" x14ac:dyDescent="0.3">
      <c r="A47" s="19">
        <v>46</v>
      </c>
      <c r="B47" s="46" t="s">
        <v>195</v>
      </c>
      <c r="C47" s="19" t="s">
        <v>199</v>
      </c>
      <c r="D47" s="19" t="s">
        <v>196</v>
      </c>
      <c r="E47" s="19" t="s">
        <v>197</v>
      </c>
      <c r="F47" s="19" t="s">
        <v>198</v>
      </c>
      <c r="G47">
        <v>3</v>
      </c>
    </row>
    <row r="48" spans="1:22" ht="72" x14ac:dyDescent="0.3">
      <c r="A48" s="19">
        <v>47</v>
      </c>
      <c r="B48" s="47" t="s">
        <v>200</v>
      </c>
      <c r="C48" s="47" t="s">
        <v>204</v>
      </c>
      <c r="D48" s="47" t="s">
        <v>203</v>
      </c>
      <c r="E48" s="47" t="s">
        <v>202</v>
      </c>
      <c r="F48" s="47" t="s">
        <v>201</v>
      </c>
      <c r="G48">
        <v>4</v>
      </c>
    </row>
    <row r="49" spans="1:13" ht="86.4" x14ac:dyDescent="0.3">
      <c r="A49" s="19">
        <v>48</v>
      </c>
      <c r="B49" s="47" t="s">
        <v>205</v>
      </c>
      <c r="C49" s="47" t="s">
        <v>206</v>
      </c>
      <c r="D49" s="47" t="s">
        <v>207</v>
      </c>
      <c r="E49" s="47" t="s">
        <v>208</v>
      </c>
      <c r="F49" s="47" t="s">
        <v>209</v>
      </c>
      <c r="G49">
        <v>2</v>
      </c>
    </row>
    <row r="50" spans="1:13" ht="30" customHeight="1" x14ac:dyDescent="0.3">
      <c r="A50" s="19">
        <v>49</v>
      </c>
      <c r="B50" s="47" t="s">
        <v>210</v>
      </c>
      <c r="C50" s="19" t="s">
        <v>214</v>
      </c>
      <c r="D50" s="19" t="s">
        <v>213</v>
      </c>
      <c r="E50" s="19" t="s">
        <v>211</v>
      </c>
      <c r="F50" s="19" t="s">
        <v>212</v>
      </c>
      <c r="G50">
        <v>3</v>
      </c>
    </row>
    <row r="51" spans="1:13" ht="30" customHeight="1" x14ac:dyDescent="0.3">
      <c r="A51" s="19">
        <v>50</v>
      </c>
      <c r="B51" s="47" t="s">
        <v>215</v>
      </c>
      <c r="C51" s="19" t="s">
        <v>216</v>
      </c>
      <c r="D51" s="19" t="s">
        <v>217</v>
      </c>
      <c r="E51" s="19" t="s">
        <v>218</v>
      </c>
      <c r="F51" s="19" t="s">
        <v>219</v>
      </c>
      <c r="G51">
        <v>2</v>
      </c>
    </row>
    <row r="52" spans="1:13" ht="30" customHeight="1" x14ac:dyDescent="0.3">
      <c r="A52" s="19">
        <v>51</v>
      </c>
      <c r="B52" s="47" t="s">
        <v>220</v>
      </c>
      <c r="C52" s="19" t="s">
        <v>221</v>
      </c>
      <c r="D52" s="19" t="s">
        <v>222</v>
      </c>
      <c r="E52" s="19" t="s">
        <v>223</v>
      </c>
      <c r="F52" s="19" t="s">
        <v>224</v>
      </c>
      <c r="G52">
        <v>1</v>
      </c>
    </row>
    <row r="53" spans="1:13" ht="43.2" x14ac:dyDescent="0.3">
      <c r="A53" s="19">
        <v>52</v>
      </c>
      <c r="B53" s="47" t="s">
        <v>225</v>
      </c>
      <c r="C53" s="19">
        <v>2</v>
      </c>
      <c r="D53" s="19">
        <v>3</v>
      </c>
      <c r="E53" s="19">
        <v>4</v>
      </c>
      <c r="F53" s="19">
        <v>5</v>
      </c>
      <c r="G53">
        <v>2</v>
      </c>
    </row>
    <row r="54" spans="1:13" ht="57.6" x14ac:dyDescent="0.3">
      <c r="A54" s="19">
        <v>53</v>
      </c>
      <c r="B54" s="47" t="s">
        <v>230</v>
      </c>
      <c r="C54" s="47" t="s">
        <v>226</v>
      </c>
      <c r="D54" s="47" t="s">
        <v>227</v>
      </c>
      <c r="E54" s="47" t="s">
        <v>228</v>
      </c>
      <c r="F54" s="47" t="s">
        <v>229</v>
      </c>
      <c r="G54">
        <v>2</v>
      </c>
    </row>
    <row r="55" spans="1:13" ht="43.2" x14ac:dyDescent="0.3">
      <c r="A55" s="19">
        <v>54</v>
      </c>
      <c r="B55" s="47" t="s">
        <v>231</v>
      </c>
      <c r="C55" s="47" t="s">
        <v>232</v>
      </c>
      <c r="D55" s="47" t="s">
        <v>233</v>
      </c>
      <c r="E55" s="47" t="s">
        <v>234</v>
      </c>
      <c r="F55" s="47" t="s">
        <v>235</v>
      </c>
      <c r="G55">
        <v>3</v>
      </c>
    </row>
    <row r="56" spans="1:13" ht="43.2" x14ac:dyDescent="0.3">
      <c r="A56" s="19">
        <v>55</v>
      </c>
      <c r="B56" s="47" t="s">
        <v>236</v>
      </c>
      <c r="C56" s="47" t="s">
        <v>237</v>
      </c>
      <c r="D56" s="47" t="s">
        <v>238</v>
      </c>
      <c r="E56" s="47" t="s">
        <v>239</v>
      </c>
      <c r="F56" s="47" t="s">
        <v>240</v>
      </c>
      <c r="G56">
        <v>3</v>
      </c>
    </row>
    <row r="57" spans="1:13" ht="43.2" x14ac:dyDescent="0.3">
      <c r="A57" s="19">
        <v>56</v>
      </c>
      <c r="B57" s="47" t="s">
        <v>241</v>
      </c>
      <c r="C57" s="19">
        <v>8</v>
      </c>
      <c r="D57" s="19">
        <v>9</v>
      </c>
      <c r="E57" s="19">
        <v>6</v>
      </c>
      <c r="F57" s="19">
        <v>7</v>
      </c>
      <c r="G57">
        <v>1</v>
      </c>
    </row>
    <row r="58" spans="1:13" ht="43.2" x14ac:dyDescent="0.3">
      <c r="A58" s="19">
        <v>57</v>
      </c>
      <c r="B58" s="47" t="s">
        <v>242</v>
      </c>
      <c r="C58" s="19" t="s">
        <v>93</v>
      </c>
      <c r="D58" s="19" t="s">
        <v>243</v>
      </c>
      <c r="E58" s="19" t="s">
        <v>244</v>
      </c>
      <c r="F58" s="19" t="s">
        <v>245</v>
      </c>
      <c r="G58">
        <v>3</v>
      </c>
    </row>
    <row r="59" spans="1:13" ht="43.2" x14ac:dyDescent="0.3">
      <c r="A59" s="19">
        <v>58</v>
      </c>
      <c r="B59" s="47" t="s">
        <v>250</v>
      </c>
      <c r="C59" s="19" t="s">
        <v>246</v>
      </c>
      <c r="D59" s="19" t="s">
        <v>247</v>
      </c>
      <c r="E59" s="19" t="s">
        <v>248</v>
      </c>
      <c r="F59" s="19" t="s">
        <v>244</v>
      </c>
      <c r="G59">
        <v>2</v>
      </c>
      <c r="J59" s="19">
        <v>0.56381048386241894</v>
      </c>
      <c r="K59" s="19">
        <v>0.80445813850803938</v>
      </c>
      <c r="L59" s="19">
        <v>0.51098980389940363</v>
      </c>
      <c r="M59" s="19">
        <v>0.80283499661072877</v>
      </c>
    </row>
    <row r="60" spans="1:13" ht="43.2" x14ac:dyDescent="0.3">
      <c r="A60" s="19">
        <v>59</v>
      </c>
      <c r="B60" s="47" t="s">
        <v>249</v>
      </c>
      <c r="C60" s="19" t="s">
        <v>251</v>
      </c>
      <c r="D60" s="19" t="s">
        <v>252</v>
      </c>
      <c r="E60" s="19" t="s">
        <v>253</v>
      </c>
      <c r="F60" s="19" t="s">
        <v>254</v>
      </c>
      <c r="G60">
        <v>3</v>
      </c>
      <c r="J60" s="19">
        <v>0.39013448417582819</v>
      </c>
      <c r="K60" s="19">
        <v>0.93216732136339731</v>
      </c>
      <c r="L60" s="19">
        <v>0.2431272879476063</v>
      </c>
      <c r="M60" s="19">
        <v>0.67883823160633627</v>
      </c>
    </row>
    <row r="61" spans="1:13" ht="28.8" x14ac:dyDescent="0.3">
      <c r="A61" s="19">
        <v>60</v>
      </c>
      <c r="B61" s="47" t="s">
        <v>255</v>
      </c>
      <c r="C61" s="19" t="s">
        <v>256</v>
      </c>
      <c r="D61" s="19" t="s">
        <v>257</v>
      </c>
      <c r="E61" s="19" t="s">
        <v>259</v>
      </c>
      <c r="F61" s="19" t="s">
        <v>258</v>
      </c>
      <c r="G61">
        <v>2</v>
      </c>
      <c r="J61" s="19">
        <v>0.39632465512468029</v>
      </c>
      <c r="K61" s="19">
        <v>0.72839976772422199</v>
      </c>
      <c r="L61" s="19">
        <v>0.14388695748479696</v>
      </c>
      <c r="M61" s="19">
        <v>0.79201015789558915</v>
      </c>
    </row>
    <row r="62" spans="1:13" ht="30" customHeight="1" x14ac:dyDescent="0.3">
      <c r="A62" s="19">
        <v>61</v>
      </c>
      <c r="B62" s="47" t="s">
        <v>260</v>
      </c>
      <c r="C62" s="19" t="s">
        <v>261</v>
      </c>
      <c r="D62" s="19" t="s">
        <v>262</v>
      </c>
      <c r="E62" s="19" t="s">
        <v>263</v>
      </c>
      <c r="F62" s="19" t="s">
        <v>264</v>
      </c>
      <c r="G62">
        <v>1</v>
      </c>
      <c r="J62" s="19">
        <v>7.2776508662722117E-2</v>
      </c>
      <c r="K62" s="19">
        <v>0.90665835333720746</v>
      </c>
      <c r="L62" s="19">
        <v>0.35639043009824023</v>
      </c>
      <c r="M62" s="19">
        <v>0.5521895917890256</v>
      </c>
    </row>
    <row r="63" spans="1:13" ht="30" customHeight="1" x14ac:dyDescent="0.3">
      <c r="A63" s="19">
        <v>62</v>
      </c>
      <c r="B63" s="47" t="s">
        <v>265</v>
      </c>
      <c r="C63" s="19" t="s">
        <v>267</v>
      </c>
      <c r="D63" s="19" t="s">
        <v>266</v>
      </c>
      <c r="E63" s="19" t="s">
        <v>268</v>
      </c>
      <c r="F63" s="19" t="s">
        <v>269</v>
      </c>
      <c r="G63">
        <v>2</v>
      </c>
      <c r="J63" s="19">
        <v>5.9572519850973005E-2</v>
      </c>
      <c r="K63" s="19">
        <v>0.57520219918593885</v>
      </c>
      <c r="L63" s="19">
        <v>0.82140905291136035</v>
      </c>
      <c r="M63" s="19">
        <v>2.4777194788807133E-2</v>
      </c>
    </row>
    <row r="64" spans="1:13" ht="30" customHeight="1" x14ac:dyDescent="0.3">
      <c r="J64" s="19">
        <v>0.15115170260690391</v>
      </c>
      <c r="K64" s="19">
        <v>0.10883027545287138</v>
      </c>
      <c r="L64" s="19">
        <v>0.67700871648283401</v>
      </c>
      <c r="M64" s="19">
        <v>6.0412574458428958E-2</v>
      </c>
    </row>
    <row r="65" spans="10:13" ht="30" customHeight="1" x14ac:dyDescent="0.3">
      <c r="J65" s="19">
        <v>0.48606121107106015</v>
      </c>
      <c r="K65" s="19">
        <v>8.0860945696727637E-2</v>
      </c>
      <c r="L65" s="19">
        <v>0.41357560726401155</v>
      </c>
      <c r="M65" s="19">
        <v>0.55332307332908637</v>
      </c>
    </row>
    <row r="66" spans="10:13" ht="30" customHeight="1" x14ac:dyDescent="0.3">
      <c r="J66" s="19">
        <v>0.16086170816112011</v>
      </c>
      <c r="K66" s="19">
        <v>0.92692032410094072</v>
      </c>
      <c r="L66" s="19">
        <v>0.59614126049972926</v>
      </c>
      <c r="M66" s="19">
        <v>0.95900830566739692</v>
      </c>
    </row>
    <row r="67" spans="10:13" ht="30" customHeight="1" x14ac:dyDescent="0.3">
      <c r="J67" s="19">
        <v>0.55721727323548065</v>
      </c>
      <c r="K67" s="19">
        <v>0.59825727234756387</v>
      </c>
      <c r="L67" s="19">
        <v>0.23012598610404345</v>
      </c>
      <c r="M67" s="19">
        <v>0.39923024883642166</v>
      </c>
    </row>
    <row r="68" spans="10:13" ht="30" customHeight="1" x14ac:dyDescent="0.3">
      <c r="J68" s="19">
        <v>0.13118176913018254</v>
      </c>
      <c r="K68" s="19">
        <v>0.98115469147206169</v>
      </c>
      <c r="L68" s="19">
        <v>0.64918143984036958</v>
      </c>
      <c r="M68" s="19">
        <v>0.30864169397918795</v>
      </c>
    </row>
    <row r="69" spans="10:13" ht="30" customHeight="1" x14ac:dyDescent="0.3">
      <c r="J69" s="19">
        <v>0.45544771555356822</v>
      </c>
      <c r="K69" s="19">
        <v>0.19208261669504578</v>
      </c>
      <c r="L69" s="19">
        <v>0.58339903907406743</v>
      </c>
      <c r="M69" s="19">
        <v>0.6154496787870869</v>
      </c>
    </row>
    <row r="70" spans="10:13" ht="30" customHeight="1" x14ac:dyDescent="0.3">
      <c r="J70" s="19">
        <v>0.73187944188987231</v>
      </c>
      <c r="K70" s="19">
        <v>0.21852121171004946</v>
      </c>
      <c r="L70" s="19">
        <v>0.97185812291491069</v>
      </c>
      <c r="M70" s="19">
        <v>0.736412122012438</v>
      </c>
    </row>
    <row r="71" spans="10:13" ht="30" customHeight="1" x14ac:dyDescent="0.3">
      <c r="J71" s="19">
        <v>1.9046320795437E-2</v>
      </c>
      <c r="K71" s="19">
        <v>0.26765714961248843</v>
      </c>
      <c r="L71" s="19">
        <v>0.59795061224558821</v>
      </c>
      <c r="M71" s="19">
        <v>0.68027935620193936</v>
      </c>
    </row>
    <row r="72" spans="10:13" ht="30" customHeight="1" x14ac:dyDescent="0.3">
      <c r="J72" s="19">
        <v>2.5205296415317213E-2</v>
      </c>
      <c r="K72" s="19">
        <v>0.86217275698641194</v>
      </c>
      <c r="L72" s="19">
        <v>0.57889265888467978</v>
      </c>
      <c r="M72" s="19">
        <v>0.93557239068243436</v>
      </c>
    </row>
    <row r="73" spans="10:13" ht="30" customHeight="1" x14ac:dyDescent="0.3">
      <c r="J73" s="19">
        <v>0.49987242136761556</v>
      </c>
      <c r="K73" s="19">
        <v>0.23131329656742228</v>
      </c>
      <c r="L73" s="19">
        <v>0.46868329504372663</v>
      </c>
      <c r="M73" s="19">
        <v>0.33598155014971465</v>
      </c>
    </row>
    <row r="74" spans="10:13" ht="30" customHeight="1" x14ac:dyDescent="0.3">
      <c r="J74" s="19">
        <v>0.48315156776120127</v>
      </c>
      <c r="K74" s="19">
        <v>0.59720100841376089</v>
      </c>
      <c r="L74" s="19">
        <v>0.1622822161320433</v>
      </c>
      <c r="M74" s="19">
        <v>0.6161885337388987</v>
      </c>
    </row>
    <row r="75" spans="10:13" ht="30" customHeight="1" x14ac:dyDescent="0.3">
      <c r="J75" s="19">
        <v>0.25691044649600481</v>
      </c>
      <c r="K75" s="19">
        <v>0.34440404337625496</v>
      </c>
      <c r="L75" s="19">
        <v>0.74792210682927784</v>
      </c>
      <c r="M75" s="19">
        <v>2.4645999400139118E-2</v>
      </c>
    </row>
    <row r="76" spans="10:13" ht="30" customHeight="1" x14ac:dyDescent="0.3">
      <c r="J76" s="19">
        <v>3.6978117241038388E-2</v>
      </c>
      <c r="K76" s="19">
        <v>6.12096285958319E-2</v>
      </c>
      <c r="L76" s="19">
        <v>0.15977648263502742</v>
      </c>
      <c r="M76" s="19">
        <v>0.76991549775545265</v>
      </c>
    </row>
    <row r="77" spans="10:13" ht="30" customHeight="1" x14ac:dyDescent="0.3">
      <c r="J77" s="19">
        <v>0.21896114091820895</v>
      </c>
      <c r="K77" s="19">
        <v>0.72042396285133714</v>
      </c>
      <c r="L77" s="19">
        <v>0.60340844951204897</v>
      </c>
      <c r="M77" s="19">
        <v>0.99175199713994244</v>
      </c>
    </row>
    <row r="78" spans="10:13" ht="30" customHeight="1" x14ac:dyDescent="0.3">
      <c r="J78" s="19">
        <v>0.23807524527020485</v>
      </c>
      <c r="K78" s="19">
        <v>0.84905724416241124</v>
      </c>
      <c r="L78" s="19">
        <v>0.60255323988123588</v>
      </c>
      <c r="M78" s="19">
        <v>0.43253678731503031</v>
      </c>
    </row>
    <row r="79" spans="10:13" ht="30" customHeight="1" x14ac:dyDescent="0.3">
      <c r="J79" s="19">
        <v>0.58270884594150785</v>
      </c>
      <c r="K79" s="19">
        <v>9.9745798140872255E-3</v>
      </c>
      <c r="L79" s="19">
        <v>0.72208634762401469</v>
      </c>
      <c r="M79" s="19">
        <v>0.1621310578665508</v>
      </c>
    </row>
    <row r="80" spans="10:13" ht="30" customHeight="1" x14ac:dyDescent="0.3">
      <c r="J80" s="19">
        <v>0.90412917841663587</v>
      </c>
      <c r="K80" s="19">
        <v>0.85209540868408284</v>
      </c>
      <c r="L80" s="19">
        <v>0.42425060211013677</v>
      </c>
      <c r="M80" s="19">
        <v>0.24830434819468583</v>
      </c>
    </row>
    <row r="81" spans="10:13" ht="30" customHeight="1" x14ac:dyDescent="0.3">
      <c r="J81" s="19">
        <v>0.21551930695382093</v>
      </c>
      <c r="K81" s="19">
        <v>0.33452754992987721</v>
      </c>
      <c r="L81" s="19">
        <v>0.3887962327457547</v>
      </c>
      <c r="M81" s="19">
        <v>0.50456511847601671</v>
      </c>
    </row>
    <row r="82" spans="10:13" ht="30" customHeight="1" x14ac:dyDescent="0.3">
      <c r="J82" s="19">
        <v>0.12915543408825769</v>
      </c>
      <c r="K82" s="19">
        <v>0.58885676697087619</v>
      </c>
      <c r="L82" s="19">
        <v>0.38849073177217708</v>
      </c>
      <c r="M82" s="19">
        <v>0.635699667930682</v>
      </c>
    </row>
    <row r="83" spans="10:13" ht="30" customHeight="1" x14ac:dyDescent="0.3">
      <c r="J83" s="19">
        <v>0.9829767478634196</v>
      </c>
      <c r="K83" s="19">
        <v>6.8888024653126823E-2</v>
      </c>
      <c r="L83" s="19">
        <v>8.2353992167193302E-2</v>
      </c>
      <c r="M83" s="19">
        <v>0.85279449493603687</v>
      </c>
    </row>
    <row r="84" spans="10:13" ht="30" customHeight="1" x14ac:dyDescent="0.3">
      <c r="J84" s="19">
        <v>0.95822918497705378</v>
      </c>
      <c r="K84" s="19">
        <v>9.2560066818783704E-2</v>
      </c>
      <c r="L84" s="19">
        <v>0.82279284660192675</v>
      </c>
      <c r="M84" s="19">
        <v>0.52444680173345903</v>
      </c>
    </row>
    <row r="85" spans="10:13" ht="30" customHeight="1" x14ac:dyDescent="0.3">
      <c r="J85" s="19">
        <v>0.10402234955940437</v>
      </c>
      <c r="K85" s="19">
        <v>0.18410653776306229</v>
      </c>
      <c r="L85" s="19">
        <v>0.35895855595376847</v>
      </c>
      <c r="M85" s="19">
        <v>0.76131240155146496</v>
      </c>
    </row>
    <row r="86" spans="10:13" ht="30" customHeight="1" x14ac:dyDescent="0.3">
      <c r="J86" s="19">
        <v>0.42604778676691135</v>
      </c>
      <c r="K86" s="19">
        <v>0.73673499203006976</v>
      </c>
      <c r="L86" s="19">
        <v>0.3067459799047404</v>
      </c>
      <c r="M86" s="19">
        <v>9.5956208456964509E-2</v>
      </c>
    </row>
    <row r="87" spans="10:13" ht="30" customHeight="1" x14ac:dyDescent="0.3">
      <c r="J87" s="19">
        <v>0.74885929811601604</v>
      </c>
      <c r="K87" s="19">
        <v>0.67174856806363803</v>
      </c>
      <c r="L87" s="19">
        <v>0.45853745477924623</v>
      </c>
      <c r="M87" s="19">
        <v>0.49069002331685896</v>
      </c>
    </row>
    <row r="88" spans="10:13" ht="30" customHeight="1" x14ac:dyDescent="0.3">
      <c r="J88" s="19">
        <v>0.36313301838032974</v>
      </c>
      <c r="K88" s="19">
        <v>0.17419650676030696</v>
      </c>
      <c r="L88" s="19">
        <v>0.86762348422806457</v>
      </c>
      <c r="M88" s="19">
        <v>0.69028537824634939</v>
      </c>
    </row>
    <row r="89" spans="10:13" ht="30" customHeight="1" x14ac:dyDescent="0.3">
      <c r="J89" s="19">
        <v>0.99139703163640247</v>
      </c>
      <c r="K89" s="19">
        <v>0.24089505678197043</v>
      </c>
      <c r="L89" s="19">
        <v>0.63295790293872067</v>
      </c>
      <c r="M89" s="19">
        <v>2.8429834478912452E-2</v>
      </c>
    </row>
    <row r="90" spans="10:13" ht="30" customHeight="1" x14ac:dyDescent="0.3">
      <c r="J90" s="19">
        <v>0.35710086229343418</v>
      </c>
      <c r="K90" s="19">
        <v>0.18748927421263473</v>
      </c>
      <c r="L90" s="19">
        <v>0.5204264447818796</v>
      </c>
      <c r="M90" s="19">
        <v>0.13229604044662624</v>
      </c>
    </row>
    <row r="91" spans="10:13" ht="30" customHeight="1" x14ac:dyDescent="0.3">
      <c r="J91" s="19">
        <v>0.68129292776831751</v>
      </c>
      <c r="K91" s="19">
        <v>0.66864461609394166</v>
      </c>
      <c r="L91" s="19">
        <v>0.70353443698908391</v>
      </c>
      <c r="M91" s="19">
        <v>0.41246848350749887</v>
      </c>
    </row>
    <row r="92" spans="10:13" ht="30" customHeight="1" x14ac:dyDescent="0.3">
      <c r="J92" s="19">
        <v>0.53096616883783254</v>
      </c>
      <c r="K92" s="19">
        <v>0.80772621880589646</v>
      </c>
      <c r="L92" s="19">
        <v>0.6981020061460026</v>
      </c>
      <c r="M92" s="19">
        <v>0.48147922465173454</v>
      </c>
    </row>
    <row r="93" spans="10:13" ht="30" customHeight="1" x14ac:dyDescent="0.3">
      <c r="J93" s="19">
        <v>0.70954259648928797</v>
      </c>
      <c r="K93" s="19">
        <v>0.60363897213252293</v>
      </c>
      <c r="L93" s="19">
        <v>0.7547430357555901</v>
      </c>
      <c r="M93" s="19">
        <v>0.4715718497233613</v>
      </c>
    </row>
    <row r="94" spans="10:13" ht="30" customHeight="1" x14ac:dyDescent="0.3">
      <c r="J94" s="19">
        <v>0.37025583471765999</v>
      </c>
      <c r="K94" s="19">
        <v>0.29279929856570552</v>
      </c>
      <c r="L94" s="19">
        <v>0.9599775586543311</v>
      </c>
      <c r="M94" s="19">
        <v>5.9896424609589771E-2</v>
      </c>
    </row>
    <row r="95" spans="10:13" ht="30" customHeight="1" x14ac:dyDescent="0.3">
      <c r="J95" s="19">
        <v>0.26858417052553851</v>
      </c>
      <c r="K95" s="19">
        <v>0.14185518543362796</v>
      </c>
      <c r="L95" s="19">
        <v>0.60857012238348684</v>
      </c>
      <c r="M95" s="19">
        <v>0.16312755079015884</v>
      </c>
    </row>
    <row r="96" spans="10:13" ht="30" customHeight="1" x14ac:dyDescent="0.3">
      <c r="J96" s="19">
        <v>6.6446525367278131E-2</v>
      </c>
      <c r="K96" s="19">
        <v>0.30583354115721972</v>
      </c>
      <c r="L96" s="19">
        <v>0.69434185047657682</v>
      </c>
      <c r="M96" s="19">
        <v>0.89329178215654725</v>
      </c>
    </row>
    <row r="97" spans="10:13" ht="30" customHeight="1" x14ac:dyDescent="0.3">
      <c r="J97" s="19">
        <v>0.98691183721020603</v>
      </c>
      <c r="K97" s="19">
        <v>0.65413123210578117</v>
      </c>
      <c r="L97" s="19">
        <v>0.82949939360201819</v>
      </c>
      <c r="M97" s="19">
        <v>0.25341648126533678</v>
      </c>
    </row>
    <row r="98" spans="10:13" ht="30" customHeight="1" x14ac:dyDescent="0.3">
      <c r="J98" s="19">
        <v>0.37152067086317175</v>
      </c>
      <c r="K98" s="19">
        <v>0.46093687105443604</v>
      </c>
      <c r="L98" s="19">
        <v>0.95054040882506308</v>
      </c>
      <c r="M98" s="19">
        <v>8.2834174447503184E-2</v>
      </c>
    </row>
    <row r="99" spans="10:13" ht="30" customHeight="1" x14ac:dyDescent="0.3">
      <c r="J99" s="19">
        <v>0.15413685071318228</v>
      </c>
      <c r="K99" s="19">
        <v>0.43677419882902335</v>
      </c>
      <c r="L99" s="19">
        <v>0.36886432819375936</v>
      </c>
      <c r="M99" s="19">
        <v>0.89047175266863432</v>
      </c>
    </row>
    <row r="100" spans="10:13" ht="30" customHeight="1" x14ac:dyDescent="0.3">
      <c r="J100" s="19">
        <v>0.88345156565784566</v>
      </c>
      <c r="K100" s="19">
        <v>0.75482537770723834</v>
      </c>
      <c r="L100" s="19">
        <v>0.85118223527523418</v>
      </c>
      <c r="M100" s="19">
        <v>0.30556954095357014</v>
      </c>
    </row>
    <row r="101" spans="10:13" ht="30" customHeight="1" x14ac:dyDescent="0.3">
      <c r="J101" s="19">
        <v>0.34821649561399548</v>
      </c>
      <c r="K101" s="19">
        <v>0.20693856270734068</v>
      </c>
      <c r="L101" s="19">
        <v>0.45351862384066399</v>
      </c>
      <c r="M101" s="19">
        <v>0.89174622738748022</v>
      </c>
    </row>
    <row r="102" spans="10:13" ht="30" customHeight="1" x14ac:dyDescent="0.3">
      <c r="J102" s="19">
        <v>0.24009336627285982</v>
      </c>
      <c r="K102" s="19">
        <v>0.15785342511854061</v>
      </c>
      <c r="L102" s="19">
        <v>0.86196721383695218</v>
      </c>
      <c r="M102" s="19">
        <v>0.99203191600858809</v>
      </c>
    </row>
    <row r="103" spans="10:13" x14ac:dyDescent="0.3">
      <c r="J103" s="19">
        <v>0.17588101102745501</v>
      </c>
      <c r="K103" s="19">
        <v>0.73591274031065268</v>
      </c>
      <c r="L103" s="19">
        <v>0.46748642349537239</v>
      </c>
      <c r="M103" s="19">
        <v>1.3310263272899081E-2</v>
      </c>
    </row>
    <row r="104" spans="10:13" x14ac:dyDescent="0.3">
      <c r="J104" s="19">
        <v>0.75297029406001281</v>
      </c>
      <c r="K104" s="19">
        <v>0.34773905334360455</v>
      </c>
      <c r="L104" s="19">
        <v>0.69323714900595679</v>
      </c>
      <c r="M104" s="19">
        <v>0.50992176190282734</v>
      </c>
    </row>
    <row r="105" spans="10:13" x14ac:dyDescent="0.3">
      <c r="J105" s="19">
        <v>0.60446517008998757</v>
      </c>
      <c r="K105" s="19">
        <v>0.4369252287077714</v>
      </c>
      <c r="L105" s="19">
        <v>0.77636780799241312</v>
      </c>
      <c r="M105" s="19">
        <v>0.55231116176958595</v>
      </c>
    </row>
    <row r="106" spans="10:13" x14ac:dyDescent="0.3">
      <c r="J106" s="19">
        <v>0.53480886607097289</v>
      </c>
      <c r="K106" s="19">
        <v>0.66373168547766415</v>
      </c>
      <c r="L106" s="19">
        <v>0.48330968216387893</v>
      </c>
      <c r="M106" s="19">
        <v>0.7998805850881664</v>
      </c>
    </row>
    <row r="107" spans="10:13" x14ac:dyDescent="0.3">
      <c r="J107" s="19">
        <v>0.48296516231462694</v>
      </c>
      <c r="K107" s="19">
        <v>0.92508010341928004</v>
      </c>
      <c r="L107" s="19">
        <v>0.34342606114966767</v>
      </c>
      <c r="M107" s="19">
        <v>0.22994550248671775</v>
      </c>
    </row>
    <row r="108" spans="10:13" x14ac:dyDescent="0.3">
      <c r="J108" s="19">
        <v>0.70139107013453816</v>
      </c>
      <c r="K108" s="19">
        <v>0.85138206290940177</v>
      </c>
      <c r="L108" s="19">
        <v>0.39434024527431888</v>
      </c>
      <c r="M108" s="19">
        <v>0.6028509032179179</v>
      </c>
    </row>
    <row r="109" spans="10:13" x14ac:dyDescent="0.3">
      <c r="J109" s="19">
        <v>0.48055544432538966</v>
      </c>
      <c r="K109" s="19">
        <v>0.27233835460984201</v>
      </c>
      <c r="L109" s="19">
        <v>0.2376947438370095</v>
      </c>
      <c r="M109" s="19">
        <v>0.64803808200845059</v>
      </c>
    </row>
    <row r="110" spans="10:13" x14ac:dyDescent="0.3">
      <c r="J110" s="19">
        <v>0.50222570942955136</v>
      </c>
      <c r="K110" s="19">
        <v>7.396750388412876E-2</v>
      </c>
      <c r="L110" s="19">
        <v>0.15914900552978295</v>
      </c>
      <c r="M110" s="19">
        <v>0.9390949831269978</v>
      </c>
    </row>
    <row r="111" spans="10:13" x14ac:dyDescent="0.3">
      <c r="J111" s="19">
        <v>0.45908319422871824</v>
      </c>
      <c r="K111" s="19">
        <v>0.94943467597737508</v>
      </c>
      <c r="L111" s="19">
        <v>0.26814983184923857</v>
      </c>
      <c r="M111" s="19">
        <v>0.13135632736733016</v>
      </c>
    </row>
    <row r="112" spans="10:13" x14ac:dyDescent="0.3">
      <c r="J112" s="19">
        <v>0.37743976034877702</v>
      </c>
      <c r="K112" s="19">
        <v>0.14587710593892123</v>
      </c>
      <c r="L112" s="19">
        <v>0.71749523768071399</v>
      </c>
      <c r="M112" s="19">
        <v>0.43188986941161522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F3"/>
  <sheetViews>
    <sheetView workbookViewId="0"/>
  </sheetViews>
  <sheetFormatPr baseColWidth="10" defaultColWidth="11.44140625" defaultRowHeight="14.4" x14ac:dyDescent="0.3"/>
  <cols>
    <col min="1" max="16384" width="11.44140625" style="45"/>
  </cols>
  <sheetData>
    <row r="1" spans="1:6" ht="18.600000000000001" x14ac:dyDescent="0.3">
      <c r="A1" s="41"/>
      <c r="B1" s="41"/>
      <c r="C1" s="41"/>
      <c r="D1" s="41"/>
      <c r="E1" s="42"/>
      <c r="F1" s="43"/>
    </row>
    <row r="2" spans="1:6" x14ac:dyDescent="0.3">
      <c r="A2" s="44"/>
      <c r="B2" s="44"/>
      <c r="C2" s="44"/>
      <c r="D2" s="44"/>
      <c r="E2" s="44"/>
      <c r="F2" s="41"/>
    </row>
    <row r="3" spans="1:6" x14ac:dyDescent="0.3">
      <c r="A3" s="44"/>
      <c r="B3" s="44"/>
      <c r="C3" s="44"/>
      <c r="D3" s="44"/>
      <c r="E3" s="44"/>
      <c r="F3" s="4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Candidat</vt:lpstr>
      <vt:lpstr>Evaluation</vt:lpstr>
      <vt:lpstr>Questionnaire</vt:lpstr>
      <vt:lpstr>Archivage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2020-11-02T14:39:12Z</dcterms:modified>
</cp:coreProperties>
</file>