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426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838c8ef4a5229af9/Documents/Privé/Larisa/"/>
    </mc:Choice>
  </mc:AlternateContent>
  <xr:revisionPtr revIDLastSave="2" documentId="8_{5B58FE50-0ECD-4E34-BA4C-D4B159FC64FE}" xr6:coauthVersionLast="45" xr6:coauthVersionMax="45" xr10:uidLastSave="{FD33F14F-E2A2-4D46-ABF3-14B0ED7686F0}"/>
  <bookViews>
    <workbookView xWindow="1020" yWindow="96" windowWidth="21852" windowHeight="12060" xr2:uid="{A52280EE-85A7-493D-A5DD-7B137F0EC7AE}"/>
  </bookViews>
  <sheets>
    <sheet name="Calendrier" sheetId="1" r:id="rId1"/>
    <sheet name="3 semaines" sheetId="3" r:id="rId2"/>
  </sheets>
  <externalReferences>
    <externalReference r:id="rId3"/>
  </externalReferences>
  <definedNames>
    <definedName name="Annee">[1]Semainier!$R$7:$R$27</definedName>
    <definedName name="Férié">Calendrier!$BK$9:$BK$21</definedName>
    <definedName name="_xlnm.Print_Area" localSheetId="0">Calendrier!$C$2:$BF$32</definedName>
  </definedNames>
  <calcPr calcId="191029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D2" i="1" l="1"/>
  <c r="AD3" i="1"/>
  <c r="F5" i="1" l="1"/>
  <c r="C3" i="1"/>
  <c r="F4" i="1" s="1"/>
  <c r="D14" i="3"/>
  <c r="D15" i="3"/>
  <c r="D16" i="3"/>
  <c r="D17" i="3"/>
  <c r="D18" i="3"/>
  <c r="D19" i="3"/>
  <c r="S7" i="3"/>
  <c r="L7" i="3"/>
  <c r="E7" i="3"/>
  <c r="C11" i="3" l="1"/>
  <c r="C12" i="3"/>
  <c r="C13" i="3"/>
  <c r="C14" i="3"/>
  <c r="C15" i="3"/>
  <c r="C16" i="3"/>
  <c r="C17" i="3"/>
  <c r="C18" i="3"/>
  <c r="C19" i="3"/>
  <c r="C20" i="3"/>
  <c r="C21" i="3"/>
  <c r="C22" i="3"/>
  <c r="C23" i="3"/>
  <c r="C24" i="3"/>
  <c r="C25" i="3"/>
  <c r="C26" i="3"/>
  <c r="C27" i="3"/>
  <c r="C28" i="3"/>
  <c r="C29" i="3"/>
  <c r="C30" i="3"/>
  <c r="C31" i="3"/>
  <c r="C32" i="3"/>
  <c r="S8" i="3"/>
  <c r="L8" i="3"/>
  <c r="E8" i="3"/>
  <c r="A2" i="3"/>
  <c r="C2" i="3" s="1"/>
  <c r="BH8" i="1"/>
  <c r="BH9" i="1"/>
  <c r="BH10" i="1"/>
  <c r="BH11" i="1"/>
  <c r="BH12" i="1"/>
  <c r="BH13" i="1"/>
  <c r="BH15" i="1"/>
  <c r="BH16" i="1"/>
  <c r="BH17" i="1"/>
  <c r="BH18" i="1"/>
  <c r="BH19" i="1"/>
  <c r="BH20" i="1"/>
  <c r="BH21" i="1"/>
  <c r="BH22" i="1"/>
  <c r="BH23" i="1"/>
  <c r="BH24" i="1"/>
  <c r="BH25" i="1"/>
  <c r="BH26" i="1"/>
  <c r="BH27" i="1"/>
  <c r="BH28" i="1"/>
  <c r="BH29" i="1"/>
  <c r="BH14" i="1"/>
  <c r="BF2" i="1"/>
  <c r="BE2" i="1"/>
  <c r="BB2" i="1"/>
  <c r="AW2" i="1"/>
  <c r="AL2" i="1"/>
  <c r="AJ2" i="1"/>
  <c r="AA2" i="1"/>
  <c r="X2" i="1"/>
  <c r="V2" i="1"/>
  <c r="U2" i="1"/>
  <c r="F2" i="1"/>
  <c r="Q2" i="1"/>
  <c r="E9" i="3" l="1"/>
  <c r="F9" i="3" s="1"/>
  <c r="G9" i="3" s="1"/>
  <c r="H9" i="3" s="1"/>
  <c r="I9" i="3" s="1"/>
  <c r="J9" i="3" s="1"/>
  <c r="K9" i="3" s="1"/>
  <c r="L9" i="3" s="1"/>
  <c r="M9" i="3" s="1"/>
  <c r="N9" i="3" s="1"/>
  <c r="O9" i="3" s="1"/>
  <c r="P9" i="3" s="1"/>
  <c r="Q9" i="3" s="1"/>
  <c r="R9" i="3" s="1"/>
  <c r="S9" i="3" s="1"/>
  <c r="T9" i="3" s="1"/>
  <c r="U9" i="3" s="1"/>
  <c r="V9" i="3" s="1"/>
  <c r="W9" i="3" s="1"/>
  <c r="X9" i="3" s="1"/>
  <c r="Y9" i="3" s="1"/>
  <c r="E10" i="3"/>
  <c r="F10" i="3" s="1"/>
  <c r="G10" i="3" s="1"/>
  <c r="H10" i="3" s="1"/>
  <c r="I10" i="3" s="1"/>
  <c r="J10" i="3" s="1"/>
  <c r="K10" i="3" s="1"/>
  <c r="L10" i="3" s="1"/>
  <c r="M10" i="3" s="1"/>
  <c r="N10" i="3" s="1"/>
  <c r="O10" i="3" s="1"/>
  <c r="P10" i="3" s="1"/>
  <c r="Q10" i="3" s="1"/>
  <c r="R10" i="3" s="1"/>
  <c r="S10" i="3" s="1"/>
  <c r="T10" i="3" s="1"/>
  <c r="U10" i="3" s="1"/>
  <c r="V10" i="3" s="1"/>
  <c r="W10" i="3" s="1"/>
  <c r="X10" i="3" s="1"/>
  <c r="Y10" i="3" s="1"/>
  <c r="BK8" i="1"/>
  <c r="BK12" i="1" s="1"/>
  <c r="F35" i="1"/>
  <c r="F30" i="1"/>
  <c r="G30" i="1"/>
  <c r="H30" i="1"/>
  <c r="I30" i="1"/>
  <c r="J30" i="1"/>
  <c r="K30" i="1"/>
  <c r="L30" i="1"/>
  <c r="M30" i="1"/>
  <c r="N30" i="1"/>
  <c r="P30" i="1"/>
  <c r="Q30" i="1"/>
  <c r="R30" i="1"/>
  <c r="S30" i="1"/>
  <c r="T30" i="1"/>
  <c r="U30" i="1"/>
  <c r="V30" i="1"/>
  <c r="W30" i="1"/>
  <c r="X30" i="1"/>
  <c r="Y30" i="1"/>
  <c r="Z30" i="1"/>
  <c r="AA30" i="1"/>
  <c r="AB30" i="1"/>
  <c r="AC30" i="1"/>
  <c r="AD30" i="1"/>
  <c r="AE30" i="1"/>
  <c r="AF30" i="1"/>
  <c r="AG30" i="1"/>
  <c r="AH30" i="1"/>
  <c r="AI30" i="1"/>
  <c r="AJ30" i="1"/>
  <c r="AK30" i="1"/>
  <c r="AL30" i="1"/>
  <c r="AM30" i="1"/>
  <c r="AN30" i="1"/>
  <c r="AO30" i="1"/>
  <c r="AP30" i="1"/>
  <c r="AQ30" i="1"/>
  <c r="AR30" i="1"/>
  <c r="AS30" i="1"/>
  <c r="AT30" i="1"/>
  <c r="AU30" i="1"/>
  <c r="AV30" i="1"/>
  <c r="AW30" i="1"/>
  <c r="AX30" i="1"/>
  <c r="AY30" i="1"/>
  <c r="AZ30" i="1"/>
  <c r="BA30" i="1"/>
  <c r="BB30" i="1"/>
  <c r="BC30" i="1"/>
  <c r="BD30" i="1"/>
  <c r="BE30" i="1"/>
  <c r="BF30" i="1"/>
  <c r="BJ12" i="1" l="1"/>
  <c r="BK15" i="1"/>
  <c r="BJ15" i="1" s="1"/>
  <c r="O30" i="1"/>
  <c r="BK19" i="1" l="1"/>
  <c r="BK18" i="1"/>
  <c r="BK17" i="1"/>
  <c r="BK16" i="1"/>
  <c r="BK10" i="1"/>
  <c r="BJ10" i="1" s="1"/>
  <c r="BK9" i="1"/>
  <c r="F3" i="1" s="1"/>
  <c r="BK21" i="1"/>
  <c r="BF3" i="1" s="1"/>
  <c r="G6" i="1"/>
  <c r="F7" i="1" s="1"/>
  <c r="F6" i="1" s="1"/>
  <c r="J4" i="1"/>
  <c r="O4" i="1" s="1"/>
  <c r="S4" i="1" s="1"/>
  <c r="X4" i="1" s="1"/>
  <c r="AB4" i="1" s="1"/>
  <c r="AF4" i="1" s="1"/>
  <c r="AK4" i="1" s="1"/>
  <c r="AO4" i="1" s="1"/>
  <c r="AT4" i="1" s="1"/>
  <c r="AX4" i="1" s="1"/>
  <c r="BB4" i="1" s="1"/>
  <c r="G5" i="1"/>
  <c r="H5" i="1" s="1"/>
  <c r="I5" i="1" s="1"/>
  <c r="J5" i="1" s="1"/>
  <c r="K5" i="1" s="1"/>
  <c r="L5" i="1" s="1"/>
  <c r="M5" i="1" s="1"/>
  <c r="N5" i="1" s="1"/>
  <c r="O5" i="1" s="1"/>
  <c r="P5" i="1" s="1"/>
  <c r="Q5" i="1" s="1"/>
  <c r="R5" i="1" s="1"/>
  <c r="S5" i="1" s="1"/>
  <c r="T5" i="1" s="1"/>
  <c r="U5" i="1" s="1"/>
  <c r="V5" i="1" s="1"/>
  <c r="W5" i="1" s="1"/>
  <c r="X5" i="1" s="1"/>
  <c r="Y5" i="1" s="1"/>
  <c r="Z5" i="1" s="1"/>
  <c r="AA5" i="1" s="1"/>
  <c r="AB5" i="1" s="1"/>
  <c r="AC5" i="1" s="1"/>
  <c r="AD5" i="1" s="1"/>
  <c r="AE5" i="1" s="1"/>
  <c r="AJ3" i="1" l="1"/>
  <c r="BJ16" i="1"/>
  <c r="AL3" i="1"/>
  <c r="BJ17" i="1"/>
  <c r="AW3" i="1"/>
  <c r="BJ18" i="1"/>
  <c r="BB3" i="1"/>
  <c r="BJ19" i="1"/>
  <c r="AF5" i="1"/>
  <c r="AG5" i="1" s="1"/>
  <c r="AH5" i="1" s="1"/>
  <c r="AI5" i="1" s="1"/>
  <c r="AJ5" i="1" s="1"/>
  <c r="AK5" i="1" s="1"/>
  <c r="AL5" i="1" s="1"/>
  <c r="AM5" i="1" s="1"/>
  <c r="AN5" i="1" s="1"/>
  <c r="AO5" i="1" s="1"/>
  <c r="AP5" i="1" s="1"/>
  <c r="AQ5" i="1" s="1"/>
  <c r="AR5" i="1" s="1"/>
  <c r="AS5" i="1" s="1"/>
  <c r="AT5" i="1" s="1"/>
  <c r="AU5" i="1" s="1"/>
  <c r="AV5" i="1" s="1"/>
  <c r="AW5" i="1" s="1"/>
  <c r="AX5" i="1" s="1"/>
  <c r="AY5" i="1" s="1"/>
  <c r="AZ5" i="1" s="1"/>
  <c r="BA5" i="1" s="1"/>
  <c r="BB5" i="1" s="1"/>
  <c r="BC5" i="1" s="1"/>
  <c r="BD5" i="1" s="1"/>
  <c r="BE5" i="1" s="1"/>
  <c r="BF5" i="1" s="1"/>
  <c r="D11" i="3"/>
  <c r="BK14" i="1"/>
  <c r="Q3" i="1"/>
  <c r="BK11" i="1"/>
  <c r="V3" i="1"/>
  <c r="BK20" i="1"/>
  <c r="BE3" i="1" s="1"/>
  <c r="BK13" i="1"/>
  <c r="H6" i="1"/>
  <c r="I6" i="1" s="1"/>
  <c r="J6" i="1" s="1"/>
  <c r="K6" i="1" s="1"/>
  <c r="L6" i="1" s="1"/>
  <c r="M6" i="1" s="1"/>
  <c r="N6" i="1" s="1"/>
  <c r="O6" i="1" s="1"/>
  <c r="P6" i="1" s="1"/>
  <c r="Q6" i="1" s="1"/>
  <c r="R6" i="1" s="1"/>
  <c r="S6" i="1" s="1"/>
  <c r="T6" i="1" s="1"/>
  <c r="U6" i="1" s="1"/>
  <c r="G7" i="1"/>
  <c r="H7" i="1" s="1"/>
  <c r="I7" i="1" s="1"/>
  <c r="J7" i="1" s="1"/>
  <c r="K7" i="1" s="1"/>
  <c r="L7" i="1" s="1"/>
  <c r="M7" i="1" s="1"/>
  <c r="N7" i="1" s="1"/>
  <c r="O7" i="1" s="1"/>
  <c r="P7" i="1" s="1"/>
  <c r="Q7" i="1" s="1"/>
  <c r="R7" i="1" s="1"/>
  <c r="S7" i="1" s="1"/>
  <c r="T7" i="1" s="1"/>
  <c r="U7" i="1" s="1"/>
  <c r="V7" i="1" s="1"/>
  <c r="W7" i="1" s="1"/>
  <c r="X7" i="1" s="1"/>
  <c r="Y7" i="1" s="1"/>
  <c r="Z7" i="1" s="1"/>
  <c r="AA7" i="1" s="1"/>
  <c r="AB7" i="1" s="1"/>
  <c r="AC7" i="1" s="1"/>
  <c r="AD7" i="1" s="1"/>
  <c r="AE7" i="1" s="1"/>
  <c r="AA3" i="1" l="1"/>
  <c r="BJ13" i="1"/>
  <c r="U3" i="1"/>
  <c r="BJ11" i="1"/>
  <c r="X3" i="1"/>
  <c r="BJ14" i="1"/>
  <c r="V6" i="1"/>
  <c r="W6" i="1" s="1"/>
  <c r="X6" i="1" s="1"/>
  <c r="Y6" i="1" s="1"/>
  <c r="Z6" i="1" s="1"/>
  <c r="AA6" i="1" s="1"/>
  <c r="AB6" i="1" s="1"/>
  <c r="AC6" i="1" s="1"/>
  <c r="AD6" i="1" s="1"/>
  <c r="AE6" i="1" s="1"/>
  <c r="D12" i="3" s="1"/>
  <c r="AF7" i="1"/>
  <c r="AG7" i="1" s="1"/>
  <c r="AH7" i="1" s="1"/>
  <c r="AI7" i="1" s="1"/>
  <c r="AJ7" i="1" s="1"/>
  <c r="AK7" i="1" s="1"/>
  <c r="AL7" i="1" s="1"/>
  <c r="AM7" i="1" s="1"/>
  <c r="AN7" i="1" s="1"/>
  <c r="AO7" i="1" s="1"/>
  <c r="AP7" i="1" s="1"/>
  <c r="AQ7" i="1" s="1"/>
  <c r="AR7" i="1" s="1"/>
  <c r="AS7" i="1" s="1"/>
  <c r="AT7" i="1" s="1"/>
  <c r="AU7" i="1" s="1"/>
  <c r="AV7" i="1" s="1"/>
  <c r="AW7" i="1" s="1"/>
  <c r="AX7" i="1" s="1"/>
  <c r="AY7" i="1" s="1"/>
  <c r="AZ7" i="1" s="1"/>
  <c r="BA7" i="1" s="1"/>
  <c r="BB7" i="1" s="1"/>
  <c r="BC7" i="1" s="1"/>
  <c r="BD7" i="1" s="1"/>
  <c r="BE7" i="1" s="1"/>
  <c r="BF7" i="1" s="1"/>
  <c r="D13" i="3"/>
  <c r="AF6" i="1" l="1"/>
  <c r="AG6" i="1"/>
  <c r="AH6" i="1" s="1"/>
  <c r="AI6" i="1" s="1"/>
  <c r="AJ6" i="1" s="1"/>
  <c r="AK6" i="1" s="1"/>
  <c r="AL6" i="1" s="1"/>
  <c r="AM6" i="1" s="1"/>
  <c r="AN6" i="1" s="1"/>
  <c r="AO6" i="1" s="1"/>
  <c r="AP6" i="1" s="1"/>
  <c r="AQ6" i="1" s="1"/>
  <c r="AR6" i="1" s="1"/>
  <c r="AS6" i="1" s="1"/>
  <c r="AT6" i="1" s="1"/>
  <c r="AU6" i="1" s="1"/>
  <c r="AV6" i="1" s="1"/>
  <c r="AW6" i="1" s="1"/>
  <c r="AX6" i="1" s="1"/>
  <c r="AY6" i="1" s="1"/>
  <c r="AZ6" i="1" s="1"/>
  <c r="BA6" i="1" s="1"/>
  <c r="BB6" i="1" s="1"/>
  <c r="BC6" i="1" s="1"/>
  <c r="BD6" i="1" s="1"/>
  <c r="BE6" i="1" s="1"/>
  <c r="BF6" i="1" s="1"/>
</calcChain>
</file>

<file path=xl/sharedStrings.xml><?xml version="1.0" encoding="utf-8"?>
<sst xmlns="http://schemas.openxmlformats.org/spreadsheetml/2006/main" count="106" uniqueCount="84">
  <si>
    <t>au dimanche</t>
  </si>
  <si>
    <t xml:space="preserve">du lundi </t>
  </si>
  <si>
    <t>Mois</t>
  </si>
  <si>
    <t>N° semaine</t>
  </si>
  <si>
    <t>Nouvel An</t>
  </si>
  <si>
    <t>Saint-Joseph</t>
  </si>
  <si>
    <t>Vendredi Saint</t>
  </si>
  <si>
    <t>Lundi de Pâques</t>
  </si>
  <si>
    <t>Ascension</t>
  </si>
  <si>
    <t>Fête Nationale</t>
  </si>
  <si>
    <t>Assomption</t>
  </si>
  <si>
    <t>Toussaint</t>
  </si>
  <si>
    <t>Noël</t>
  </si>
  <si>
    <t>Jours</t>
  </si>
  <si>
    <t>%</t>
  </si>
  <si>
    <t>S = séances</t>
  </si>
  <si>
    <t>V = vacances</t>
  </si>
  <si>
    <t>M = service militaire/PC</t>
  </si>
  <si>
    <t>A = autres</t>
  </si>
  <si>
    <t>C = congé copain</t>
  </si>
  <si>
    <t>P = congé paternité</t>
  </si>
  <si>
    <t>H = Heures suppl.</t>
  </si>
  <si>
    <t>Total d'absences =</t>
  </si>
  <si>
    <t>p</t>
  </si>
  <si>
    <t>Diserens Jean-Michel</t>
  </si>
  <si>
    <t>Lehane Christian</t>
  </si>
  <si>
    <t>Pillet François</t>
  </si>
  <si>
    <t>Chambovey Noël</t>
  </si>
  <si>
    <t>Desponds Stéphane</t>
  </si>
  <si>
    <t>Gross Cédric</t>
  </si>
  <si>
    <t>Lambert Christophe</t>
  </si>
  <si>
    <t>Giroud David</t>
  </si>
  <si>
    <t>Valencia Juan</t>
  </si>
  <si>
    <t>Bear Florian</t>
  </si>
  <si>
    <t>Almeida Anne-Marie</t>
  </si>
  <si>
    <t>Perez Maria</t>
  </si>
  <si>
    <t>Gillioz Marie-Hélène</t>
  </si>
  <si>
    <t>Leuba Larisa</t>
  </si>
  <si>
    <t>Witschard Ginette</t>
  </si>
  <si>
    <t>Mendes Maria</t>
  </si>
  <si>
    <t>Bourgeois Fabienne</t>
  </si>
  <si>
    <t>R = réserve</t>
  </si>
  <si>
    <t>Pentecôte</t>
  </si>
  <si>
    <t>Imm. Concep.</t>
  </si>
  <si>
    <t>Fête-Dieu</t>
  </si>
  <si>
    <t>PLANIFICATION VACANCES</t>
  </si>
  <si>
    <t>V</t>
  </si>
  <si>
    <t>Semaine</t>
  </si>
  <si>
    <t>Année</t>
  </si>
  <si>
    <t>1er jour de l'année désirée</t>
  </si>
  <si>
    <t>Nombre de jours de vacances planifiés</t>
  </si>
  <si>
    <t>H</t>
  </si>
  <si>
    <t>B = Assurance</t>
  </si>
  <si>
    <t>B</t>
  </si>
  <si>
    <t>-2</t>
  </si>
  <si>
    <t>+1</t>
  </si>
  <si>
    <t>+39</t>
  </si>
  <si>
    <t>+49</t>
  </si>
  <si>
    <t>+63</t>
  </si>
  <si>
    <t>https://pgj.pagesperso-orange.fr/paques.htm</t>
  </si>
  <si>
    <t>Sem.</t>
  </si>
  <si>
    <t>Toto 1</t>
  </si>
  <si>
    <t>Toto 2</t>
  </si>
  <si>
    <t>Toto 3</t>
  </si>
  <si>
    <t>Toto 4</t>
  </si>
  <si>
    <t>Toto 5</t>
  </si>
  <si>
    <t>Toto 6</t>
  </si>
  <si>
    <t>Toto 7</t>
  </si>
  <si>
    <t>Toto 8</t>
  </si>
  <si>
    <t>Toto 9</t>
  </si>
  <si>
    <t>Toto 10</t>
  </si>
  <si>
    <t>Toto 11</t>
  </si>
  <si>
    <t>Toto 12</t>
  </si>
  <si>
    <t>Toto 13</t>
  </si>
  <si>
    <t>Toto 14</t>
  </si>
  <si>
    <t>Toto 15</t>
  </si>
  <si>
    <t>Toto 16</t>
  </si>
  <si>
    <t>Toto 17</t>
  </si>
  <si>
    <t>P</t>
  </si>
  <si>
    <t>S</t>
  </si>
  <si>
    <t>R</t>
  </si>
  <si>
    <t>A</t>
  </si>
  <si>
    <t>C</t>
  </si>
  <si>
    <t>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</si>
</sst>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64" formatCode="yyyy"/>
    <numFmt numFmtId="165" formatCode="mmmm"/>
    <numFmt numFmtId="166" formatCode="dd"/>
    <numFmt numFmtId="167" formatCode="ddd\ d\ mmm"/>
    <numFmt numFmtId="168" formatCode="dddd"/>
    <numFmt numFmtId="169" formatCode="dd\ mmm"/>
    <numFmt numFmtId="170" formatCode="ddd"/>
    <numFmt numFmtId="173" formatCode="ddd\ dd/mm/yyyy"/>
  </numFmts>
  <fonts count="18" x14ac:knownFonts="1">
    <font>
      <sz val="11"/>
      <color theme="1"/>
      <name val="Calibri"/>
      <family val="2"/>
    </font>
    <font>
      <b/>
      <sz val="11"/>
      <color theme="1"/>
      <name val="Calibri"/>
      <family val="2"/>
    </font>
    <font>
      <sz val="11"/>
      <color theme="0"/>
      <name val="Calibri"/>
      <family val="2"/>
    </font>
    <font>
      <sz val="10"/>
      <name val="Arial"/>
      <family val="2"/>
    </font>
    <font>
      <sz val="10"/>
      <color theme="1"/>
      <name val="Calibri"/>
      <family val="2"/>
    </font>
    <font>
      <sz val="9"/>
      <color theme="1"/>
      <name val="Calibri"/>
      <family val="2"/>
    </font>
    <font>
      <sz val="8"/>
      <color theme="1"/>
      <name val="Calibri"/>
      <family val="2"/>
    </font>
    <font>
      <b/>
      <sz val="8"/>
      <color theme="1"/>
      <name val="Calibri"/>
      <family val="2"/>
    </font>
    <font>
      <b/>
      <sz val="9"/>
      <color theme="1"/>
      <name val="Calibri"/>
      <family val="2"/>
    </font>
    <font>
      <b/>
      <sz val="12"/>
      <color theme="1"/>
      <name val="Calibri"/>
      <family val="2"/>
    </font>
    <font>
      <b/>
      <sz val="14"/>
      <color theme="1"/>
      <name val="Calibri"/>
      <family val="2"/>
    </font>
    <font>
      <b/>
      <sz val="9"/>
      <color theme="0"/>
      <name val="Calibri"/>
      <family val="2"/>
    </font>
    <font>
      <b/>
      <sz val="11"/>
      <name val="Calibri"/>
      <family val="2"/>
    </font>
    <font>
      <b/>
      <sz val="16"/>
      <color rgb="FFFF0000"/>
      <name val="Calibri"/>
      <family val="2"/>
    </font>
    <font>
      <b/>
      <sz val="10"/>
      <color theme="1"/>
      <name val="Calibri"/>
      <family val="2"/>
    </font>
    <font>
      <u/>
      <sz val="11"/>
      <color theme="10"/>
      <name val="Calibri"/>
      <family val="2"/>
    </font>
    <font>
      <b/>
      <sz val="10"/>
      <name val="Arial"/>
      <family val="2"/>
    </font>
    <font>
      <sz val="8"/>
      <name val="Calibri"/>
      <family val="2"/>
    </font>
  </fonts>
  <fills count="1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99FF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5" tint="-0.249977111117893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3" fillId="0" borderId="0"/>
    <xf numFmtId="0" fontId="15" fillId="0" borderId="0" applyNumberFormat="0" applyFill="0" applyBorder="0" applyAlignment="0" applyProtection="0"/>
  </cellStyleXfs>
  <cellXfs count="107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14" fontId="0" fillId="0" borderId="0" xfId="0" applyNumberFormat="1"/>
    <xf numFmtId="164" fontId="0" fillId="0" borderId="0" xfId="0" applyNumberFormat="1"/>
    <xf numFmtId="0" fontId="3" fillId="4" borderId="0" xfId="1" applyFill="1" applyAlignment="1">
      <alignment vertical="center"/>
    </xf>
    <xf numFmtId="14" fontId="3" fillId="4" borderId="0" xfId="1" applyNumberFormat="1" applyFill="1" applyAlignment="1">
      <alignment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0" xfId="0" applyFont="1"/>
    <xf numFmtId="0" fontId="5" fillId="0" borderId="0" xfId="0" applyFont="1" applyAlignment="1">
      <alignment horizontal="right"/>
    </xf>
    <xf numFmtId="166" fontId="5" fillId="2" borderId="1" xfId="0" applyNumberFormat="1" applyFont="1" applyFill="1" applyBorder="1" applyAlignment="1">
      <alignment horizontal="center" vertical="center"/>
    </xf>
    <xf numFmtId="0" fontId="0" fillId="0" borderId="0" xfId="0" applyAlignment="1">
      <alignment horizontal="left"/>
    </xf>
    <xf numFmtId="0" fontId="11" fillId="3" borderId="2" xfId="0" applyFont="1" applyFill="1" applyBorder="1" applyAlignment="1">
      <alignment horizontal="center" vertical="center"/>
    </xf>
    <xf numFmtId="0" fontId="11" fillId="3" borderId="8" xfId="0" applyFont="1" applyFill="1" applyBorder="1" applyAlignment="1">
      <alignment horizontal="center" vertical="center"/>
    </xf>
    <xf numFmtId="0" fontId="11" fillId="3" borderId="3" xfId="0" applyFont="1" applyFill="1" applyBorder="1" applyAlignment="1">
      <alignment horizontal="center" vertical="center"/>
    </xf>
    <xf numFmtId="166" fontId="5" fillId="2" borderId="4" xfId="0" applyNumberFormat="1" applyFont="1" applyFill="1" applyBorder="1" applyAlignment="1">
      <alignment horizontal="center" vertical="center"/>
    </xf>
    <xf numFmtId="166" fontId="5" fillId="2" borderId="5" xfId="0" applyNumberFormat="1" applyFont="1" applyFill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166" fontId="5" fillId="2" borderId="13" xfId="0" applyNumberFormat="1" applyFont="1" applyFill="1" applyBorder="1" applyAlignment="1">
      <alignment horizontal="center" vertical="center"/>
    </xf>
    <xf numFmtId="166" fontId="5" fillId="2" borderId="14" xfId="0" applyNumberFormat="1" applyFont="1" applyFill="1" applyBorder="1" applyAlignment="1">
      <alignment horizontal="center" vertical="center"/>
    </xf>
    <xf numFmtId="166" fontId="5" fillId="2" borderId="15" xfId="0" applyNumberFormat="1" applyFont="1" applyFill="1" applyBorder="1" applyAlignment="1">
      <alignment horizontal="center" vertical="center"/>
    </xf>
    <xf numFmtId="0" fontId="8" fillId="0" borderId="0" xfId="0" applyFont="1" applyAlignment="1">
      <alignment horizontal="left" vertical="center"/>
    </xf>
    <xf numFmtId="0" fontId="5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right" vertical="center"/>
    </xf>
    <xf numFmtId="165" fontId="12" fillId="6" borderId="0" xfId="0" applyNumberFormat="1" applyFont="1" applyFill="1" applyAlignment="1">
      <alignment horizontal="center" vertical="center"/>
    </xf>
    <xf numFmtId="0" fontId="6" fillId="0" borderId="0" xfId="0" applyFont="1" applyBorder="1" applyAlignment="1">
      <alignment horizontal="right" vertical="center"/>
    </xf>
    <xf numFmtId="0" fontId="8" fillId="0" borderId="0" xfId="0" applyFont="1" applyFill="1" applyBorder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5" fillId="0" borderId="2" xfId="0" applyFont="1" applyBorder="1" applyAlignment="1">
      <alignment horizontal="center" vertical="center" textRotation="255" wrapText="1"/>
    </xf>
    <xf numFmtId="0" fontId="5" fillId="0" borderId="8" xfId="0" applyFont="1" applyBorder="1" applyAlignment="1">
      <alignment horizontal="center" vertical="center" textRotation="255" wrapText="1"/>
    </xf>
    <xf numFmtId="0" fontId="5" fillId="0" borderId="3" xfId="0" applyFont="1" applyBorder="1" applyAlignment="1">
      <alignment horizontal="center" vertical="center" textRotation="255" wrapText="1"/>
    </xf>
    <xf numFmtId="0" fontId="5" fillId="0" borderId="4" xfId="0" applyFont="1" applyBorder="1" applyAlignment="1">
      <alignment horizontal="center" vertical="center" textRotation="255" wrapText="1"/>
    </xf>
    <xf numFmtId="0" fontId="5" fillId="0" borderId="1" xfId="0" applyFont="1" applyBorder="1" applyAlignment="1">
      <alignment horizontal="center" vertical="center" textRotation="255" wrapText="1"/>
    </xf>
    <xf numFmtId="0" fontId="5" fillId="0" borderId="5" xfId="0" applyFont="1" applyBorder="1" applyAlignment="1">
      <alignment horizontal="center" vertical="center" textRotation="255" wrapText="1"/>
    </xf>
    <xf numFmtId="0" fontId="5" fillId="0" borderId="6" xfId="0" applyFont="1" applyBorder="1" applyAlignment="1">
      <alignment horizontal="center" vertical="center" textRotation="255" wrapText="1"/>
    </xf>
    <xf numFmtId="0" fontId="5" fillId="0" borderId="9" xfId="0" applyFont="1" applyBorder="1" applyAlignment="1">
      <alignment horizontal="center" vertical="center" textRotation="255" wrapText="1"/>
    </xf>
    <xf numFmtId="0" fontId="5" fillId="0" borderId="7" xfId="0" applyFont="1" applyBorder="1" applyAlignment="1">
      <alignment horizontal="center" vertical="center" textRotation="255" wrapText="1"/>
    </xf>
    <xf numFmtId="0" fontId="6" fillId="0" borderId="2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3" fillId="4" borderId="0" xfId="1" quotePrefix="1" applyFill="1" applyAlignment="1">
      <alignment vertical="center"/>
    </xf>
    <xf numFmtId="167" fontId="3" fillId="4" borderId="0" xfId="1" applyNumberFormat="1" applyFill="1" applyAlignment="1">
      <alignment horizontal="center" vertical="center"/>
    </xf>
    <xf numFmtId="167" fontId="6" fillId="0" borderId="0" xfId="0" applyNumberFormat="1" applyFont="1" applyAlignment="1">
      <alignment horizontal="center" textRotation="90"/>
    </xf>
    <xf numFmtId="0" fontId="6" fillId="0" borderId="0" xfId="0" applyFont="1" applyAlignment="1">
      <alignment horizontal="center" textRotation="90"/>
    </xf>
    <xf numFmtId="14" fontId="6" fillId="0" borderId="0" xfId="0" applyNumberFormat="1" applyFont="1" applyAlignment="1">
      <alignment horizontal="center" textRotation="90"/>
    </xf>
    <xf numFmtId="0" fontId="9" fillId="0" borderId="0" xfId="0" applyFont="1" applyAlignment="1">
      <alignment horizontal="center" wrapText="1"/>
    </xf>
    <xf numFmtId="164" fontId="10" fillId="0" borderId="0" xfId="0" applyNumberFormat="1" applyFont="1" applyAlignment="1">
      <alignment horizontal="center" vertical="top"/>
    </xf>
    <xf numFmtId="168" fontId="0" fillId="0" borderId="0" xfId="0" applyNumberFormat="1" applyAlignment="1">
      <alignment horizontal="center" vertical="center"/>
    </xf>
    <xf numFmtId="169" fontId="0" fillId="0" borderId="0" xfId="0" applyNumberFormat="1" applyAlignment="1">
      <alignment horizontal="center" vertical="center"/>
    </xf>
    <xf numFmtId="170" fontId="0" fillId="0" borderId="0" xfId="0" applyNumberFormat="1" applyAlignment="1">
      <alignment horizontal="center" vertical="center"/>
    </xf>
    <xf numFmtId="1" fontId="0" fillId="0" borderId="0" xfId="0" applyNumberFormat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11" fillId="12" borderId="0" xfId="0" applyFont="1" applyFill="1" applyAlignment="1">
      <alignment horizontal="center" vertical="center"/>
    </xf>
    <xf numFmtId="0" fontId="11" fillId="5" borderId="0" xfId="0" applyFont="1" applyFill="1" applyAlignment="1">
      <alignment horizontal="center" vertical="center"/>
    </xf>
    <xf numFmtId="165" fontId="12" fillId="6" borderId="16" xfId="0" applyNumberFormat="1" applyFont="1" applyFill="1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165" fontId="12" fillId="6" borderId="0" xfId="0" applyNumberFormat="1" applyFont="1" applyFill="1" applyAlignment="1">
      <alignment horizontal="center" vertical="center"/>
    </xf>
    <xf numFmtId="0" fontId="7" fillId="0" borderId="0" xfId="0" applyFont="1" applyAlignment="1">
      <alignment textRotation="255" wrapText="1"/>
    </xf>
    <xf numFmtId="0" fontId="0" fillId="0" borderId="0" xfId="0" quotePrefix="1" applyFont="1" applyAlignment="1">
      <alignment horizontal="center" vertical="center" textRotation="255" wrapText="1"/>
    </xf>
    <xf numFmtId="0" fontId="0" fillId="0" borderId="0" xfId="0" applyFont="1" applyAlignment="1">
      <alignment horizontal="center" vertical="center" textRotation="255" wrapText="1"/>
    </xf>
    <xf numFmtId="0" fontId="11" fillId="3" borderId="0" xfId="0" applyFont="1" applyFill="1" applyAlignment="1">
      <alignment horizontal="center" vertical="center"/>
    </xf>
    <xf numFmtId="0" fontId="11" fillId="7" borderId="0" xfId="0" applyFont="1" applyFill="1" applyAlignment="1">
      <alignment horizontal="center" vertical="center"/>
    </xf>
    <xf numFmtId="0" fontId="8" fillId="8" borderId="0" xfId="0" applyFont="1" applyFill="1" applyAlignment="1">
      <alignment horizontal="center" vertical="center"/>
    </xf>
    <xf numFmtId="0" fontId="8" fillId="9" borderId="0" xfId="0" applyFont="1" applyFill="1" applyAlignment="1">
      <alignment horizontal="center" vertical="center"/>
    </xf>
    <xf numFmtId="0" fontId="8" fillId="10" borderId="0" xfId="0" applyFont="1" applyFill="1" applyAlignment="1">
      <alignment horizontal="center" vertical="center"/>
    </xf>
    <xf numFmtId="0" fontId="8" fillId="11" borderId="0" xfId="0" applyFont="1" applyFill="1" applyAlignment="1">
      <alignment horizontal="center" vertical="center"/>
    </xf>
    <xf numFmtId="0" fontId="2" fillId="0" borderId="0" xfId="0" applyNumberFormat="1" applyFont="1" applyAlignment="1">
      <alignment horizontal="center" vertical="center"/>
    </xf>
    <xf numFmtId="0" fontId="0" fillId="0" borderId="0" xfId="0" applyNumberFormat="1" applyAlignment="1">
      <alignment horizontal="left"/>
    </xf>
    <xf numFmtId="1" fontId="0" fillId="0" borderId="0" xfId="0" applyNumberFormat="1" applyAlignment="1">
      <alignment horizontal="left" vertical="top"/>
    </xf>
    <xf numFmtId="0" fontId="0" fillId="0" borderId="0" xfId="0" applyAlignment="1">
      <alignment horizontal="left" vertical="top"/>
    </xf>
    <xf numFmtId="0" fontId="0" fillId="0" borderId="1" xfId="0" applyBorder="1"/>
    <xf numFmtId="0" fontId="0" fillId="0" borderId="2" xfId="0" applyBorder="1"/>
    <xf numFmtId="0" fontId="0" fillId="0" borderId="8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9" xfId="0" applyBorder="1"/>
    <xf numFmtId="0" fontId="0" fillId="0" borderId="7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1" fillId="0" borderId="17" xfId="0" applyFont="1" applyBorder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10" fillId="0" borderId="0" xfId="0" applyNumberFormat="1" applyFont="1" applyAlignment="1">
      <alignment horizontal="center" vertical="center" wrapText="1"/>
    </xf>
    <xf numFmtId="14" fontId="0" fillId="0" borderId="0" xfId="0" applyNumberFormat="1" applyAlignment="1">
      <alignment horizontal="center"/>
    </xf>
    <xf numFmtId="14" fontId="13" fillId="9" borderId="0" xfId="0" applyNumberFormat="1" applyFont="1" applyFill="1" applyAlignment="1">
      <alignment horizontal="center" vertical="center"/>
    </xf>
    <xf numFmtId="0" fontId="14" fillId="0" borderId="0" xfId="0" applyFont="1" applyAlignment="1">
      <alignment horizontal="center" vertical="center" wrapText="1"/>
    </xf>
    <xf numFmtId="0" fontId="0" fillId="0" borderId="0" xfId="0" applyAlignment="1">
      <alignment vertical="center"/>
    </xf>
    <xf numFmtId="0" fontId="8" fillId="0" borderId="0" xfId="0" applyFont="1" applyAlignment="1">
      <alignment vertical="center"/>
    </xf>
    <xf numFmtId="0" fontId="8" fillId="0" borderId="0" xfId="0" applyFont="1" applyAlignment="1">
      <alignment horizontal="center" vertical="center"/>
    </xf>
    <xf numFmtId="0" fontId="11" fillId="13" borderId="0" xfId="0" applyFont="1" applyFill="1" applyAlignment="1">
      <alignment horizontal="center" vertical="center"/>
    </xf>
    <xf numFmtId="0" fontId="2" fillId="13" borderId="0" xfId="0" applyFont="1" applyFill="1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0" xfId="0" quotePrefix="1" applyAlignment="1">
      <alignment vertical="center"/>
    </xf>
    <xf numFmtId="0" fontId="0" fillId="0" borderId="0" xfId="0" quotePrefix="1" applyAlignment="1">
      <alignment horizontal="left" vertical="center"/>
    </xf>
    <xf numFmtId="0" fontId="15" fillId="0" borderId="0" xfId="2" applyAlignment="1">
      <alignment horizontal="left" vertical="center"/>
    </xf>
    <xf numFmtId="0" fontId="16" fillId="4" borderId="0" xfId="1" applyFont="1" applyFill="1" applyAlignment="1">
      <alignment vertical="center"/>
    </xf>
    <xf numFmtId="167" fontId="16" fillId="4" borderId="0" xfId="1" applyNumberFormat="1" applyFont="1" applyFill="1" applyAlignment="1">
      <alignment horizontal="center" vertical="center"/>
    </xf>
    <xf numFmtId="173" fontId="0" fillId="0" borderId="0" xfId="0" applyNumberFormat="1" applyAlignment="1">
      <alignment horizontal="center" vertical="center"/>
    </xf>
    <xf numFmtId="0" fontId="14" fillId="0" borderId="0" xfId="0" applyFont="1" applyAlignment="1">
      <alignment horizontal="center" vertical="center" wrapText="1"/>
    </xf>
    <xf numFmtId="0" fontId="0" fillId="0" borderId="0" xfId="0" applyAlignment="1">
      <alignment horizontal="right" vertical="center"/>
    </xf>
  </cellXfs>
  <cellStyles count="3">
    <cellStyle name="Lien hypertexte" xfId="2" builtinId="8"/>
    <cellStyle name="Normal" xfId="0" builtinId="0"/>
    <cellStyle name="Normal 2" xfId="1" xr:uid="{7969DC60-D704-4F75-8A8C-E4BE0A7E7D9C}"/>
  </cellStyles>
  <dxfs count="13">
    <dxf>
      <fill>
        <patternFill>
          <bgColor theme="0" tint="-4.9989318521683403E-2"/>
        </patternFill>
      </fill>
    </dxf>
    <dxf>
      <font>
        <b/>
        <i val="0"/>
        <strike val="0"/>
      </font>
      <fill>
        <patternFill>
          <bgColor theme="9" tint="0.79998168889431442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0070C0"/>
        </patternFill>
      </fill>
    </dxf>
    <dxf>
      <font>
        <b/>
        <i val="0"/>
        <strike val="0"/>
        <color theme="0"/>
      </font>
      <fill>
        <patternFill>
          <bgColor theme="9" tint="-0.24994659260841701"/>
        </patternFill>
      </fill>
    </dxf>
    <dxf>
      <font>
        <b/>
        <i val="0"/>
        <strike val="0"/>
      </font>
      <fill>
        <patternFill>
          <bgColor theme="7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FF99FF"/>
        </patternFill>
      </fill>
    </dxf>
    <dxf>
      <font>
        <b/>
        <i val="0"/>
        <strike val="0"/>
      </font>
      <fill>
        <patternFill>
          <bgColor theme="5" tint="0.79998168889431442"/>
        </patternFill>
      </fill>
    </dxf>
    <dxf>
      <font>
        <b/>
        <i val="0"/>
        <strike val="0"/>
        <color theme="0"/>
      </font>
      <fill>
        <patternFill>
          <bgColor rgb="FF7030A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theme="5" tint="-0.24994659260841701"/>
        </patternFill>
      </fill>
    </dxf>
    <dxf>
      <fill>
        <patternFill>
          <bgColor theme="0" tint="-4.9989318521683403E-2"/>
        </patternFill>
      </fill>
    </dxf>
  </dxfs>
  <tableStyles count="0" defaultTableStyle="TableStyleMedium2" defaultPivotStyle="PivotStyleLight16"/>
  <colors>
    <mruColors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38100</xdr:colOff>
      <xdr:row>35</xdr:row>
      <xdr:rowOff>167640</xdr:rowOff>
    </xdr:from>
    <xdr:to>
      <xdr:col>56</xdr:col>
      <xdr:colOff>137160</xdr:colOff>
      <xdr:row>89</xdr:row>
      <xdr:rowOff>30480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357BE2B5-ECDC-45D9-B2F0-CBDFF99839A4}"/>
            </a:ext>
          </a:extLst>
        </xdr:cNvPr>
        <xdr:cNvSpPr txBox="1"/>
      </xdr:nvSpPr>
      <xdr:spPr>
        <a:xfrm>
          <a:off x="4907280" y="9906000"/>
          <a:ext cx="8100060" cy="973836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H" sz="11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Dates religieuses dépendantes de la date de Pâques</a:t>
          </a:r>
        </a:p>
        <a:p>
          <a:r>
            <a:rPr lang="fr-CH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(calendrier grégorien)</a:t>
          </a:r>
        </a:p>
        <a:p>
          <a:r>
            <a:rPr lang="fr-CH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</a:t>
          </a:r>
        </a:p>
        <a:p>
          <a:r>
            <a:rPr lang="fr-CH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avant Pâques</a:t>
          </a:r>
        </a:p>
        <a:p>
          <a:r>
            <a:rPr lang="fr-CH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Nbre de jours</a:t>
          </a:r>
        </a:p>
        <a:p>
          <a:r>
            <a:rPr lang="fr-CH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Date </a:t>
          </a:r>
        </a:p>
        <a:p>
          <a:r>
            <a:rPr lang="fr-CH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Cendres</a:t>
          </a:r>
        </a:p>
        <a:p>
          <a:r>
            <a:rPr lang="fr-CH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-46</a:t>
          </a:r>
        </a:p>
        <a:p>
          <a:r>
            <a:rPr lang="fr-CH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/</a:t>
          </a:r>
        </a:p>
        <a:p>
          <a:r>
            <a:rPr lang="fr-CH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1er dimanche de Carême</a:t>
          </a:r>
        </a:p>
        <a:p>
          <a:r>
            <a:rPr lang="fr-CH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-42</a:t>
          </a:r>
        </a:p>
        <a:p>
          <a:r>
            <a:rPr lang="fr-CH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/</a:t>
          </a:r>
        </a:p>
        <a:p>
          <a:r>
            <a:rPr lang="fr-CH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La Passion</a:t>
          </a:r>
        </a:p>
        <a:p>
          <a:r>
            <a:rPr lang="fr-CH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-14</a:t>
          </a:r>
        </a:p>
        <a:p>
          <a:r>
            <a:rPr lang="fr-CH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/</a:t>
          </a:r>
        </a:p>
        <a:p>
          <a:r>
            <a:rPr lang="fr-CH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Les Rameaux</a:t>
          </a:r>
        </a:p>
        <a:p>
          <a:r>
            <a:rPr lang="fr-CH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-7</a:t>
          </a:r>
        </a:p>
        <a:p>
          <a:r>
            <a:rPr lang="fr-CH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/</a:t>
          </a:r>
        </a:p>
        <a:p>
          <a:r>
            <a:rPr lang="fr-CH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après Pâques</a:t>
          </a:r>
        </a:p>
        <a:p>
          <a:r>
            <a:rPr lang="fr-CH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Nbre de jours</a:t>
          </a:r>
        </a:p>
        <a:p>
          <a:r>
            <a:rPr lang="fr-CH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</a:t>
          </a:r>
        </a:p>
        <a:p>
          <a:r>
            <a:rPr lang="fr-CH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Ascension</a:t>
          </a:r>
        </a:p>
        <a:p>
          <a:r>
            <a:rPr lang="fr-CH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39</a:t>
          </a:r>
        </a:p>
        <a:p>
          <a:r>
            <a:rPr lang="fr-CH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/</a:t>
          </a:r>
        </a:p>
        <a:p>
          <a:r>
            <a:rPr lang="fr-CH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Pentecôte</a:t>
          </a:r>
        </a:p>
        <a:p>
          <a:r>
            <a:rPr lang="fr-CH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49</a:t>
          </a:r>
        </a:p>
        <a:p>
          <a:r>
            <a:rPr lang="fr-CH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/</a:t>
          </a:r>
        </a:p>
        <a:p>
          <a:r>
            <a:rPr lang="fr-CH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Trinité</a:t>
          </a:r>
        </a:p>
        <a:p>
          <a:r>
            <a:rPr lang="fr-CH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56</a:t>
          </a:r>
        </a:p>
        <a:p>
          <a:r>
            <a:rPr lang="fr-CH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/</a:t>
          </a:r>
        </a:p>
        <a:p>
          <a:r>
            <a:rPr lang="fr-CH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Fête-Dieu</a:t>
          </a:r>
        </a:p>
        <a:p>
          <a:r>
            <a:rPr lang="fr-CH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63</a:t>
          </a:r>
        </a:p>
        <a:p>
          <a:r>
            <a:rPr lang="fr-CH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/</a:t>
          </a:r>
        </a:p>
        <a:p>
          <a:endParaRPr lang="fr-CH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Install\semainier-agenda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emainier"/>
    </sheetNames>
    <sheetDataSet>
      <sheetData sheetId="0">
        <row r="7">
          <cell r="R7">
            <v>2012</v>
          </cell>
        </row>
        <row r="8">
          <cell r="R8">
            <v>2013</v>
          </cell>
        </row>
        <row r="9">
          <cell r="R9">
            <v>2014</v>
          </cell>
        </row>
        <row r="10">
          <cell r="R10">
            <v>2015</v>
          </cell>
        </row>
        <row r="11">
          <cell r="R11">
            <v>2016</v>
          </cell>
        </row>
        <row r="12">
          <cell r="R12">
            <v>2017</v>
          </cell>
        </row>
        <row r="13">
          <cell r="R13">
            <v>2018</v>
          </cell>
        </row>
        <row r="14">
          <cell r="R14">
            <v>2019</v>
          </cell>
        </row>
        <row r="15">
          <cell r="R15">
            <v>2020</v>
          </cell>
        </row>
        <row r="16">
          <cell r="R16">
            <v>2021</v>
          </cell>
        </row>
        <row r="17">
          <cell r="R17">
            <v>2022</v>
          </cell>
        </row>
        <row r="18">
          <cell r="R18">
            <v>2023</v>
          </cell>
        </row>
        <row r="19">
          <cell r="R19">
            <v>2024</v>
          </cell>
        </row>
        <row r="20">
          <cell r="R20">
            <v>2025</v>
          </cell>
        </row>
        <row r="21">
          <cell r="R21">
            <v>2026</v>
          </cell>
        </row>
        <row r="22">
          <cell r="R22">
            <v>2027</v>
          </cell>
        </row>
        <row r="23">
          <cell r="R23">
            <v>2028</v>
          </cell>
        </row>
        <row r="24">
          <cell r="R24">
            <v>2029</v>
          </cell>
        </row>
        <row r="25">
          <cell r="R25">
            <v>2030</v>
          </cell>
        </row>
        <row r="26">
          <cell r="R26">
            <v>2031</v>
          </cell>
        </row>
        <row r="27">
          <cell r="R27">
            <v>2032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pgj.pagesperso-orange.fr/paques.ht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E09BEA-17C1-4425-99FC-412648A95515}">
  <sheetPr codeName="Feuil1">
    <pageSetUpPr fitToPage="1"/>
  </sheetPr>
  <dimension ref="A1:GA42"/>
  <sheetViews>
    <sheetView showGridLines="0" tabSelected="1" topLeftCell="W7" zoomScaleNormal="100" workbookViewId="0">
      <selection activeCell="BK21" sqref="BK21"/>
    </sheetView>
  </sheetViews>
  <sheetFormatPr baseColWidth="10" defaultRowHeight="14.4" x14ac:dyDescent="0.3"/>
  <cols>
    <col min="1" max="1" width="19.6640625" customWidth="1"/>
    <col min="2" max="2" width="2.88671875" customWidth="1"/>
    <col min="3" max="3" width="17.5546875" customWidth="1"/>
    <col min="4" max="4" width="3" customWidth="1"/>
    <col min="5" max="5" width="2.88671875" customWidth="1"/>
    <col min="6" max="58" width="2.77734375" style="2" customWidth="1"/>
    <col min="59" max="59" width="1.88671875" customWidth="1"/>
    <col min="60" max="61" width="9.5546875" customWidth="1"/>
    <col min="62" max="62" width="17.88671875" customWidth="1"/>
    <col min="64" max="64" width="19.6640625" bestFit="1" customWidth="1"/>
    <col min="65" max="65" width="5" customWidth="1"/>
    <col min="66" max="66" width="3.77734375" customWidth="1"/>
    <col min="69" max="69" width="19.33203125" customWidth="1"/>
    <col min="70" max="70" width="19.6640625" bestFit="1" customWidth="1"/>
    <col min="183" max="183" width="15.5546875" bestFit="1" customWidth="1"/>
  </cols>
  <sheetData>
    <row r="1" spans="1:183" x14ac:dyDescent="0.3">
      <c r="B1" s="5"/>
      <c r="C1" s="5"/>
      <c r="D1" s="5"/>
    </row>
    <row r="2" spans="1:183" ht="58.2" customHeight="1" x14ac:dyDescent="0.3">
      <c r="A2" s="89" t="s">
        <v>49</v>
      </c>
      <c r="B2" s="5"/>
      <c r="C2" s="49" t="s">
        <v>45</v>
      </c>
      <c r="D2" s="5"/>
      <c r="F2" s="47" t="str">
        <f>BL9</f>
        <v>Nouvel An</v>
      </c>
      <c r="G2" s="47"/>
      <c r="H2" s="47"/>
      <c r="I2" s="47"/>
      <c r="J2" s="47"/>
      <c r="K2" s="47"/>
      <c r="L2" s="47"/>
      <c r="M2" s="47"/>
      <c r="N2" s="47"/>
      <c r="O2" s="47"/>
      <c r="P2" s="47"/>
      <c r="Q2" s="47" t="str">
        <f>BL10</f>
        <v>Saint-Joseph</v>
      </c>
      <c r="R2" s="47"/>
      <c r="S2" s="47"/>
      <c r="T2" s="47"/>
      <c r="U2" s="47" t="str">
        <f>BL11</f>
        <v>Vendredi Saint</v>
      </c>
      <c r="V2" s="47" t="str">
        <f>BL12</f>
        <v>Lundi de Pâques</v>
      </c>
      <c r="W2" s="47"/>
      <c r="X2" s="47" t="str">
        <f>BL14</f>
        <v>Pentecôte</v>
      </c>
      <c r="Y2" s="47"/>
      <c r="Z2" s="47"/>
      <c r="AA2" s="47" t="str">
        <f>BL13</f>
        <v>Ascension</v>
      </c>
      <c r="AB2" s="47"/>
      <c r="AC2" s="47"/>
      <c r="AD2" s="47" t="str">
        <f>BL15</f>
        <v>Fête-Dieu</v>
      </c>
      <c r="AE2" s="47"/>
      <c r="AF2" s="47"/>
      <c r="AG2" s="47"/>
      <c r="AH2" s="47"/>
      <c r="AI2" s="47"/>
      <c r="AJ2" s="48" t="str">
        <f>BL16</f>
        <v>Fête Nationale</v>
      </c>
      <c r="AK2" s="47"/>
      <c r="AL2" s="47" t="str">
        <f>BL17</f>
        <v>Assomption</v>
      </c>
      <c r="AM2" s="47"/>
      <c r="AN2" s="47"/>
      <c r="AO2" s="47"/>
      <c r="AP2" s="47"/>
      <c r="AQ2" s="47"/>
      <c r="AR2" s="47"/>
      <c r="AS2" s="47"/>
      <c r="AT2" s="47"/>
      <c r="AU2" s="47"/>
      <c r="AV2" s="47"/>
      <c r="AW2" s="47" t="str">
        <f>BL18</f>
        <v>Toussaint</v>
      </c>
      <c r="AX2" s="47"/>
      <c r="AY2" s="47"/>
      <c r="AZ2" s="47"/>
      <c r="BA2" s="47"/>
      <c r="BB2" s="47" t="str">
        <f>BL19</f>
        <v>Imm. Concep.</v>
      </c>
      <c r="BC2" s="47"/>
      <c r="BD2" s="47"/>
      <c r="BE2" s="47" t="str">
        <f>BL20</f>
        <v>Noël</v>
      </c>
      <c r="BF2" s="47" t="str">
        <f>BL21</f>
        <v>Nouvel An</v>
      </c>
    </row>
    <row r="3" spans="1:183" ht="47.4" customHeight="1" x14ac:dyDescent="0.3">
      <c r="A3" s="91">
        <v>43466</v>
      </c>
      <c r="B3" s="5"/>
      <c r="C3" s="50">
        <f>A3</f>
        <v>43466</v>
      </c>
      <c r="D3" s="5"/>
      <c r="F3" s="46">
        <f>BK9</f>
        <v>43466</v>
      </c>
      <c r="G3" s="46"/>
      <c r="H3" s="46"/>
      <c r="I3" s="46"/>
      <c r="J3" s="46"/>
      <c r="K3" s="46"/>
      <c r="L3" s="46"/>
      <c r="M3" s="46"/>
      <c r="N3" s="46"/>
      <c r="O3" s="46"/>
      <c r="P3" s="46"/>
      <c r="Q3" s="46">
        <f>BK10</f>
        <v>43543</v>
      </c>
      <c r="R3" s="46"/>
      <c r="S3" s="46"/>
      <c r="T3" s="46"/>
      <c r="U3" s="46">
        <f>BK11</f>
        <v>43574</v>
      </c>
      <c r="V3" s="46">
        <f>BK12</f>
        <v>43577</v>
      </c>
      <c r="W3" s="46"/>
      <c r="X3" s="46">
        <f>BK14</f>
        <v>43592</v>
      </c>
      <c r="Y3" s="46"/>
      <c r="Z3" s="46"/>
      <c r="AA3" s="46">
        <f>BK13</f>
        <v>43615</v>
      </c>
      <c r="AB3" s="46"/>
      <c r="AC3" s="46"/>
      <c r="AD3" s="46">
        <f>BK15</f>
        <v>43639</v>
      </c>
      <c r="AE3" s="46"/>
      <c r="AF3" s="46"/>
      <c r="AG3" s="46"/>
      <c r="AH3" s="46"/>
      <c r="AI3" s="46"/>
      <c r="AJ3" s="46">
        <f>BK16</f>
        <v>43678</v>
      </c>
      <c r="AK3" s="46"/>
      <c r="AL3" s="46">
        <f>BK17</f>
        <v>43692</v>
      </c>
      <c r="AM3" s="46"/>
      <c r="AN3" s="46"/>
      <c r="AO3" s="46"/>
      <c r="AP3" s="46"/>
      <c r="AQ3" s="46"/>
      <c r="AR3" s="46"/>
      <c r="AS3" s="46"/>
      <c r="AT3" s="46"/>
      <c r="AU3" s="46"/>
      <c r="AV3" s="46"/>
      <c r="AW3" s="46">
        <f>BK18</f>
        <v>43770</v>
      </c>
      <c r="AX3" s="46"/>
      <c r="AY3" s="46"/>
      <c r="AZ3" s="46"/>
      <c r="BA3" s="46"/>
      <c r="BB3" s="46">
        <f>BK19</f>
        <v>43807</v>
      </c>
      <c r="BC3" s="46"/>
      <c r="BD3" s="46"/>
      <c r="BE3" s="46">
        <f>BK20</f>
        <v>43824</v>
      </c>
      <c r="BF3" s="46">
        <f>BK21</f>
        <v>43831</v>
      </c>
      <c r="BL3" s="104"/>
    </row>
    <row r="4" spans="1:183" ht="15" thickBot="1" x14ac:dyDescent="0.35">
      <c r="C4" s="11" t="s">
        <v>2</v>
      </c>
      <c r="D4" s="62" t="s">
        <v>14</v>
      </c>
      <c r="E4" s="61" t="s">
        <v>13</v>
      </c>
      <c r="F4" s="60">
        <f>MONTH(C3)</f>
        <v>1</v>
      </c>
      <c r="G4" s="60"/>
      <c r="H4" s="60"/>
      <c r="I4" s="60"/>
      <c r="J4" s="60">
        <f>F4+31</f>
        <v>32</v>
      </c>
      <c r="K4" s="60"/>
      <c r="L4" s="60"/>
      <c r="M4" s="60"/>
      <c r="N4" s="28"/>
      <c r="O4" s="60">
        <f>J4+30</f>
        <v>62</v>
      </c>
      <c r="P4" s="60"/>
      <c r="Q4" s="60"/>
      <c r="R4" s="60"/>
      <c r="S4" s="60">
        <f>O4+30</f>
        <v>92</v>
      </c>
      <c r="T4" s="60"/>
      <c r="U4" s="60"/>
      <c r="V4" s="60"/>
      <c r="W4" s="28"/>
      <c r="X4" s="60">
        <f>S4+30</f>
        <v>122</v>
      </c>
      <c r="Y4" s="60"/>
      <c r="Z4" s="60"/>
      <c r="AA4" s="60"/>
      <c r="AB4" s="60">
        <f>X4+33</f>
        <v>155</v>
      </c>
      <c r="AC4" s="60"/>
      <c r="AD4" s="60"/>
      <c r="AE4" s="60"/>
      <c r="AF4" s="60">
        <f>AB4+30</f>
        <v>185</v>
      </c>
      <c r="AG4" s="60"/>
      <c r="AH4" s="60"/>
      <c r="AI4" s="60"/>
      <c r="AJ4" s="28"/>
      <c r="AK4" s="60">
        <f>AF4+31</f>
        <v>216</v>
      </c>
      <c r="AL4" s="60"/>
      <c r="AM4" s="60"/>
      <c r="AN4" s="60"/>
      <c r="AO4" s="58">
        <f>AK4+30</f>
        <v>246</v>
      </c>
      <c r="AP4" s="59"/>
      <c r="AQ4" s="59"/>
      <c r="AR4" s="59"/>
      <c r="AS4" s="28"/>
      <c r="AT4" s="58">
        <f>AO4+31</f>
        <v>277</v>
      </c>
      <c r="AU4" s="59"/>
      <c r="AV4" s="59"/>
      <c r="AW4" s="59"/>
      <c r="AX4" s="58">
        <f>AT4+30</f>
        <v>307</v>
      </c>
      <c r="AY4" s="59"/>
      <c r="AZ4" s="59"/>
      <c r="BA4" s="59"/>
      <c r="BB4" s="58">
        <f>AX4+30</f>
        <v>337</v>
      </c>
      <c r="BC4" s="59"/>
      <c r="BD4" s="59"/>
      <c r="BE4" s="59"/>
      <c r="BF4" s="59"/>
      <c r="BH4" s="92" t="s">
        <v>50</v>
      </c>
      <c r="BI4" s="105"/>
      <c r="BL4" s="90"/>
    </row>
    <row r="5" spans="1:183" x14ac:dyDescent="0.3">
      <c r="C5" s="11" t="s">
        <v>3</v>
      </c>
      <c r="D5" s="63"/>
      <c r="E5" s="61"/>
      <c r="F5" s="14">
        <f>WEEKNUM(A3)</f>
        <v>1</v>
      </c>
      <c r="G5" s="15">
        <f>F5+1</f>
        <v>2</v>
      </c>
      <c r="H5" s="15">
        <f>G5+1</f>
        <v>3</v>
      </c>
      <c r="I5" s="15">
        <f t="shared" ref="I5:BE5" si="0">H5+1</f>
        <v>4</v>
      </c>
      <c r="J5" s="15">
        <f t="shared" si="0"/>
        <v>5</v>
      </c>
      <c r="K5" s="15">
        <f t="shared" si="0"/>
        <v>6</v>
      </c>
      <c r="L5" s="15">
        <f t="shared" si="0"/>
        <v>7</v>
      </c>
      <c r="M5" s="15">
        <f t="shared" si="0"/>
        <v>8</v>
      </c>
      <c r="N5" s="15">
        <f t="shared" si="0"/>
        <v>9</v>
      </c>
      <c r="O5" s="15">
        <f t="shared" si="0"/>
        <v>10</v>
      </c>
      <c r="P5" s="15">
        <f t="shared" si="0"/>
        <v>11</v>
      </c>
      <c r="Q5" s="15">
        <f t="shared" si="0"/>
        <v>12</v>
      </c>
      <c r="R5" s="15">
        <f t="shared" si="0"/>
        <v>13</v>
      </c>
      <c r="S5" s="15">
        <f t="shared" si="0"/>
        <v>14</v>
      </c>
      <c r="T5" s="15">
        <f t="shared" si="0"/>
        <v>15</v>
      </c>
      <c r="U5" s="15">
        <f t="shared" si="0"/>
        <v>16</v>
      </c>
      <c r="V5" s="15">
        <f t="shared" si="0"/>
        <v>17</v>
      </c>
      <c r="W5" s="15">
        <f t="shared" si="0"/>
        <v>18</v>
      </c>
      <c r="X5" s="15">
        <f t="shared" si="0"/>
        <v>19</v>
      </c>
      <c r="Y5" s="15">
        <f t="shared" si="0"/>
        <v>20</v>
      </c>
      <c r="Z5" s="15">
        <f t="shared" si="0"/>
        <v>21</v>
      </c>
      <c r="AA5" s="15">
        <f t="shared" si="0"/>
        <v>22</v>
      </c>
      <c r="AB5" s="15">
        <f t="shared" si="0"/>
        <v>23</v>
      </c>
      <c r="AC5" s="15">
        <f t="shared" si="0"/>
        <v>24</v>
      </c>
      <c r="AD5" s="15">
        <f t="shared" si="0"/>
        <v>25</v>
      </c>
      <c r="AE5" s="15">
        <f t="shared" si="0"/>
        <v>26</v>
      </c>
      <c r="AF5" s="15">
        <f t="shared" si="0"/>
        <v>27</v>
      </c>
      <c r="AG5" s="15">
        <f t="shared" si="0"/>
        <v>28</v>
      </c>
      <c r="AH5" s="15">
        <f t="shared" si="0"/>
        <v>29</v>
      </c>
      <c r="AI5" s="15">
        <f t="shared" si="0"/>
        <v>30</v>
      </c>
      <c r="AJ5" s="15">
        <f t="shared" si="0"/>
        <v>31</v>
      </c>
      <c r="AK5" s="15">
        <f t="shared" si="0"/>
        <v>32</v>
      </c>
      <c r="AL5" s="15">
        <f t="shared" si="0"/>
        <v>33</v>
      </c>
      <c r="AM5" s="15">
        <f t="shared" si="0"/>
        <v>34</v>
      </c>
      <c r="AN5" s="15">
        <f t="shared" si="0"/>
        <v>35</v>
      </c>
      <c r="AO5" s="15">
        <f t="shared" si="0"/>
        <v>36</v>
      </c>
      <c r="AP5" s="15">
        <f t="shared" si="0"/>
        <v>37</v>
      </c>
      <c r="AQ5" s="15">
        <f t="shared" si="0"/>
        <v>38</v>
      </c>
      <c r="AR5" s="15">
        <f t="shared" si="0"/>
        <v>39</v>
      </c>
      <c r="AS5" s="15">
        <f t="shared" si="0"/>
        <v>40</v>
      </c>
      <c r="AT5" s="15">
        <f t="shared" si="0"/>
        <v>41</v>
      </c>
      <c r="AU5" s="15">
        <f t="shared" si="0"/>
        <v>42</v>
      </c>
      <c r="AV5" s="15">
        <f t="shared" si="0"/>
        <v>43</v>
      </c>
      <c r="AW5" s="15">
        <f t="shared" si="0"/>
        <v>44</v>
      </c>
      <c r="AX5" s="15">
        <f t="shared" si="0"/>
        <v>45</v>
      </c>
      <c r="AY5" s="15">
        <f t="shared" si="0"/>
        <v>46</v>
      </c>
      <c r="AZ5" s="15">
        <f t="shared" si="0"/>
        <v>47</v>
      </c>
      <c r="BA5" s="15">
        <f t="shared" si="0"/>
        <v>48</v>
      </c>
      <c r="BB5" s="15">
        <f t="shared" si="0"/>
        <v>49</v>
      </c>
      <c r="BC5" s="15">
        <f t="shared" si="0"/>
        <v>50</v>
      </c>
      <c r="BD5" s="15">
        <f t="shared" si="0"/>
        <v>51</v>
      </c>
      <c r="BE5" s="15">
        <f t="shared" si="0"/>
        <v>52</v>
      </c>
      <c r="BF5" s="16">
        <f>BE5-51</f>
        <v>1</v>
      </c>
      <c r="BH5" s="92"/>
      <c r="BI5" s="105"/>
    </row>
    <row r="6" spans="1:183" x14ac:dyDescent="0.3">
      <c r="C6" s="11" t="s">
        <v>1</v>
      </c>
      <c r="D6" s="63"/>
      <c r="E6" s="61"/>
      <c r="F6" s="17">
        <f>F7-6</f>
        <v>43465</v>
      </c>
      <c r="G6" s="12">
        <f>DATE(YEAR(C3),1,8)-WEEKDAY(DATE(YEAR(C3),1,6))</f>
        <v>43472</v>
      </c>
      <c r="H6" s="12">
        <f>G6+7</f>
        <v>43479</v>
      </c>
      <c r="I6" s="12">
        <f t="shared" ref="I6:BF6" si="1">H6+7</f>
        <v>43486</v>
      </c>
      <c r="J6" s="12">
        <f t="shared" si="1"/>
        <v>43493</v>
      </c>
      <c r="K6" s="12">
        <f t="shared" si="1"/>
        <v>43500</v>
      </c>
      <c r="L6" s="12">
        <f t="shared" si="1"/>
        <v>43507</v>
      </c>
      <c r="M6" s="12">
        <f t="shared" si="1"/>
        <v>43514</v>
      </c>
      <c r="N6" s="12">
        <f t="shared" si="1"/>
        <v>43521</v>
      </c>
      <c r="O6" s="12">
        <f t="shared" si="1"/>
        <v>43528</v>
      </c>
      <c r="P6" s="12">
        <f t="shared" si="1"/>
        <v>43535</v>
      </c>
      <c r="Q6" s="12">
        <f t="shared" si="1"/>
        <v>43542</v>
      </c>
      <c r="R6" s="12">
        <f t="shared" si="1"/>
        <v>43549</v>
      </c>
      <c r="S6" s="12">
        <f t="shared" si="1"/>
        <v>43556</v>
      </c>
      <c r="T6" s="12">
        <f t="shared" si="1"/>
        <v>43563</v>
      </c>
      <c r="U6" s="12">
        <f t="shared" si="1"/>
        <v>43570</v>
      </c>
      <c r="V6" s="12">
        <f t="shared" si="1"/>
        <v>43577</v>
      </c>
      <c r="W6" s="12">
        <f t="shared" si="1"/>
        <v>43584</v>
      </c>
      <c r="X6" s="12">
        <f t="shared" si="1"/>
        <v>43591</v>
      </c>
      <c r="Y6" s="12">
        <f t="shared" si="1"/>
        <v>43598</v>
      </c>
      <c r="Z6" s="12">
        <f t="shared" si="1"/>
        <v>43605</v>
      </c>
      <c r="AA6" s="12">
        <f t="shared" si="1"/>
        <v>43612</v>
      </c>
      <c r="AB6" s="12">
        <f t="shared" si="1"/>
        <v>43619</v>
      </c>
      <c r="AC6" s="12">
        <f t="shared" si="1"/>
        <v>43626</v>
      </c>
      <c r="AD6" s="12">
        <f t="shared" si="1"/>
        <v>43633</v>
      </c>
      <c r="AE6" s="12">
        <f t="shared" si="1"/>
        <v>43640</v>
      </c>
      <c r="AF6" s="12">
        <f t="shared" si="1"/>
        <v>43647</v>
      </c>
      <c r="AG6" s="12">
        <f t="shared" si="1"/>
        <v>43654</v>
      </c>
      <c r="AH6" s="12">
        <f t="shared" si="1"/>
        <v>43661</v>
      </c>
      <c r="AI6" s="12">
        <f t="shared" si="1"/>
        <v>43668</v>
      </c>
      <c r="AJ6" s="12">
        <f t="shared" si="1"/>
        <v>43675</v>
      </c>
      <c r="AK6" s="12">
        <f t="shared" si="1"/>
        <v>43682</v>
      </c>
      <c r="AL6" s="12">
        <f t="shared" si="1"/>
        <v>43689</v>
      </c>
      <c r="AM6" s="12">
        <f t="shared" si="1"/>
        <v>43696</v>
      </c>
      <c r="AN6" s="12">
        <f t="shared" si="1"/>
        <v>43703</v>
      </c>
      <c r="AO6" s="12">
        <f t="shared" si="1"/>
        <v>43710</v>
      </c>
      <c r="AP6" s="12">
        <f t="shared" si="1"/>
        <v>43717</v>
      </c>
      <c r="AQ6" s="12">
        <f t="shared" si="1"/>
        <v>43724</v>
      </c>
      <c r="AR6" s="12">
        <f t="shared" si="1"/>
        <v>43731</v>
      </c>
      <c r="AS6" s="12">
        <f t="shared" si="1"/>
        <v>43738</v>
      </c>
      <c r="AT6" s="12">
        <f t="shared" si="1"/>
        <v>43745</v>
      </c>
      <c r="AU6" s="12">
        <f t="shared" si="1"/>
        <v>43752</v>
      </c>
      <c r="AV6" s="12">
        <f t="shared" si="1"/>
        <v>43759</v>
      </c>
      <c r="AW6" s="12">
        <f t="shared" si="1"/>
        <v>43766</v>
      </c>
      <c r="AX6" s="12">
        <f t="shared" si="1"/>
        <v>43773</v>
      </c>
      <c r="AY6" s="12">
        <f t="shared" si="1"/>
        <v>43780</v>
      </c>
      <c r="AZ6" s="12">
        <f t="shared" si="1"/>
        <v>43787</v>
      </c>
      <c r="BA6" s="12">
        <f t="shared" si="1"/>
        <v>43794</v>
      </c>
      <c r="BB6" s="12">
        <f t="shared" si="1"/>
        <v>43801</v>
      </c>
      <c r="BC6" s="12">
        <f t="shared" si="1"/>
        <v>43808</v>
      </c>
      <c r="BD6" s="12">
        <f t="shared" si="1"/>
        <v>43815</v>
      </c>
      <c r="BE6" s="12">
        <f t="shared" si="1"/>
        <v>43822</v>
      </c>
      <c r="BF6" s="18">
        <f t="shared" si="1"/>
        <v>43829</v>
      </c>
      <c r="BH6" s="92"/>
      <c r="BI6" s="105"/>
      <c r="BL6" s="90"/>
    </row>
    <row r="7" spans="1:183" ht="15" thickBot="1" x14ac:dyDescent="0.35">
      <c r="C7" s="11" t="s">
        <v>0</v>
      </c>
      <c r="D7" s="63"/>
      <c r="E7" s="61"/>
      <c r="F7" s="22">
        <f>G6-1</f>
        <v>43471</v>
      </c>
      <c r="G7" s="23">
        <f>G6+6</f>
        <v>43478</v>
      </c>
      <c r="H7" s="23">
        <f>G7+7</f>
        <v>43485</v>
      </c>
      <c r="I7" s="23">
        <f t="shared" ref="I7:BF7" si="2">H7+7</f>
        <v>43492</v>
      </c>
      <c r="J7" s="23">
        <f t="shared" si="2"/>
        <v>43499</v>
      </c>
      <c r="K7" s="23">
        <f t="shared" si="2"/>
        <v>43506</v>
      </c>
      <c r="L7" s="23">
        <f t="shared" si="2"/>
        <v>43513</v>
      </c>
      <c r="M7" s="23">
        <f t="shared" si="2"/>
        <v>43520</v>
      </c>
      <c r="N7" s="23">
        <f t="shared" si="2"/>
        <v>43527</v>
      </c>
      <c r="O7" s="23">
        <f t="shared" si="2"/>
        <v>43534</v>
      </c>
      <c r="P7" s="23">
        <f t="shared" si="2"/>
        <v>43541</v>
      </c>
      <c r="Q7" s="23">
        <f t="shared" si="2"/>
        <v>43548</v>
      </c>
      <c r="R7" s="23">
        <f t="shared" si="2"/>
        <v>43555</v>
      </c>
      <c r="S7" s="23">
        <f t="shared" si="2"/>
        <v>43562</v>
      </c>
      <c r="T7" s="23">
        <f t="shared" si="2"/>
        <v>43569</v>
      </c>
      <c r="U7" s="23">
        <f t="shared" si="2"/>
        <v>43576</v>
      </c>
      <c r="V7" s="23">
        <f t="shared" si="2"/>
        <v>43583</v>
      </c>
      <c r="W7" s="23">
        <f t="shared" si="2"/>
        <v>43590</v>
      </c>
      <c r="X7" s="23">
        <f t="shared" si="2"/>
        <v>43597</v>
      </c>
      <c r="Y7" s="23">
        <f t="shared" si="2"/>
        <v>43604</v>
      </c>
      <c r="Z7" s="23">
        <f t="shared" si="2"/>
        <v>43611</v>
      </c>
      <c r="AA7" s="23">
        <f t="shared" si="2"/>
        <v>43618</v>
      </c>
      <c r="AB7" s="23">
        <f t="shared" si="2"/>
        <v>43625</v>
      </c>
      <c r="AC7" s="23">
        <f t="shared" si="2"/>
        <v>43632</v>
      </c>
      <c r="AD7" s="23">
        <f t="shared" si="2"/>
        <v>43639</v>
      </c>
      <c r="AE7" s="23">
        <f t="shared" si="2"/>
        <v>43646</v>
      </c>
      <c r="AF7" s="23">
        <f t="shared" si="2"/>
        <v>43653</v>
      </c>
      <c r="AG7" s="23">
        <f t="shared" si="2"/>
        <v>43660</v>
      </c>
      <c r="AH7" s="23">
        <f t="shared" si="2"/>
        <v>43667</v>
      </c>
      <c r="AI7" s="23">
        <f t="shared" si="2"/>
        <v>43674</v>
      </c>
      <c r="AJ7" s="23">
        <f t="shared" si="2"/>
        <v>43681</v>
      </c>
      <c r="AK7" s="23">
        <f t="shared" si="2"/>
        <v>43688</v>
      </c>
      <c r="AL7" s="23">
        <f t="shared" si="2"/>
        <v>43695</v>
      </c>
      <c r="AM7" s="23">
        <f t="shared" si="2"/>
        <v>43702</v>
      </c>
      <c r="AN7" s="23">
        <f t="shared" si="2"/>
        <v>43709</v>
      </c>
      <c r="AO7" s="23">
        <f t="shared" si="2"/>
        <v>43716</v>
      </c>
      <c r="AP7" s="23">
        <f t="shared" si="2"/>
        <v>43723</v>
      </c>
      <c r="AQ7" s="23">
        <f t="shared" si="2"/>
        <v>43730</v>
      </c>
      <c r="AR7" s="23">
        <f t="shared" si="2"/>
        <v>43737</v>
      </c>
      <c r="AS7" s="23">
        <f t="shared" si="2"/>
        <v>43744</v>
      </c>
      <c r="AT7" s="23">
        <f t="shared" si="2"/>
        <v>43751</v>
      </c>
      <c r="AU7" s="23">
        <f t="shared" si="2"/>
        <v>43758</v>
      </c>
      <c r="AV7" s="23">
        <f t="shared" si="2"/>
        <v>43765</v>
      </c>
      <c r="AW7" s="23">
        <f t="shared" si="2"/>
        <v>43772</v>
      </c>
      <c r="AX7" s="23">
        <f t="shared" si="2"/>
        <v>43779</v>
      </c>
      <c r="AY7" s="23">
        <f t="shared" si="2"/>
        <v>43786</v>
      </c>
      <c r="AZ7" s="23">
        <f t="shared" si="2"/>
        <v>43793</v>
      </c>
      <c r="BA7" s="23">
        <f t="shared" si="2"/>
        <v>43800</v>
      </c>
      <c r="BB7" s="23">
        <f t="shared" si="2"/>
        <v>43807</v>
      </c>
      <c r="BC7" s="23">
        <f t="shared" si="2"/>
        <v>43814</v>
      </c>
      <c r="BD7" s="23">
        <f t="shared" si="2"/>
        <v>43821</v>
      </c>
      <c r="BE7" s="23">
        <f t="shared" si="2"/>
        <v>43828</v>
      </c>
      <c r="BF7" s="24">
        <f t="shared" si="2"/>
        <v>43835</v>
      </c>
      <c r="BH7" s="92"/>
      <c r="BI7" s="105"/>
    </row>
    <row r="8" spans="1:183" s="3" customFormat="1" ht="22.8" customHeight="1" x14ac:dyDescent="0.3">
      <c r="A8" s="2"/>
      <c r="C8" s="25" t="s">
        <v>61</v>
      </c>
      <c r="D8" s="41">
        <v>100</v>
      </c>
      <c r="E8" s="19">
        <v>25</v>
      </c>
      <c r="F8" s="32"/>
      <c r="G8" s="33"/>
      <c r="H8" s="33"/>
      <c r="I8" s="33"/>
      <c r="J8" s="33"/>
      <c r="K8" s="33"/>
      <c r="L8" s="33"/>
      <c r="M8" s="33"/>
      <c r="N8" s="33"/>
      <c r="O8" s="33"/>
      <c r="P8" s="33"/>
      <c r="Q8" s="33"/>
      <c r="R8" s="33"/>
      <c r="S8" s="33"/>
      <c r="T8" s="33"/>
      <c r="U8" s="33"/>
      <c r="V8" s="33"/>
      <c r="W8" s="33"/>
      <c r="X8" s="33"/>
      <c r="Y8" s="33"/>
      <c r="Z8" s="33"/>
      <c r="AA8" s="33"/>
      <c r="AB8" s="33"/>
      <c r="AC8" s="33"/>
      <c r="AD8" s="33"/>
      <c r="AE8" s="33"/>
      <c r="AF8" s="33"/>
      <c r="AG8" s="33"/>
      <c r="AH8" s="33"/>
      <c r="AI8" s="33"/>
      <c r="AJ8" s="33"/>
      <c r="AK8" s="33"/>
      <c r="AL8" s="33"/>
      <c r="AM8" s="33"/>
      <c r="AN8" s="33"/>
      <c r="AO8" s="33"/>
      <c r="AP8" s="33"/>
      <c r="AQ8" s="33"/>
      <c r="AR8" s="33"/>
      <c r="AS8" s="33"/>
      <c r="AT8" s="33"/>
      <c r="AU8" s="33"/>
      <c r="AV8" s="33"/>
      <c r="AW8" s="33"/>
      <c r="AX8" s="33"/>
      <c r="AY8" s="33"/>
      <c r="AZ8" s="33"/>
      <c r="BA8" s="33"/>
      <c r="BB8" s="33"/>
      <c r="BC8" s="33"/>
      <c r="BD8" s="33"/>
      <c r="BE8" s="33"/>
      <c r="BF8" s="34"/>
      <c r="BH8" s="2">
        <f t="shared" ref="BH8:BH13" si="3">IF(E8="","",COUNTIF(F8:BF8,"V")*5)</f>
        <v>0</v>
      </c>
      <c r="BI8" s="2"/>
      <c r="BJ8" s="106" t="s">
        <v>60</v>
      </c>
      <c r="BK8" s="55">
        <f>YEAR(C3)</f>
        <v>2019</v>
      </c>
      <c r="BL8"/>
      <c r="GA8" s="25" t="s">
        <v>24</v>
      </c>
    </row>
    <row r="9" spans="1:183" s="3" customFormat="1" ht="22.8" customHeight="1" x14ac:dyDescent="0.3">
      <c r="A9" s="2"/>
      <c r="C9" s="30" t="s">
        <v>62</v>
      </c>
      <c r="D9" s="42">
        <v>100</v>
      </c>
      <c r="E9" s="20">
        <v>30</v>
      </c>
      <c r="F9" s="35"/>
      <c r="G9" s="36"/>
      <c r="H9" s="36"/>
      <c r="I9" s="36"/>
      <c r="J9" s="36"/>
      <c r="K9" s="36"/>
      <c r="L9" s="36"/>
      <c r="M9" s="36"/>
      <c r="N9" s="36"/>
      <c r="O9" s="36"/>
      <c r="P9" s="36"/>
      <c r="Q9" s="36"/>
      <c r="R9" s="36"/>
      <c r="S9" s="36"/>
      <c r="T9" s="36"/>
      <c r="U9" s="36"/>
      <c r="V9" s="36"/>
      <c r="W9" s="36"/>
      <c r="X9" s="36"/>
      <c r="Y9" s="36"/>
      <c r="Z9" s="36"/>
      <c r="AA9" s="36"/>
      <c r="AB9" s="36"/>
      <c r="AC9" s="36"/>
      <c r="AD9" s="36"/>
      <c r="AE9" s="36"/>
      <c r="AF9" s="36"/>
      <c r="AG9" s="36"/>
      <c r="AH9" s="36"/>
      <c r="AI9" s="36"/>
      <c r="AJ9" s="36"/>
      <c r="AK9" s="36"/>
      <c r="AL9" s="36"/>
      <c r="AM9" s="36"/>
      <c r="AN9" s="36"/>
      <c r="AO9" s="36"/>
      <c r="AP9" s="36"/>
      <c r="AQ9" s="36"/>
      <c r="AR9" s="36"/>
      <c r="AS9" s="36"/>
      <c r="AT9" s="36"/>
      <c r="AU9" s="36"/>
      <c r="AV9" s="36"/>
      <c r="AW9" s="36"/>
      <c r="AX9" s="36"/>
      <c r="AY9" s="36"/>
      <c r="AZ9" s="36"/>
      <c r="BA9" s="36"/>
      <c r="BB9" s="36"/>
      <c r="BC9" s="36"/>
      <c r="BD9" s="36"/>
      <c r="BE9" s="36"/>
      <c r="BF9" s="37"/>
      <c r="BH9" s="2">
        <f t="shared" si="3"/>
        <v>0</v>
      </c>
      <c r="BI9" s="2"/>
      <c r="BK9" s="45">
        <f>DATE(BK8,1,1)</f>
        <v>43466</v>
      </c>
      <c r="BL9" s="44" t="s">
        <v>4</v>
      </c>
      <c r="BN9" s="98"/>
      <c r="GA9" s="30" t="s">
        <v>25</v>
      </c>
    </row>
    <row r="10" spans="1:183" s="3" customFormat="1" ht="22.8" customHeight="1" x14ac:dyDescent="0.3">
      <c r="A10" s="2"/>
      <c r="C10" s="25" t="s">
        <v>63</v>
      </c>
      <c r="D10" s="42">
        <v>100</v>
      </c>
      <c r="E10" s="20">
        <v>35</v>
      </c>
      <c r="F10" s="35"/>
      <c r="G10" s="36"/>
      <c r="H10" s="36"/>
      <c r="I10" s="36"/>
      <c r="J10" s="36"/>
      <c r="K10" s="36"/>
      <c r="L10" s="36"/>
      <c r="M10" s="36"/>
      <c r="N10" s="36"/>
      <c r="O10" s="36"/>
      <c r="P10" s="36"/>
      <c r="Q10" s="36"/>
      <c r="R10" s="36"/>
      <c r="S10" s="36"/>
      <c r="T10" s="36"/>
      <c r="U10" s="36"/>
      <c r="V10" s="36"/>
      <c r="W10" s="36"/>
      <c r="X10" s="36"/>
      <c r="Y10" s="36"/>
      <c r="Z10" s="36"/>
      <c r="AA10" s="36"/>
      <c r="AB10" s="36"/>
      <c r="AC10" s="36"/>
      <c r="AD10" s="36"/>
      <c r="AE10" s="36"/>
      <c r="AF10" s="36"/>
      <c r="AG10" s="36"/>
      <c r="AH10" s="36"/>
      <c r="AI10" s="36"/>
      <c r="AJ10" s="36"/>
      <c r="AK10" s="36"/>
      <c r="AL10" s="36"/>
      <c r="AM10" s="36"/>
      <c r="AN10" s="36"/>
      <c r="AO10" s="36"/>
      <c r="AP10" s="36"/>
      <c r="AQ10" s="36"/>
      <c r="AR10" s="36"/>
      <c r="AS10" s="36"/>
      <c r="AT10" s="36"/>
      <c r="AU10" s="36"/>
      <c r="AV10" s="36"/>
      <c r="AW10" s="36"/>
      <c r="AX10" s="36"/>
      <c r="AY10" s="36"/>
      <c r="AZ10" s="36"/>
      <c r="BA10" s="36"/>
      <c r="BB10" s="36"/>
      <c r="BC10" s="36"/>
      <c r="BD10" s="36"/>
      <c r="BE10" s="36"/>
      <c r="BF10" s="37"/>
      <c r="BH10" s="2">
        <f t="shared" si="3"/>
        <v>0</v>
      </c>
      <c r="BI10" s="2"/>
      <c r="BJ10" s="106">
        <f>WEEKNUM(BK10)</f>
        <v>12</v>
      </c>
      <c r="BK10" s="45">
        <f>DATE(BK8,3,19)</f>
        <v>43543</v>
      </c>
      <c r="BL10" s="6" t="s">
        <v>5</v>
      </c>
      <c r="GA10" s="30" t="s">
        <v>26</v>
      </c>
    </row>
    <row r="11" spans="1:183" s="3" customFormat="1" ht="22.8" customHeight="1" x14ac:dyDescent="0.3">
      <c r="A11" s="2"/>
      <c r="C11" s="30" t="s">
        <v>64</v>
      </c>
      <c r="D11" s="42">
        <v>100</v>
      </c>
      <c r="E11" s="20">
        <v>35</v>
      </c>
      <c r="F11" s="35"/>
      <c r="G11" s="36"/>
      <c r="H11" s="36"/>
      <c r="I11" s="36"/>
      <c r="J11" s="36"/>
      <c r="K11" s="36"/>
      <c r="L11" s="36"/>
      <c r="M11" s="36"/>
      <c r="N11" s="36"/>
      <c r="O11" s="36"/>
      <c r="P11" s="36"/>
      <c r="Q11" s="36"/>
      <c r="R11" s="36"/>
      <c r="S11" s="36"/>
      <c r="T11" s="36"/>
      <c r="U11" s="36"/>
      <c r="V11" s="36"/>
      <c r="W11" s="36"/>
      <c r="X11" s="36"/>
      <c r="Y11" s="36"/>
      <c r="Z11" s="36"/>
      <c r="AA11" s="36"/>
      <c r="AB11" s="36"/>
      <c r="AC11" s="36"/>
      <c r="AD11" s="36"/>
      <c r="AE11" s="36"/>
      <c r="AF11" s="36"/>
      <c r="AG11" s="36"/>
      <c r="AH11" s="36"/>
      <c r="AI11" s="36"/>
      <c r="AJ11" s="36"/>
      <c r="AK11" s="36"/>
      <c r="AL11" s="36"/>
      <c r="AM11" s="36"/>
      <c r="AN11" s="36"/>
      <c r="AO11" s="36"/>
      <c r="AP11" s="36"/>
      <c r="AQ11" s="36"/>
      <c r="AR11" s="36"/>
      <c r="AS11" s="36"/>
      <c r="AT11" s="36"/>
      <c r="AU11" s="36"/>
      <c r="AV11" s="36"/>
      <c r="AW11" s="36"/>
      <c r="AX11" s="36"/>
      <c r="AY11" s="36"/>
      <c r="AZ11" s="36"/>
      <c r="BA11" s="36"/>
      <c r="BB11" s="36"/>
      <c r="BC11" s="36"/>
      <c r="BD11" s="36"/>
      <c r="BE11" s="36"/>
      <c r="BF11" s="37"/>
      <c r="BH11" s="2">
        <f t="shared" si="3"/>
        <v>0</v>
      </c>
      <c r="BI11" s="2"/>
      <c r="BJ11" s="106">
        <f>WEEKNUM(BK11)</f>
        <v>16</v>
      </c>
      <c r="BK11" s="45">
        <f>BK12-3</f>
        <v>43574</v>
      </c>
      <c r="BL11" s="6" t="s">
        <v>6</v>
      </c>
      <c r="BM11" s="99" t="s">
        <v>54</v>
      </c>
      <c r="GA11" s="30" t="s">
        <v>27</v>
      </c>
    </row>
    <row r="12" spans="1:183" s="3" customFormat="1" ht="22.8" customHeight="1" x14ac:dyDescent="0.3">
      <c r="A12" s="2"/>
      <c r="C12" s="25" t="s">
        <v>65</v>
      </c>
      <c r="D12" s="42">
        <v>100</v>
      </c>
      <c r="E12" s="20">
        <v>25</v>
      </c>
      <c r="F12" s="35"/>
      <c r="G12" s="36"/>
      <c r="H12" s="36"/>
      <c r="I12" s="36"/>
      <c r="J12" s="36"/>
      <c r="K12" s="36"/>
      <c r="L12" s="36"/>
      <c r="M12" s="36"/>
      <c r="N12" s="36"/>
      <c r="O12" s="36" t="s">
        <v>83</v>
      </c>
      <c r="P12" s="36"/>
      <c r="Q12" s="36"/>
      <c r="R12" s="36"/>
      <c r="S12" s="36"/>
      <c r="T12" s="36"/>
      <c r="U12" s="36"/>
      <c r="V12" s="36"/>
      <c r="W12" s="36"/>
      <c r="X12" s="36"/>
      <c r="Y12" s="36"/>
      <c r="Z12" s="36"/>
      <c r="AA12" s="36"/>
      <c r="AB12" s="36"/>
      <c r="AC12" s="36"/>
      <c r="AD12" s="36"/>
      <c r="AE12" s="36"/>
      <c r="AF12" s="36"/>
      <c r="AG12" s="36"/>
      <c r="AH12" s="36"/>
      <c r="AI12" s="36"/>
      <c r="AJ12" s="36"/>
      <c r="AK12" s="36"/>
      <c r="AL12" s="36"/>
      <c r="AM12" s="36"/>
      <c r="AN12" s="36"/>
      <c r="AO12" s="36"/>
      <c r="AP12" s="36"/>
      <c r="AQ12" s="36"/>
      <c r="AR12" s="36"/>
      <c r="AS12" s="36"/>
      <c r="AT12" s="36"/>
      <c r="AU12" s="36"/>
      <c r="AV12" s="36"/>
      <c r="AW12" s="36"/>
      <c r="AX12" s="36"/>
      <c r="AY12" s="36"/>
      <c r="AZ12" s="36"/>
      <c r="BA12" s="36"/>
      <c r="BB12" s="36"/>
      <c r="BC12" s="36"/>
      <c r="BD12" s="36"/>
      <c r="BE12" s="36"/>
      <c r="BF12" s="37"/>
      <c r="BH12" s="2">
        <f t="shared" si="3"/>
        <v>0</v>
      </c>
      <c r="BI12" s="2"/>
      <c r="BJ12" s="106">
        <f>WEEKNUM(BK12)</f>
        <v>17</v>
      </c>
      <c r="BK12" s="45">
        <f>ROUND(DATE(BK8,4,MOD(234-11*MOD(BK8,19),30))/7,0)*7-6+1</f>
        <v>43577</v>
      </c>
      <c r="BL12" s="6" t="s">
        <v>7</v>
      </c>
      <c r="BM12" s="99" t="s">
        <v>55</v>
      </c>
      <c r="GA12" s="30" t="s">
        <v>28</v>
      </c>
    </row>
    <row r="13" spans="1:183" s="3" customFormat="1" ht="22.8" customHeight="1" x14ac:dyDescent="0.3">
      <c r="A13" s="2"/>
      <c r="C13" s="30" t="s">
        <v>66</v>
      </c>
      <c r="D13" s="42">
        <v>100</v>
      </c>
      <c r="E13" s="20">
        <v>30</v>
      </c>
      <c r="F13" s="35"/>
      <c r="G13" s="36"/>
      <c r="H13" s="36"/>
      <c r="I13" s="36"/>
      <c r="J13" s="36"/>
      <c r="K13" s="36"/>
      <c r="L13" s="36"/>
      <c r="M13" s="36"/>
      <c r="N13" s="36"/>
      <c r="O13" s="36" t="s">
        <v>79</v>
      </c>
      <c r="P13" s="36"/>
      <c r="Q13" s="36"/>
      <c r="R13" s="36"/>
      <c r="S13" s="36"/>
      <c r="T13" s="36"/>
      <c r="U13" s="36"/>
      <c r="V13" s="36"/>
      <c r="W13" s="36"/>
      <c r="X13" s="36"/>
      <c r="Y13" s="36"/>
      <c r="Z13" s="36"/>
      <c r="AA13" s="36"/>
      <c r="AB13" s="36"/>
      <c r="AC13" s="36"/>
      <c r="AD13" s="36"/>
      <c r="AE13" s="36"/>
      <c r="AF13" s="36"/>
      <c r="AG13" s="36"/>
      <c r="AH13" s="36"/>
      <c r="AI13" s="36"/>
      <c r="AJ13" s="36"/>
      <c r="AK13" s="36"/>
      <c r="AL13" s="36"/>
      <c r="AM13" s="36"/>
      <c r="AN13" s="36"/>
      <c r="AO13" s="36"/>
      <c r="AP13" s="36"/>
      <c r="AQ13" s="36"/>
      <c r="AR13" s="36"/>
      <c r="AS13" s="36"/>
      <c r="AT13" s="36"/>
      <c r="AU13" s="36"/>
      <c r="AV13" s="36"/>
      <c r="AW13" s="36"/>
      <c r="AX13" s="36"/>
      <c r="AY13" s="36"/>
      <c r="AZ13" s="36"/>
      <c r="BA13" s="36"/>
      <c r="BB13" s="36"/>
      <c r="BC13" s="36"/>
      <c r="BD13" s="36"/>
      <c r="BE13" s="36"/>
      <c r="BF13" s="37"/>
      <c r="BH13" s="2">
        <f t="shared" si="3"/>
        <v>0</v>
      </c>
      <c r="BI13" s="2"/>
      <c r="BJ13" s="106">
        <f>WEEKNUM(BK13)</f>
        <v>22</v>
      </c>
      <c r="BK13" s="45">
        <f>BK12+38</f>
        <v>43615</v>
      </c>
      <c r="BL13" s="6" t="s">
        <v>8</v>
      </c>
      <c r="BM13" s="99" t="s">
        <v>56</v>
      </c>
      <c r="GA13" s="30" t="s">
        <v>29</v>
      </c>
    </row>
    <row r="14" spans="1:183" s="3" customFormat="1" ht="22.8" customHeight="1" x14ac:dyDescent="0.3">
      <c r="A14" s="2"/>
      <c r="C14" s="25" t="s">
        <v>67</v>
      </c>
      <c r="D14" s="42">
        <v>100</v>
      </c>
      <c r="E14" s="20">
        <v>25</v>
      </c>
      <c r="F14" s="35"/>
      <c r="G14" s="36"/>
      <c r="H14" s="36"/>
      <c r="I14" s="36"/>
      <c r="J14" s="36"/>
      <c r="K14" s="36"/>
      <c r="L14" s="36"/>
      <c r="M14" s="36"/>
      <c r="N14" s="36"/>
      <c r="O14" s="36"/>
      <c r="P14" s="36"/>
      <c r="Q14" s="36"/>
      <c r="R14" s="36"/>
      <c r="S14" s="36"/>
      <c r="T14" s="36"/>
      <c r="U14" s="36"/>
      <c r="V14" s="36"/>
      <c r="W14" s="36"/>
      <c r="X14" s="36"/>
      <c r="Y14" s="36"/>
      <c r="Z14" s="36"/>
      <c r="AA14" s="36"/>
      <c r="AB14" s="36"/>
      <c r="AC14" s="36"/>
      <c r="AD14" s="36"/>
      <c r="AE14" s="36"/>
      <c r="AF14" s="36"/>
      <c r="AG14" s="36"/>
      <c r="AH14" s="36"/>
      <c r="AI14" s="36"/>
      <c r="AJ14" s="36"/>
      <c r="AK14" s="36"/>
      <c r="AL14" s="36"/>
      <c r="AM14" s="36"/>
      <c r="AN14" s="36"/>
      <c r="AO14" s="36"/>
      <c r="AP14" s="36"/>
      <c r="AQ14" s="36"/>
      <c r="AR14" s="36"/>
      <c r="AS14" s="36"/>
      <c r="AT14" s="36"/>
      <c r="AU14" s="36"/>
      <c r="AV14" s="36" t="s">
        <v>46</v>
      </c>
      <c r="AW14" s="36" t="s">
        <v>46</v>
      </c>
      <c r="AX14" s="36" t="s">
        <v>46</v>
      </c>
      <c r="AY14" s="36" t="s">
        <v>46</v>
      </c>
      <c r="AZ14" s="36" t="s">
        <v>46</v>
      </c>
      <c r="BA14" s="36"/>
      <c r="BB14" s="36"/>
      <c r="BC14" s="36"/>
      <c r="BD14" s="36"/>
      <c r="BE14" s="36"/>
      <c r="BF14" s="37"/>
      <c r="BH14" s="2">
        <f>IF(E14="","",COUNTIF(F14:BF14,"V")*5)</f>
        <v>25</v>
      </c>
      <c r="BI14" s="2"/>
      <c r="BJ14" s="106">
        <f>WEEKNUM(BK14)</f>
        <v>19</v>
      </c>
      <c r="BK14" s="45">
        <f>BK10+49</f>
        <v>43592</v>
      </c>
      <c r="BL14" s="6" t="s">
        <v>42</v>
      </c>
      <c r="BM14" s="99" t="s">
        <v>57</v>
      </c>
      <c r="GA14" s="30" t="s">
        <v>30</v>
      </c>
    </row>
    <row r="15" spans="1:183" s="3" customFormat="1" ht="22.8" customHeight="1" x14ac:dyDescent="0.3">
      <c r="A15" s="2"/>
      <c r="C15" s="30" t="s">
        <v>68</v>
      </c>
      <c r="D15" s="42">
        <v>100</v>
      </c>
      <c r="E15" s="20">
        <v>25</v>
      </c>
      <c r="F15" s="35"/>
      <c r="G15" s="36"/>
      <c r="H15" s="36"/>
      <c r="I15" s="36"/>
      <c r="J15" s="36"/>
      <c r="K15" s="36"/>
      <c r="L15" s="36"/>
      <c r="M15" s="36"/>
      <c r="N15" s="36"/>
      <c r="O15" s="36" t="s">
        <v>81</v>
      </c>
      <c r="P15" s="36"/>
      <c r="Q15" s="36"/>
      <c r="R15" s="36" t="s">
        <v>51</v>
      </c>
      <c r="S15" s="36"/>
      <c r="T15" s="36"/>
      <c r="U15" s="36"/>
      <c r="V15" s="36"/>
      <c r="W15" s="36"/>
      <c r="X15" s="36"/>
      <c r="Y15" s="36"/>
      <c r="Z15" s="36"/>
      <c r="AA15" s="36"/>
      <c r="AB15" s="36"/>
      <c r="AC15" s="36"/>
      <c r="AD15" s="36"/>
      <c r="AE15" s="36"/>
      <c r="AF15" s="36"/>
      <c r="AG15" s="36"/>
      <c r="AH15" s="36"/>
      <c r="AI15" s="36"/>
      <c r="AJ15" s="36"/>
      <c r="AK15" s="36"/>
      <c r="AL15" s="36"/>
      <c r="AM15" s="36"/>
      <c r="AN15" s="36"/>
      <c r="AO15" s="36"/>
      <c r="AP15" s="36"/>
      <c r="AQ15" s="36"/>
      <c r="AR15" s="36"/>
      <c r="AS15" s="36"/>
      <c r="AT15" s="36"/>
      <c r="AU15" s="36"/>
      <c r="AV15" s="36"/>
      <c r="AW15" s="36"/>
      <c r="AX15" s="36"/>
      <c r="AY15" s="36"/>
      <c r="AZ15" s="36"/>
      <c r="BA15" s="36"/>
      <c r="BB15" s="36"/>
      <c r="BC15" s="36"/>
      <c r="BD15" s="36"/>
      <c r="BE15" s="36"/>
      <c r="BF15" s="37"/>
      <c r="BH15" s="2">
        <f t="shared" ref="BH15:BH29" si="4">IF(E15="","",COUNTIF(F15:BF15,"V")*5)</f>
        <v>0</v>
      </c>
      <c r="BI15" s="2"/>
      <c r="BJ15" s="106">
        <f>WEEKNUM(BK15)</f>
        <v>26</v>
      </c>
      <c r="BK15" s="103">
        <f>BK12+62</f>
        <v>43639</v>
      </c>
      <c r="BL15" s="102" t="s">
        <v>44</v>
      </c>
      <c r="BM15" s="100" t="s">
        <v>58</v>
      </c>
      <c r="GA15" s="30" t="s">
        <v>31</v>
      </c>
    </row>
    <row r="16" spans="1:183" s="3" customFormat="1" ht="22.8" customHeight="1" x14ac:dyDescent="0.3">
      <c r="A16" s="2"/>
      <c r="C16" s="25" t="s">
        <v>69</v>
      </c>
      <c r="D16" s="42">
        <v>100</v>
      </c>
      <c r="E16" s="20">
        <v>30</v>
      </c>
      <c r="F16" s="35"/>
      <c r="G16" s="36"/>
      <c r="H16" s="36"/>
      <c r="I16" s="36"/>
      <c r="J16" s="36"/>
      <c r="K16" s="36"/>
      <c r="L16" s="36"/>
      <c r="M16" s="36"/>
      <c r="N16" s="36"/>
      <c r="O16" s="36"/>
      <c r="P16" s="36"/>
      <c r="Q16" s="36" t="s">
        <v>23</v>
      </c>
      <c r="R16" s="36"/>
      <c r="S16" s="36"/>
      <c r="T16" s="36"/>
      <c r="U16" s="36"/>
      <c r="V16" s="36"/>
      <c r="W16" s="36"/>
      <c r="X16" s="36"/>
      <c r="Y16" s="36"/>
      <c r="Z16" s="36"/>
      <c r="AA16" s="36"/>
      <c r="AB16" s="36"/>
      <c r="AC16" s="36"/>
      <c r="AD16" s="36"/>
      <c r="AE16" s="36"/>
      <c r="AF16" s="36"/>
      <c r="AG16" s="36"/>
      <c r="AH16" s="36"/>
      <c r="AI16" s="36"/>
      <c r="AJ16" s="36"/>
      <c r="AK16" s="36"/>
      <c r="AL16" s="36"/>
      <c r="AM16" s="36"/>
      <c r="AN16" s="36"/>
      <c r="AO16" s="36"/>
      <c r="AP16" s="36"/>
      <c r="AQ16" s="36"/>
      <c r="AR16" s="36"/>
      <c r="AS16" s="36"/>
      <c r="AT16" s="36"/>
      <c r="AU16" s="36"/>
      <c r="AV16" s="36"/>
      <c r="AW16" s="36"/>
      <c r="AX16" s="36"/>
      <c r="AY16" s="36"/>
      <c r="AZ16" s="36"/>
      <c r="BA16" s="36"/>
      <c r="BB16" s="36"/>
      <c r="BC16" s="36"/>
      <c r="BD16" s="36"/>
      <c r="BE16" s="36"/>
      <c r="BF16" s="37"/>
      <c r="BH16" s="2">
        <f t="shared" si="4"/>
        <v>0</v>
      </c>
      <c r="BI16" s="2"/>
      <c r="BJ16" s="106">
        <f>WEEKNUM(BK16)</f>
        <v>31</v>
      </c>
      <c r="BK16" s="45">
        <f>DATE(BK8,8,1)</f>
        <v>43678</v>
      </c>
      <c r="BL16" s="7" t="s">
        <v>9</v>
      </c>
      <c r="GA16" s="30" t="s">
        <v>32</v>
      </c>
    </row>
    <row r="17" spans="1:183" s="3" customFormat="1" ht="22.8" customHeight="1" x14ac:dyDescent="0.3">
      <c r="A17" s="2"/>
      <c r="C17" s="30" t="s">
        <v>70</v>
      </c>
      <c r="D17" s="42">
        <v>100</v>
      </c>
      <c r="E17" s="20">
        <v>25</v>
      </c>
      <c r="F17" s="35"/>
      <c r="G17" s="36"/>
      <c r="H17" s="36"/>
      <c r="I17" s="36"/>
      <c r="J17" s="36"/>
      <c r="K17" s="36"/>
      <c r="L17" s="36"/>
      <c r="M17" s="36"/>
      <c r="N17" s="36"/>
      <c r="O17" s="36" t="s">
        <v>46</v>
      </c>
      <c r="P17" s="36" t="s">
        <v>46</v>
      </c>
      <c r="Q17" s="36" t="s">
        <v>46</v>
      </c>
      <c r="R17" s="36" t="s">
        <v>46</v>
      </c>
      <c r="S17" s="36" t="s">
        <v>46</v>
      </c>
      <c r="T17" s="36"/>
      <c r="U17" s="36" t="s">
        <v>46</v>
      </c>
      <c r="V17" s="36"/>
      <c r="W17" s="36"/>
      <c r="X17" s="36"/>
      <c r="Y17" s="36"/>
      <c r="Z17" s="36"/>
      <c r="AA17" s="36"/>
      <c r="AB17" s="36"/>
      <c r="AC17" s="36"/>
      <c r="AD17" s="36"/>
      <c r="AE17" s="36"/>
      <c r="AF17" s="36"/>
      <c r="AG17" s="36"/>
      <c r="AH17" s="36"/>
      <c r="AI17" s="36"/>
      <c r="AJ17" s="36"/>
      <c r="AK17" s="36"/>
      <c r="AL17" s="36"/>
      <c r="AM17" s="36"/>
      <c r="AN17" s="36"/>
      <c r="AO17" s="36"/>
      <c r="AP17" s="36"/>
      <c r="AQ17" s="36"/>
      <c r="AR17" s="36"/>
      <c r="AS17" s="36"/>
      <c r="AT17" s="36"/>
      <c r="AU17" s="36"/>
      <c r="AV17" s="36"/>
      <c r="AW17" s="36"/>
      <c r="AX17" s="36"/>
      <c r="AY17" s="36"/>
      <c r="AZ17" s="36"/>
      <c r="BA17" s="36"/>
      <c r="BB17" s="36"/>
      <c r="BC17" s="36"/>
      <c r="BD17" s="36"/>
      <c r="BE17" s="36"/>
      <c r="BF17" s="37"/>
      <c r="BH17" s="2">
        <f t="shared" si="4"/>
        <v>30</v>
      </c>
      <c r="BI17" s="2"/>
      <c r="BJ17" s="106">
        <f>WEEKNUM(BK17)</f>
        <v>33</v>
      </c>
      <c r="BK17" s="45">
        <f>DATE(BK8,8,15)</f>
        <v>43692</v>
      </c>
      <c r="BL17" s="6" t="s">
        <v>10</v>
      </c>
      <c r="GA17" s="30" t="s">
        <v>33</v>
      </c>
    </row>
    <row r="18" spans="1:183" s="3" customFormat="1" ht="22.8" customHeight="1" x14ac:dyDescent="0.3">
      <c r="A18" s="2"/>
      <c r="C18" s="25" t="s">
        <v>71</v>
      </c>
      <c r="D18" s="42">
        <v>100</v>
      </c>
      <c r="E18" s="20">
        <v>30</v>
      </c>
      <c r="F18" s="35"/>
      <c r="G18" s="36"/>
      <c r="H18" s="36"/>
      <c r="I18" s="36"/>
      <c r="J18" s="36"/>
      <c r="K18" s="36"/>
      <c r="L18" s="36"/>
      <c r="M18" s="36"/>
      <c r="N18" s="36"/>
      <c r="O18" s="36" t="s">
        <v>78</v>
      </c>
      <c r="P18" s="36"/>
      <c r="Q18" s="36" t="s">
        <v>82</v>
      </c>
      <c r="R18" s="36"/>
      <c r="S18" s="36"/>
      <c r="T18" s="36"/>
      <c r="U18" s="36"/>
      <c r="V18" s="36"/>
      <c r="W18" s="36"/>
      <c r="X18" s="36"/>
      <c r="Y18" s="36"/>
      <c r="Z18" s="36" t="s">
        <v>46</v>
      </c>
      <c r="AA18" s="36" t="s">
        <v>46</v>
      </c>
      <c r="AB18" s="36"/>
      <c r="AC18" s="36"/>
      <c r="AD18" s="36"/>
      <c r="AE18" s="36"/>
      <c r="AF18" s="36"/>
      <c r="AG18" s="36"/>
      <c r="AH18" s="36"/>
      <c r="AI18" s="36"/>
      <c r="AJ18" s="36"/>
      <c r="AK18" s="36"/>
      <c r="AL18" s="36"/>
      <c r="AM18" s="36"/>
      <c r="AN18" s="36"/>
      <c r="AO18" s="36"/>
      <c r="AP18" s="36"/>
      <c r="AQ18" s="36"/>
      <c r="AR18" s="36"/>
      <c r="AS18" s="36"/>
      <c r="AT18" s="36"/>
      <c r="AU18" s="36"/>
      <c r="AV18" s="36"/>
      <c r="AW18" s="36"/>
      <c r="AX18" s="36"/>
      <c r="AY18" s="36"/>
      <c r="AZ18" s="36"/>
      <c r="BA18" s="36"/>
      <c r="BB18" s="36"/>
      <c r="BC18" s="36"/>
      <c r="BD18" s="36"/>
      <c r="BE18" s="36"/>
      <c r="BF18" s="37"/>
      <c r="BH18" s="2">
        <f t="shared" si="4"/>
        <v>10</v>
      </c>
      <c r="BI18" s="2"/>
      <c r="BJ18" s="106">
        <f>WEEKNUM(BK18)</f>
        <v>44</v>
      </c>
      <c r="BK18" s="45">
        <f>DATE(BK8,11,1)</f>
        <v>43770</v>
      </c>
      <c r="BL18" s="6" t="s">
        <v>11</v>
      </c>
      <c r="GA18" s="30" t="s">
        <v>34</v>
      </c>
    </row>
    <row r="19" spans="1:183" s="3" customFormat="1" ht="22.8" customHeight="1" x14ac:dyDescent="0.3">
      <c r="A19" s="2"/>
      <c r="C19" s="30" t="s">
        <v>72</v>
      </c>
      <c r="D19" s="42">
        <v>70</v>
      </c>
      <c r="E19" s="20">
        <v>30</v>
      </c>
      <c r="F19" s="35"/>
      <c r="G19" s="36"/>
      <c r="H19" s="36"/>
      <c r="I19" s="36"/>
      <c r="J19" s="36"/>
      <c r="K19" s="36"/>
      <c r="L19" s="36"/>
      <c r="M19" s="36"/>
      <c r="N19" s="36"/>
      <c r="O19" s="36"/>
      <c r="P19" s="36" t="s">
        <v>78</v>
      </c>
      <c r="Q19" s="36"/>
      <c r="R19" s="36"/>
      <c r="S19" s="36"/>
      <c r="T19" s="36"/>
      <c r="U19" s="36"/>
      <c r="V19" s="36"/>
      <c r="W19" s="36"/>
      <c r="X19" s="36"/>
      <c r="Y19" s="36"/>
      <c r="Z19" s="36"/>
      <c r="AA19" s="36"/>
      <c r="AB19" s="36"/>
      <c r="AC19" s="36"/>
      <c r="AD19" s="36"/>
      <c r="AE19" s="36"/>
      <c r="AF19" s="36"/>
      <c r="AG19" s="36"/>
      <c r="AH19" s="36"/>
      <c r="AI19" s="36"/>
      <c r="AJ19" s="36"/>
      <c r="AK19" s="36"/>
      <c r="AL19" s="36"/>
      <c r="AM19" s="36"/>
      <c r="AN19" s="36"/>
      <c r="AO19" s="36"/>
      <c r="AP19" s="36"/>
      <c r="AQ19" s="36"/>
      <c r="AR19" s="36"/>
      <c r="AS19" s="36"/>
      <c r="AT19" s="36"/>
      <c r="AU19" s="36"/>
      <c r="AV19" s="36"/>
      <c r="AW19" s="36"/>
      <c r="AX19" s="36"/>
      <c r="AY19" s="36"/>
      <c r="AZ19" s="36"/>
      <c r="BA19" s="36"/>
      <c r="BB19" s="36"/>
      <c r="BC19" s="36"/>
      <c r="BD19" s="36"/>
      <c r="BE19" s="36"/>
      <c r="BF19" s="37"/>
      <c r="BH19" s="2">
        <f t="shared" si="4"/>
        <v>0</v>
      </c>
      <c r="BI19" s="2"/>
      <c r="BJ19" s="106">
        <f>WEEKNUM(BK19)</f>
        <v>50</v>
      </c>
      <c r="BK19" s="45">
        <f>DATE(BK8,12,8)</f>
        <v>43807</v>
      </c>
      <c r="BL19" s="6" t="s">
        <v>43</v>
      </c>
      <c r="GA19" s="30" t="s">
        <v>35</v>
      </c>
    </row>
    <row r="20" spans="1:183" s="3" customFormat="1" ht="22.8" customHeight="1" x14ac:dyDescent="0.3">
      <c r="A20" s="2"/>
      <c r="C20" s="25" t="s">
        <v>73</v>
      </c>
      <c r="D20" s="42">
        <v>60</v>
      </c>
      <c r="E20" s="20">
        <v>35</v>
      </c>
      <c r="F20" s="35"/>
      <c r="G20" s="36"/>
      <c r="H20" s="36"/>
      <c r="I20" s="36"/>
      <c r="J20" s="36"/>
      <c r="K20" s="36"/>
      <c r="L20" s="36"/>
      <c r="M20" s="36"/>
      <c r="N20" s="36"/>
      <c r="O20" s="36"/>
      <c r="P20" s="36"/>
      <c r="Q20" s="36" t="s">
        <v>79</v>
      </c>
      <c r="R20" s="36"/>
      <c r="S20" s="36"/>
      <c r="T20" s="36"/>
      <c r="U20" s="36"/>
      <c r="V20" s="36"/>
      <c r="W20" s="36"/>
      <c r="X20" s="36" t="s">
        <v>46</v>
      </c>
      <c r="Y20" s="36" t="s">
        <v>46</v>
      </c>
      <c r="Z20" s="36"/>
      <c r="AA20" s="36"/>
      <c r="AB20" s="36"/>
      <c r="AC20" s="36"/>
      <c r="AD20" s="36"/>
      <c r="AE20" s="36"/>
      <c r="AF20" s="36"/>
      <c r="AG20" s="36"/>
      <c r="AH20" s="36"/>
      <c r="AI20" s="36"/>
      <c r="AJ20" s="36"/>
      <c r="AK20" s="36"/>
      <c r="AL20" s="36"/>
      <c r="AM20" s="36"/>
      <c r="AN20" s="36"/>
      <c r="AO20" s="36"/>
      <c r="AP20" s="36"/>
      <c r="AQ20" s="36"/>
      <c r="AR20" s="36"/>
      <c r="AS20" s="36"/>
      <c r="AT20" s="36"/>
      <c r="AU20" s="36"/>
      <c r="AV20" s="36"/>
      <c r="AW20" s="36"/>
      <c r="AX20" s="36"/>
      <c r="AY20" s="36"/>
      <c r="AZ20" s="36"/>
      <c r="BA20" s="36"/>
      <c r="BB20" s="36"/>
      <c r="BC20" s="36"/>
      <c r="BD20" s="36"/>
      <c r="BE20" s="36"/>
      <c r="BF20" s="37"/>
      <c r="BH20" s="2">
        <f t="shared" si="4"/>
        <v>10</v>
      </c>
      <c r="BI20" s="2"/>
      <c r="BK20" s="45">
        <f>DATE(BK8,12,25)</f>
        <v>43824</v>
      </c>
      <c r="BL20" s="6" t="s">
        <v>12</v>
      </c>
      <c r="BN20" s="98"/>
      <c r="GA20" s="30" t="s">
        <v>36</v>
      </c>
    </row>
    <row r="21" spans="1:183" s="3" customFormat="1" ht="22.8" customHeight="1" x14ac:dyDescent="0.3">
      <c r="A21" s="2"/>
      <c r="C21" s="30" t="s">
        <v>74</v>
      </c>
      <c r="D21" s="42">
        <v>60</v>
      </c>
      <c r="E21" s="20">
        <v>30</v>
      </c>
      <c r="F21" s="35"/>
      <c r="G21" s="36"/>
      <c r="H21" s="36"/>
      <c r="I21" s="36"/>
      <c r="J21" s="36"/>
      <c r="K21" s="36"/>
      <c r="L21" s="36"/>
      <c r="M21" s="36"/>
      <c r="N21" s="36"/>
      <c r="O21" s="36"/>
      <c r="P21" s="36" t="s">
        <v>51</v>
      </c>
      <c r="Q21" s="36"/>
      <c r="R21" s="36"/>
      <c r="S21" s="36"/>
      <c r="T21" s="36"/>
      <c r="U21" s="36"/>
      <c r="V21" s="36"/>
      <c r="W21" s="36"/>
      <c r="X21" s="36"/>
      <c r="Y21" s="36"/>
      <c r="Z21" s="36"/>
      <c r="AA21" s="36"/>
      <c r="AB21" s="36"/>
      <c r="AC21" s="36"/>
      <c r="AD21" s="36"/>
      <c r="AE21" s="36"/>
      <c r="AF21" s="36"/>
      <c r="AG21" s="36"/>
      <c r="AH21" s="36"/>
      <c r="AI21" s="36"/>
      <c r="AJ21" s="36"/>
      <c r="AK21" s="36"/>
      <c r="AL21" s="36"/>
      <c r="AM21" s="36"/>
      <c r="AN21" s="36"/>
      <c r="AO21" s="36"/>
      <c r="AP21" s="36"/>
      <c r="AQ21" s="36"/>
      <c r="AR21" s="36"/>
      <c r="AS21" s="36"/>
      <c r="AT21" s="36"/>
      <c r="AU21" s="36"/>
      <c r="AV21" s="36"/>
      <c r="AW21" s="36"/>
      <c r="AX21" s="36"/>
      <c r="AY21" s="36"/>
      <c r="AZ21" s="36"/>
      <c r="BA21" s="36"/>
      <c r="BB21" s="36"/>
      <c r="BC21" s="36"/>
      <c r="BD21" s="36"/>
      <c r="BE21" s="36"/>
      <c r="BF21" s="37"/>
      <c r="BH21" s="2">
        <f t="shared" si="4"/>
        <v>0</v>
      </c>
      <c r="BI21" s="2"/>
      <c r="BK21" s="45">
        <f>DATE(BK8+1,1,1)</f>
        <v>43831</v>
      </c>
      <c r="BL21" s="6" t="s">
        <v>4</v>
      </c>
      <c r="BN21" s="98"/>
      <c r="GA21" s="30" t="s">
        <v>37</v>
      </c>
    </row>
    <row r="22" spans="1:183" s="3" customFormat="1" ht="22.8" customHeight="1" x14ac:dyDescent="0.3">
      <c r="A22" s="2"/>
      <c r="C22" s="25" t="s">
        <v>75</v>
      </c>
      <c r="D22" s="42">
        <v>60</v>
      </c>
      <c r="E22" s="20">
        <v>30</v>
      </c>
      <c r="F22" s="35"/>
      <c r="G22" s="36"/>
      <c r="H22" s="36"/>
      <c r="I22" s="36"/>
      <c r="J22" s="36"/>
      <c r="K22" s="36"/>
      <c r="L22" s="36"/>
      <c r="M22" s="36"/>
      <c r="N22" s="36"/>
      <c r="O22" s="36"/>
      <c r="P22" s="36"/>
      <c r="Q22" s="36"/>
      <c r="R22" s="36" t="s">
        <v>81</v>
      </c>
      <c r="S22" s="36"/>
      <c r="T22" s="36"/>
      <c r="U22" s="36"/>
      <c r="V22" s="36"/>
      <c r="W22" s="36"/>
      <c r="X22" s="36"/>
      <c r="Y22" s="36"/>
      <c r="Z22" s="36"/>
      <c r="AA22" s="36"/>
      <c r="AB22" s="36"/>
      <c r="AC22" s="36"/>
      <c r="AD22" s="36"/>
      <c r="AE22" s="36"/>
      <c r="AF22" s="36"/>
      <c r="AG22" s="36"/>
      <c r="AH22" s="36"/>
      <c r="AI22" s="36"/>
      <c r="AJ22" s="36"/>
      <c r="AK22" s="36"/>
      <c r="AL22" s="36"/>
      <c r="AM22" s="36"/>
      <c r="AN22" s="36"/>
      <c r="AO22" s="36"/>
      <c r="AP22" s="36"/>
      <c r="AQ22" s="36"/>
      <c r="AR22" s="36"/>
      <c r="AS22" s="36"/>
      <c r="AT22" s="36"/>
      <c r="AU22" s="36"/>
      <c r="AV22" s="36"/>
      <c r="AW22" s="36"/>
      <c r="AX22" s="36"/>
      <c r="AY22" s="36"/>
      <c r="AZ22" s="36"/>
      <c r="BA22" s="36"/>
      <c r="BB22" s="36"/>
      <c r="BC22" s="36"/>
      <c r="BD22" s="36"/>
      <c r="BE22" s="36"/>
      <c r="BF22" s="37"/>
      <c r="BH22" s="2">
        <f t="shared" si="4"/>
        <v>0</v>
      </c>
      <c r="BI22" s="2"/>
      <c r="GA22" s="30" t="s">
        <v>38</v>
      </c>
    </row>
    <row r="23" spans="1:183" s="3" customFormat="1" ht="22.8" customHeight="1" x14ac:dyDescent="0.3">
      <c r="A23" s="2"/>
      <c r="C23" s="30" t="s">
        <v>76</v>
      </c>
      <c r="D23" s="42">
        <v>60</v>
      </c>
      <c r="E23" s="20">
        <v>30</v>
      </c>
      <c r="F23" s="35"/>
      <c r="G23" s="36"/>
      <c r="H23" s="36"/>
      <c r="I23" s="36"/>
      <c r="J23" s="36"/>
      <c r="K23" s="36"/>
      <c r="L23" s="36"/>
      <c r="M23" s="36"/>
      <c r="N23" s="36"/>
      <c r="O23" s="36"/>
      <c r="P23" s="36"/>
      <c r="Q23" s="36"/>
      <c r="R23" s="36" t="s">
        <v>82</v>
      </c>
      <c r="S23" s="36"/>
      <c r="T23" s="36"/>
      <c r="U23" s="36"/>
      <c r="V23" s="36"/>
      <c r="W23" s="36" t="s">
        <v>81</v>
      </c>
      <c r="X23" s="36" t="s">
        <v>53</v>
      </c>
      <c r="Y23" s="36"/>
      <c r="Z23" s="36"/>
      <c r="AA23" s="36"/>
      <c r="AB23" s="36"/>
      <c r="AC23" s="36"/>
      <c r="AD23" s="36"/>
      <c r="AE23" s="36"/>
      <c r="AF23" s="36"/>
      <c r="AG23" s="36"/>
      <c r="AH23" s="36"/>
      <c r="AI23" s="36"/>
      <c r="AJ23" s="36"/>
      <c r="AK23" s="36"/>
      <c r="AL23" s="36"/>
      <c r="AM23" s="36"/>
      <c r="AN23" s="36"/>
      <c r="AO23" s="36"/>
      <c r="AP23" s="36"/>
      <c r="AQ23" s="36"/>
      <c r="AR23" s="36"/>
      <c r="AS23" s="36"/>
      <c r="AT23" s="36"/>
      <c r="AU23" s="36"/>
      <c r="AV23" s="36"/>
      <c r="AW23" s="36"/>
      <c r="AX23" s="36"/>
      <c r="AY23" s="36"/>
      <c r="AZ23" s="36"/>
      <c r="BA23" s="36"/>
      <c r="BB23" s="36"/>
      <c r="BC23" s="36"/>
      <c r="BD23" s="36"/>
      <c r="BE23" s="36"/>
      <c r="BF23" s="37"/>
      <c r="BH23" s="2">
        <f t="shared" si="4"/>
        <v>0</v>
      </c>
      <c r="BI23" s="2"/>
      <c r="GA23" s="30" t="s">
        <v>39</v>
      </c>
    </row>
    <row r="24" spans="1:183" s="3" customFormat="1" ht="22.8" customHeight="1" x14ac:dyDescent="0.3">
      <c r="A24" s="2"/>
      <c r="C24" s="25" t="s">
        <v>77</v>
      </c>
      <c r="D24" s="42">
        <v>60</v>
      </c>
      <c r="E24" s="20">
        <v>30</v>
      </c>
      <c r="F24" s="35"/>
      <c r="G24" s="36"/>
      <c r="H24" s="36"/>
      <c r="I24" s="36"/>
      <c r="J24" s="36"/>
      <c r="K24" s="36"/>
      <c r="L24" s="36"/>
      <c r="M24" s="36"/>
      <c r="N24" s="36"/>
      <c r="O24" s="36"/>
      <c r="P24" s="36" t="s">
        <v>80</v>
      </c>
      <c r="Q24" s="36"/>
      <c r="R24" s="36" t="s">
        <v>53</v>
      </c>
      <c r="S24" s="36"/>
      <c r="T24" s="36"/>
      <c r="U24" s="36"/>
      <c r="V24" s="36"/>
      <c r="W24" s="36"/>
      <c r="X24" s="36"/>
      <c r="Y24" s="36"/>
      <c r="Z24" s="36"/>
      <c r="AA24" s="36"/>
      <c r="AB24" s="36"/>
      <c r="AC24" s="36"/>
      <c r="AD24" s="36"/>
      <c r="AE24" s="36"/>
      <c r="AF24" s="36"/>
      <c r="AG24" s="36"/>
      <c r="AH24" s="36"/>
      <c r="AI24" s="36"/>
      <c r="AJ24" s="36"/>
      <c r="AK24" s="36"/>
      <c r="AL24" s="36"/>
      <c r="AM24" s="36"/>
      <c r="AN24" s="36"/>
      <c r="AO24" s="36"/>
      <c r="AP24" s="36"/>
      <c r="AQ24" s="36"/>
      <c r="AR24" s="36"/>
      <c r="AS24" s="36"/>
      <c r="AT24" s="36"/>
      <c r="AU24" s="36"/>
      <c r="AV24" s="36"/>
      <c r="AW24" s="36"/>
      <c r="AX24" s="36"/>
      <c r="AY24" s="36"/>
      <c r="AZ24" s="36"/>
      <c r="BA24" s="36"/>
      <c r="BB24" s="36"/>
      <c r="BC24" s="36"/>
      <c r="BD24" s="36"/>
      <c r="BE24" s="36"/>
      <c r="BF24" s="37"/>
      <c r="BH24" s="2">
        <f t="shared" si="4"/>
        <v>0</v>
      </c>
      <c r="BI24" s="2"/>
      <c r="GA24" s="30" t="s">
        <v>40</v>
      </c>
    </row>
    <row r="25" spans="1:183" s="3" customFormat="1" ht="22.8" customHeight="1" x14ac:dyDescent="0.3">
      <c r="A25" s="2"/>
      <c r="C25" s="31"/>
      <c r="D25" s="42"/>
      <c r="E25" s="20"/>
      <c r="F25" s="35"/>
      <c r="G25" s="36"/>
      <c r="H25" s="36"/>
      <c r="I25" s="36"/>
      <c r="J25" s="36"/>
      <c r="K25" s="36"/>
      <c r="L25" s="36"/>
      <c r="M25" s="36"/>
      <c r="N25" s="36"/>
      <c r="O25" s="36"/>
      <c r="P25" s="36"/>
      <c r="Q25" s="36"/>
      <c r="R25" s="36"/>
      <c r="S25" s="36"/>
      <c r="T25" s="36"/>
      <c r="U25" s="36"/>
      <c r="V25" s="36"/>
      <c r="W25" s="36"/>
      <c r="X25" s="36"/>
      <c r="Y25" s="36"/>
      <c r="Z25" s="36"/>
      <c r="AA25" s="36"/>
      <c r="AB25" s="36"/>
      <c r="AC25" s="36"/>
      <c r="AD25" s="36"/>
      <c r="AE25" s="36"/>
      <c r="AF25" s="36"/>
      <c r="AG25" s="36"/>
      <c r="AH25" s="36"/>
      <c r="AI25" s="36"/>
      <c r="AJ25" s="36"/>
      <c r="AK25" s="36"/>
      <c r="AL25" s="36"/>
      <c r="AM25" s="36"/>
      <c r="AN25" s="36"/>
      <c r="AO25" s="36"/>
      <c r="AP25" s="36"/>
      <c r="AQ25" s="36"/>
      <c r="AR25" s="36"/>
      <c r="AS25" s="36"/>
      <c r="AT25" s="36"/>
      <c r="AU25" s="36"/>
      <c r="AV25" s="36"/>
      <c r="AW25" s="36"/>
      <c r="AX25" s="36"/>
      <c r="AY25" s="36"/>
      <c r="AZ25" s="36"/>
      <c r="BA25" s="36"/>
      <c r="BB25" s="36"/>
      <c r="BC25" s="36"/>
      <c r="BD25" s="36"/>
      <c r="BE25" s="36"/>
      <c r="BF25" s="37"/>
      <c r="BH25" s="2" t="str">
        <f t="shared" si="4"/>
        <v/>
      </c>
      <c r="BI25" s="2"/>
      <c r="GA25" s="31"/>
    </row>
    <row r="26" spans="1:183" s="3" customFormat="1" ht="22.8" customHeight="1" x14ac:dyDescent="0.3">
      <c r="A26" s="2"/>
      <c r="C26" s="31"/>
      <c r="D26" s="42"/>
      <c r="E26" s="20"/>
      <c r="F26" s="35"/>
      <c r="G26" s="36"/>
      <c r="H26" s="36"/>
      <c r="I26" s="36"/>
      <c r="J26" s="36"/>
      <c r="K26" s="36"/>
      <c r="L26" s="36"/>
      <c r="M26" s="36"/>
      <c r="N26" s="36"/>
      <c r="O26" s="36"/>
      <c r="P26" s="36"/>
      <c r="Q26" s="36"/>
      <c r="R26" s="36"/>
      <c r="S26" s="36"/>
      <c r="T26" s="36"/>
      <c r="U26" s="36"/>
      <c r="V26" s="36"/>
      <c r="W26" s="36"/>
      <c r="X26" s="36"/>
      <c r="Y26" s="36"/>
      <c r="Z26" s="36"/>
      <c r="AA26" s="36"/>
      <c r="AB26" s="36"/>
      <c r="AC26" s="36"/>
      <c r="AD26" s="36"/>
      <c r="AE26" s="36"/>
      <c r="AF26" s="36"/>
      <c r="AG26" s="36"/>
      <c r="AH26" s="36"/>
      <c r="AI26" s="36"/>
      <c r="AJ26" s="36"/>
      <c r="AK26" s="36"/>
      <c r="AL26" s="36"/>
      <c r="AM26" s="36"/>
      <c r="AN26" s="36"/>
      <c r="AO26" s="36"/>
      <c r="AP26" s="36"/>
      <c r="AQ26" s="36"/>
      <c r="AR26" s="36"/>
      <c r="AS26" s="36"/>
      <c r="AT26" s="36"/>
      <c r="AU26" s="36"/>
      <c r="AV26" s="36"/>
      <c r="AW26" s="36"/>
      <c r="AX26" s="36"/>
      <c r="AY26" s="36"/>
      <c r="AZ26" s="36"/>
      <c r="BA26" s="36"/>
      <c r="BB26" s="36"/>
      <c r="BC26" s="36"/>
      <c r="BD26" s="36"/>
      <c r="BE26" s="36"/>
      <c r="BF26" s="37"/>
      <c r="BH26" s="2" t="str">
        <f t="shared" si="4"/>
        <v/>
      </c>
      <c r="BI26" s="2"/>
      <c r="GA26" s="31"/>
    </row>
    <row r="27" spans="1:183" s="3" customFormat="1" ht="22.8" customHeight="1" x14ac:dyDescent="0.3">
      <c r="A27" s="2"/>
      <c r="C27" s="31"/>
      <c r="D27" s="42"/>
      <c r="E27" s="20"/>
      <c r="F27" s="35"/>
      <c r="G27" s="36"/>
      <c r="H27" s="36"/>
      <c r="I27" s="36"/>
      <c r="J27" s="36"/>
      <c r="K27" s="36"/>
      <c r="L27" s="36"/>
      <c r="M27" s="36"/>
      <c r="N27" s="36"/>
      <c r="O27" s="36"/>
      <c r="P27" s="36"/>
      <c r="Q27" s="36"/>
      <c r="R27" s="36"/>
      <c r="S27" s="36"/>
      <c r="T27" s="36"/>
      <c r="U27" s="36"/>
      <c r="V27" s="36"/>
      <c r="W27" s="36"/>
      <c r="X27" s="36"/>
      <c r="Y27" s="36"/>
      <c r="Z27" s="36"/>
      <c r="AA27" s="36"/>
      <c r="AB27" s="36"/>
      <c r="AC27" s="36"/>
      <c r="AD27" s="36"/>
      <c r="AE27" s="36"/>
      <c r="AF27" s="36"/>
      <c r="AG27" s="36"/>
      <c r="AH27" s="36"/>
      <c r="AI27" s="36"/>
      <c r="AJ27" s="36"/>
      <c r="AK27" s="36"/>
      <c r="AL27" s="36"/>
      <c r="AM27" s="36"/>
      <c r="AN27" s="36"/>
      <c r="AO27" s="36"/>
      <c r="AP27" s="36"/>
      <c r="AQ27" s="36"/>
      <c r="AR27" s="36"/>
      <c r="AS27" s="36"/>
      <c r="AT27" s="36"/>
      <c r="AU27" s="36"/>
      <c r="AV27" s="36"/>
      <c r="AW27" s="36"/>
      <c r="AX27" s="36"/>
      <c r="AY27" s="36"/>
      <c r="AZ27" s="36"/>
      <c r="BA27" s="36"/>
      <c r="BB27" s="36"/>
      <c r="BC27" s="36"/>
      <c r="BD27" s="36"/>
      <c r="BE27" s="36"/>
      <c r="BF27" s="37"/>
      <c r="BH27" s="2" t="str">
        <f t="shared" si="4"/>
        <v/>
      </c>
      <c r="BI27" s="2"/>
      <c r="GA27" s="31"/>
    </row>
    <row r="28" spans="1:183" s="3" customFormat="1" ht="22.8" customHeight="1" x14ac:dyDescent="0.3">
      <c r="A28" s="2"/>
      <c r="C28" s="31"/>
      <c r="D28" s="42"/>
      <c r="E28" s="20"/>
      <c r="F28" s="35"/>
      <c r="G28" s="36"/>
      <c r="H28" s="36"/>
      <c r="I28" s="36"/>
      <c r="J28" s="36"/>
      <c r="K28" s="36"/>
      <c r="L28" s="36"/>
      <c r="M28" s="36"/>
      <c r="N28" s="36"/>
      <c r="O28" s="36"/>
      <c r="P28" s="36"/>
      <c r="Q28" s="36"/>
      <c r="R28" s="36"/>
      <c r="S28" s="36"/>
      <c r="T28" s="36"/>
      <c r="U28" s="36"/>
      <c r="V28" s="36"/>
      <c r="W28" s="36"/>
      <c r="X28" s="36"/>
      <c r="Y28" s="36"/>
      <c r="Z28" s="36"/>
      <c r="AA28" s="36"/>
      <c r="AB28" s="36"/>
      <c r="AC28" s="36"/>
      <c r="AD28" s="36"/>
      <c r="AE28" s="36"/>
      <c r="AF28" s="36"/>
      <c r="AG28" s="36"/>
      <c r="AH28" s="36"/>
      <c r="AI28" s="36"/>
      <c r="AJ28" s="36"/>
      <c r="AK28" s="36"/>
      <c r="AL28" s="36"/>
      <c r="AM28" s="36"/>
      <c r="AN28" s="36"/>
      <c r="AO28" s="36"/>
      <c r="AP28" s="36"/>
      <c r="AQ28" s="36"/>
      <c r="AR28" s="36"/>
      <c r="AS28" s="36"/>
      <c r="AT28" s="36"/>
      <c r="AU28" s="36"/>
      <c r="AV28" s="36"/>
      <c r="AW28" s="36"/>
      <c r="AX28" s="36"/>
      <c r="AY28" s="36"/>
      <c r="AZ28" s="36"/>
      <c r="BA28" s="36"/>
      <c r="BB28" s="36"/>
      <c r="BC28" s="36"/>
      <c r="BD28" s="36"/>
      <c r="BE28" s="36"/>
      <c r="BF28" s="37"/>
      <c r="BH28" s="2" t="str">
        <f t="shared" si="4"/>
        <v/>
      </c>
      <c r="BI28" s="2"/>
      <c r="GA28" s="31"/>
    </row>
    <row r="29" spans="1:183" s="3" customFormat="1" ht="22.8" customHeight="1" thickBot="1" x14ac:dyDescent="0.35">
      <c r="A29" s="2"/>
      <c r="C29" s="31"/>
      <c r="D29" s="43"/>
      <c r="E29" s="21"/>
      <c r="F29" s="38"/>
      <c r="G29" s="39"/>
      <c r="H29" s="39"/>
      <c r="I29" s="39"/>
      <c r="J29" s="39"/>
      <c r="K29" s="39"/>
      <c r="L29" s="39"/>
      <c r="M29" s="39"/>
      <c r="N29" s="39"/>
      <c r="O29" s="39"/>
      <c r="P29" s="39"/>
      <c r="Q29" s="39"/>
      <c r="R29" s="39"/>
      <c r="S29" s="39"/>
      <c r="T29" s="39"/>
      <c r="U29" s="39"/>
      <c r="V29" s="39"/>
      <c r="W29" s="39"/>
      <c r="X29" s="39"/>
      <c r="Y29" s="39"/>
      <c r="Z29" s="39"/>
      <c r="AA29" s="39"/>
      <c r="AB29" s="39"/>
      <c r="AC29" s="39"/>
      <c r="AD29" s="39"/>
      <c r="AE29" s="39"/>
      <c r="AF29" s="39"/>
      <c r="AG29" s="39"/>
      <c r="AH29" s="39"/>
      <c r="AI29" s="39"/>
      <c r="AJ29" s="39"/>
      <c r="AK29" s="39"/>
      <c r="AL29" s="39"/>
      <c r="AM29" s="39"/>
      <c r="AN29" s="39"/>
      <c r="AO29" s="39"/>
      <c r="AP29" s="39"/>
      <c r="AQ29" s="39"/>
      <c r="AR29" s="39"/>
      <c r="AS29" s="39"/>
      <c r="AT29" s="39"/>
      <c r="AU29" s="39"/>
      <c r="AV29" s="39"/>
      <c r="AW29" s="39"/>
      <c r="AX29" s="39"/>
      <c r="AY29" s="39"/>
      <c r="AZ29" s="39"/>
      <c r="BA29" s="39"/>
      <c r="BB29" s="39"/>
      <c r="BC29" s="39"/>
      <c r="BD29" s="39"/>
      <c r="BE29" s="39"/>
      <c r="BF29" s="40"/>
      <c r="BH29" s="2" t="str">
        <f t="shared" si="4"/>
        <v/>
      </c>
      <c r="BI29" s="2"/>
      <c r="GA29" s="31"/>
    </row>
    <row r="30" spans="1:183" x14ac:dyDescent="0.3">
      <c r="A30" s="1"/>
      <c r="D30" s="26"/>
      <c r="E30" s="27" t="s">
        <v>22</v>
      </c>
      <c r="F30" s="29">
        <f t="shared" ref="F30" si="5">COUNTIF(F8:F29,"&gt;&lt;")</f>
        <v>0</v>
      </c>
      <c r="G30" s="29">
        <f t="shared" ref="G30" si="6">COUNTIF(G8:G29,"&gt;&lt;")</f>
        <v>0</v>
      </c>
      <c r="H30" s="29">
        <f t="shared" ref="H30" si="7">COUNTIF(H8:H29,"&gt;&lt;")</f>
        <v>0</v>
      </c>
      <c r="I30" s="29">
        <f t="shared" ref="I30" si="8">COUNTIF(I8:I29,"&gt;&lt;")</f>
        <v>0</v>
      </c>
      <c r="J30" s="29">
        <f t="shared" ref="J30" si="9">COUNTIF(J8:J29,"&gt;&lt;")</f>
        <v>0</v>
      </c>
      <c r="K30" s="29">
        <f t="shared" ref="K30" si="10">COUNTIF(K8:K29,"&gt;&lt;")</f>
        <v>0</v>
      </c>
      <c r="L30" s="29">
        <f t="shared" ref="L30" si="11">COUNTIF(L8:L29,"&gt;&lt;")</f>
        <v>0</v>
      </c>
      <c r="M30" s="29">
        <f t="shared" ref="M30" si="12">COUNTIF(M8:M29,"&gt;&lt;")</f>
        <v>0</v>
      </c>
      <c r="N30" s="29">
        <f t="shared" ref="N30" si="13">COUNTIF(N8:N29,"&gt;&lt;")</f>
        <v>0</v>
      </c>
      <c r="O30" s="29">
        <f t="shared" ref="O30" si="14">COUNTIF(O8:O29,"&gt;&lt;")</f>
        <v>5</v>
      </c>
      <c r="P30" s="29">
        <f t="shared" ref="P30" si="15">COUNTIF(P8:P29,"&gt;&lt;")</f>
        <v>4</v>
      </c>
      <c r="Q30" s="29">
        <f t="shared" ref="Q30" si="16">COUNTIF(Q8:Q29,"&gt;&lt;")</f>
        <v>4</v>
      </c>
      <c r="R30" s="29">
        <f t="shared" ref="R30" si="17">COUNTIF(R8:R29,"&gt;&lt;")</f>
        <v>5</v>
      </c>
      <c r="S30" s="29">
        <f t="shared" ref="S30" si="18">COUNTIF(S8:S29,"&gt;&lt;")</f>
        <v>1</v>
      </c>
      <c r="T30" s="29">
        <f t="shared" ref="T30" si="19">COUNTIF(T8:T29,"&gt;&lt;")</f>
        <v>0</v>
      </c>
      <c r="U30" s="29">
        <f t="shared" ref="U30" si="20">COUNTIF(U8:U29,"&gt;&lt;")</f>
        <v>1</v>
      </c>
      <c r="V30" s="29">
        <f t="shared" ref="V30" si="21">COUNTIF(V8:V29,"&gt;&lt;")</f>
        <v>0</v>
      </c>
      <c r="W30" s="29">
        <f t="shared" ref="W30" si="22">COUNTIF(W8:W29,"&gt;&lt;")</f>
        <v>1</v>
      </c>
      <c r="X30" s="29">
        <f t="shared" ref="X30" si="23">COUNTIF(X8:X29,"&gt;&lt;")</f>
        <v>2</v>
      </c>
      <c r="Y30" s="29">
        <f t="shared" ref="Y30" si="24">COUNTIF(Y8:Y29,"&gt;&lt;")</f>
        <v>1</v>
      </c>
      <c r="Z30" s="29">
        <f t="shared" ref="Z30" si="25">COUNTIF(Z8:Z29,"&gt;&lt;")</f>
        <v>1</v>
      </c>
      <c r="AA30" s="29">
        <f t="shared" ref="AA30" si="26">COUNTIF(AA8:AA29,"&gt;&lt;")</f>
        <v>1</v>
      </c>
      <c r="AB30" s="29">
        <f t="shared" ref="AB30" si="27">COUNTIF(AB8:AB29,"&gt;&lt;")</f>
        <v>0</v>
      </c>
      <c r="AC30" s="29">
        <f t="shared" ref="AC30" si="28">COUNTIF(AC8:AC29,"&gt;&lt;")</f>
        <v>0</v>
      </c>
      <c r="AD30" s="29">
        <f t="shared" ref="AD30" si="29">COUNTIF(AD8:AD29,"&gt;&lt;")</f>
        <v>0</v>
      </c>
      <c r="AE30" s="29">
        <f t="shared" ref="AE30" si="30">COUNTIF(AE8:AE29,"&gt;&lt;")</f>
        <v>0</v>
      </c>
      <c r="AF30" s="29">
        <f t="shared" ref="AF30" si="31">COUNTIF(AF8:AF29,"&gt;&lt;")</f>
        <v>0</v>
      </c>
      <c r="AG30" s="29">
        <f t="shared" ref="AG30" si="32">COUNTIF(AG8:AG29,"&gt;&lt;")</f>
        <v>0</v>
      </c>
      <c r="AH30" s="29">
        <f t="shared" ref="AH30" si="33">COUNTIF(AH8:AH29,"&gt;&lt;")</f>
        <v>0</v>
      </c>
      <c r="AI30" s="29">
        <f t="shared" ref="AI30" si="34">COUNTIF(AI8:AI29,"&gt;&lt;")</f>
        <v>0</v>
      </c>
      <c r="AJ30" s="29">
        <f t="shared" ref="AJ30" si="35">COUNTIF(AJ8:AJ29,"&gt;&lt;")</f>
        <v>0</v>
      </c>
      <c r="AK30" s="29">
        <f t="shared" ref="AK30" si="36">COUNTIF(AK8:AK29,"&gt;&lt;")</f>
        <v>0</v>
      </c>
      <c r="AL30" s="29">
        <f t="shared" ref="AL30" si="37">COUNTIF(AL8:AL29,"&gt;&lt;")</f>
        <v>0</v>
      </c>
      <c r="AM30" s="29">
        <f t="shared" ref="AM30" si="38">COUNTIF(AM8:AM29,"&gt;&lt;")</f>
        <v>0</v>
      </c>
      <c r="AN30" s="29">
        <f t="shared" ref="AN30" si="39">COUNTIF(AN8:AN29,"&gt;&lt;")</f>
        <v>0</v>
      </c>
      <c r="AO30" s="29">
        <f t="shared" ref="AO30" si="40">COUNTIF(AO8:AO29,"&gt;&lt;")</f>
        <v>0</v>
      </c>
      <c r="AP30" s="29">
        <f t="shared" ref="AP30" si="41">COUNTIF(AP8:AP29,"&gt;&lt;")</f>
        <v>0</v>
      </c>
      <c r="AQ30" s="29">
        <f t="shared" ref="AQ30" si="42">COUNTIF(AQ8:AQ29,"&gt;&lt;")</f>
        <v>0</v>
      </c>
      <c r="AR30" s="29">
        <f t="shared" ref="AR30" si="43">COUNTIF(AR8:AR29,"&gt;&lt;")</f>
        <v>0</v>
      </c>
      <c r="AS30" s="29">
        <f t="shared" ref="AS30" si="44">COUNTIF(AS8:AS29,"&gt;&lt;")</f>
        <v>0</v>
      </c>
      <c r="AT30" s="29">
        <f t="shared" ref="AT30" si="45">COUNTIF(AT8:AT29,"&gt;&lt;")</f>
        <v>0</v>
      </c>
      <c r="AU30" s="29">
        <f t="shared" ref="AU30" si="46">COUNTIF(AU8:AU29,"&gt;&lt;")</f>
        <v>0</v>
      </c>
      <c r="AV30" s="29">
        <f t="shared" ref="AV30" si="47">COUNTIF(AV8:AV29,"&gt;&lt;")</f>
        <v>1</v>
      </c>
      <c r="AW30" s="29">
        <f t="shared" ref="AW30" si="48">COUNTIF(AW8:AW29,"&gt;&lt;")</f>
        <v>1</v>
      </c>
      <c r="AX30" s="29">
        <f t="shared" ref="AX30" si="49">COUNTIF(AX8:AX29,"&gt;&lt;")</f>
        <v>1</v>
      </c>
      <c r="AY30" s="29">
        <f t="shared" ref="AY30" si="50">COUNTIF(AY8:AY29,"&gt;&lt;")</f>
        <v>1</v>
      </c>
      <c r="AZ30" s="29">
        <f t="shared" ref="AZ30" si="51">COUNTIF(AZ8:AZ29,"&gt;&lt;")</f>
        <v>1</v>
      </c>
      <c r="BA30" s="29">
        <f t="shared" ref="BA30" si="52">COUNTIF(BA8:BA29,"&gt;&lt;")</f>
        <v>0</v>
      </c>
      <c r="BB30" s="29">
        <f t="shared" ref="BB30" si="53">COUNTIF(BB8:BB29,"&gt;&lt;")</f>
        <v>0</v>
      </c>
      <c r="BC30" s="29">
        <f t="shared" ref="BC30" si="54">COUNTIF(BC8:BC29,"&gt;&lt;")</f>
        <v>0</v>
      </c>
      <c r="BD30" s="29">
        <f t="shared" ref="BD30" si="55">COUNTIF(BD8:BD29,"&gt;&lt;")</f>
        <v>0</v>
      </c>
      <c r="BE30" s="29">
        <f t="shared" ref="BE30" si="56">COUNTIF(BE8:BE29,"&gt;&lt;")</f>
        <v>0</v>
      </c>
      <c r="BF30" s="29">
        <f t="shared" ref="BF30" si="57">COUNTIF(BF8:BF29,"&gt;&lt;")</f>
        <v>0</v>
      </c>
    </row>
    <row r="31" spans="1:183" x14ac:dyDescent="0.3">
      <c r="A31" s="1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  <c r="AA31" s="9"/>
      <c r="AB31" s="9"/>
      <c r="AC31" s="9"/>
      <c r="AD31" s="9"/>
      <c r="AE31" s="9"/>
      <c r="AF31" s="9"/>
      <c r="AG31" s="9"/>
      <c r="AH31" s="9"/>
      <c r="AI31" s="9"/>
      <c r="AJ31" s="9"/>
      <c r="AK31" s="9"/>
      <c r="AL31" s="9"/>
      <c r="AM31" s="9"/>
      <c r="AN31" s="9"/>
      <c r="AO31" s="9"/>
      <c r="AP31" s="9"/>
      <c r="AQ31" s="9"/>
      <c r="AR31" s="9"/>
      <c r="AS31" s="9"/>
      <c r="AT31" s="9"/>
      <c r="AU31" s="9"/>
      <c r="AV31" s="9"/>
      <c r="AW31" s="9"/>
      <c r="AX31" s="9"/>
      <c r="AY31" s="9"/>
      <c r="AZ31" s="9"/>
      <c r="BA31" s="9"/>
      <c r="BB31" s="9"/>
      <c r="BC31" s="9"/>
      <c r="BD31" s="9"/>
      <c r="BE31" s="9"/>
      <c r="BF31" s="9"/>
    </row>
    <row r="32" spans="1:183" x14ac:dyDescent="0.3">
      <c r="A32" s="1"/>
      <c r="D32" s="64" t="s">
        <v>16</v>
      </c>
      <c r="E32" s="93"/>
      <c r="F32" s="93"/>
      <c r="G32" s="93"/>
      <c r="H32" s="9"/>
      <c r="I32" s="65" t="s">
        <v>17</v>
      </c>
      <c r="J32" s="94"/>
      <c r="K32" s="94"/>
      <c r="L32" s="94"/>
      <c r="M32" s="94"/>
      <c r="N32" s="94"/>
      <c r="O32" s="94"/>
      <c r="P32" s="9"/>
      <c r="Q32" s="66" t="s">
        <v>18</v>
      </c>
      <c r="R32" s="95"/>
      <c r="S32" s="95"/>
      <c r="T32" s="95"/>
      <c r="U32" s="9"/>
      <c r="V32" s="67" t="s">
        <v>15</v>
      </c>
      <c r="W32" s="95"/>
      <c r="X32" s="95"/>
      <c r="Y32" s="95"/>
      <c r="Z32" s="9"/>
      <c r="AA32" s="68" t="s">
        <v>19</v>
      </c>
      <c r="AB32" s="95"/>
      <c r="AC32" s="95"/>
      <c r="AD32" s="95"/>
      <c r="AE32" s="95"/>
      <c r="AF32" s="9"/>
      <c r="AG32" s="69" t="s">
        <v>20</v>
      </c>
      <c r="AH32" s="95"/>
      <c r="AI32" s="95"/>
      <c r="AJ32" s="95"/>
      <c r="AK32" s="95"/>
      <c r="AL32" s="95"/>
      <c r="AM32" s="9"/>
      <c r="AN32" s="56" t="s">
        <v>21</v>
      </c>
      <c r="AO32" s="94"/>
      <c r="AP32" s="94"/>
      <c r="AQ32" s="94"/>
      <c r="AR32" s="94"/>
      <c r="AS32" s="9"/>
      <c r="AT32" s="57" t="s">
        <v>41</v>
      </c>
      <c r="AU32" s="94"/>
      <c r="AV32" s="94"/>
      <c r="AW32" s="94"/>
      <c r="AX32" s="25"/>
      <c r="AY32" s="96" t="s">
        <v>52</v>
      </c>
      <c r="AZ32" s="97"/>
      <c r="BA32" s="97"/>
      <c r="BB32" s="97"/>
      <c r="BC32" s="25"/>
      <c r="BD32" s="25"/>
      <c r="BE32" s="25"/>
      <c r="BF32" s="25"/>
      <c r="BG32" s="13"/>
      <c r="BH32" s="13"/>
      <c r="BI32" s="13"/>
      <c r="BJ32" s="13"/>
      <c r="BK32" s="13"/>
      <c r="BL32" s="13"/>
      <c r="BM32" s="13"/>
      <c r="BN32" s="13"/>
      <c r="BO32" s="13"/>
      <c r="BP32" s="13"/>
      <c r="BQ32" s="13"/>
      <c r="BR32" s="13"/>
    </row>
    <row r="33" spans="1:58" x14ac:dyDescent="0.3">
      <c r="A33" s="1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  <c r="Y33" s="9"/>
      <c r="Z33" s="9"/>
      <c r="AA33" s="9"/>
      <c r="AB33" s="9"/>
      <c r="AC33" s="9"/>
      <c r="AD33" s="9"/>
      <c r="AE33" s="9"/>
      <c r="AF33" s="9"/>
      <c r="AG33" s="9"/>
      <c r="AH33" s="9"/>
      <c r="AI33" s="9"/>
      <c r="AJ33" s="9"/>
      <c r="AK33" s="9"/>
      <c r="AL33" s="9"/>
      <c r="AM33" s="9"/>
      <c r="AN33" s="9"/>
      <c r="AO33" s="9"/>
      <c r="AP33" s="9"/>
      <c r="AQ33" s="9"/>
      <c r="AR33" s="9"/>
      <c r="AS33" s="9"/>
      <c r="AT33" s="9"/>
      <c r="AU33" s="9"/>
      <c r="AV33" s="9"/>
      <c r="AW33" s="9"/>
      <c r="AX33" s="9"/>
      <c r="AY33" s="9"/>
      <c r="AZ33" s="9"/>
      <c r="BA33" s="9"/>
      <c r="BB33" s="9"/>
      <c r="BC33" s="9"/>
      <c r="BD33" s="9"/>
      <c r="BE33" s="9"/>
      <c r="BF33" s="9"/>
    </row>
    <row r="34" spans="1:58" x14ac:dyDescent="0.3"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  <c r="U34" s="9"/>
      <c r="V34" s="9"/>
      <c r="W34" s="9"/>
      <c r="X34" s="9"/>
      <c r="Y34" s="9"/>
      <c r="Z34" s="9"/>
      <c r="AA34" s="9"/>
      <c r="AB34" s="9"/>
      <c r="AC34" s="9"/>
      <c r="AD34" s="9"/>
      <c r="AE34" s="9"/>
      <c r="AF34" s="9"/>
      <c r="AG34" s="9"/>
      <c r="AH34" s="9"/>
      <c r="AI34" s="9"/>
      <c r="AJ34" s="9"/>
      <c r="AK34" s="9"/>
      <c r="AL34" s="9"/>
      <c r="AM34" s="9"/>
      <c r="AN34" s="9"/>
      <c r="AO34" s="9"/>
      <c r="AP34" s="9"/>
      <c r="AQ34" s="9"/>
      <c r="AR34" s="9"/>
      <c r="AS34" s="9"/>
      <c r="AT34" s="9"/>
      <c r="AU34" s="9"/>
      <c r="AV34" s="9"/>
      <c r="AW34" s="9"/>
      <c r="AX34" s="9"/>
      <c r="AY34" s="9"/>
      <c r="AZ34" s="9"/>
      <c r="BA34" s="9"/>
      <c r="BB34" s="9"/>
      <c r="BC34" s="9"/>
      <c r="BD34" s="9"/>
      <c r="BE34" s="9"/>
      <c r="BF34" s="9"/>
    </row>
    <row r="35" spans="1:58" x14ac:dyDescent="0.3">
      <c r="D35" s="9"/>
      <c r="E35" s="9"/>
      <c r="F35" s="9">
        <f>COUNTIF(F8:F29,"*A faire*")</f>
        <v>0</v>
      </c>
      <c r="G35" s="9"/>
      <c r="H35" s="9"/>
      <c r="I35" s="9"/>
      <c r="J35" s="9"/>
      <c r="K35" s="9"/>
      <c r="L35" s="9"/>
      <c r="M35" s="9"/>
      <c r="N35" s="9"/>
      <c r="O35" s="9"/>
      <c r="P35" s="101" t="s">
        <v>59</v>
      </c>
      <c r="Q35" s="9"/>
      <c r="R35" s="9"/>
      <c r="S35" s="9"/>
      <c r="T35" s="9"/>
      <c r="U35" s="9"/>
      <c r="V35" s="9"/>
      <c r="W35" s="9"/>
      <c r="X35" s="9"/>
      <c r="Y35" s="9"/>
      <c r="Z35" s="9"/>
      <c r="AA35" s="9"/>
      <c r="AB35" s="9"/>
      <c r="AC35" s="9"/>
      <c r="AD35" s="9"/>
      <c r="AE35" s="9"/>
      <c r="AF35" s="9"/>
      <c r="AG35" s="9"/>
      <c r="AH35" s="9"/>
      <c r="AI35" s="9"/>
      <c r="AJ35" s="9"/>
      <c r="AK35" s="9"/>
      <c r="AL35" s="9"/>
      <c r="AM35" s="9"/>
      <c r="AN35" s="9"/>
      <c r="AO35" s="9"/>
      <c r="AP35" s="9"/>
      <c r="AQ35" s="9"/>
      <c r="AR35" s="9"/>
      <c r="AS35" s="9"/>
      <c r="AT35" s="9"/>
      <c r="AU35" s="9"/>
      <c r="AV35" s="9"/>
      <c r="AW35" s="9"/>
      <c r="AX35" s="9"/>
      <c r="AY35" s="9"/>
      <c r="AZ35" s="9"/>
      <c r="BA35" s="9"/>
      <c r="BB35" s="9"/>
      <c r="BC35" s="9"/>
      <c r="BD35" s="9"/>
      <c r="BE35" s="9"/>
      <c r="BF35" s="9"/>
    </row>
    <row r="36" spans="1:58" x14ac:dyDescent="0.3"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  <c r="S36" s="9"/>
      <c r="T36" s="9"/>
      <c r="U36" s="9"/>
      <c r="V36" s="9"/>
      <c r="W36" s="9"/>
      <c r="X36" s="9"/>
      <c r="Y36" s="9"/>
      <c r="Z36" s="9"/>
      <c r="AA36" s="9"/>
      <c r="AB36" s="9"/>
      <c r="AC36" s="9"/>
      <c r="AD36" s="9"/>
      <c r="AE36" s="9"/>
      <c r="AF36" s="9"/>
      <c r="AG36" s="9"/>
      <c r="AH36" s="9"/>
      <c r="AI36" s="9"/>
      <c r="AJ36" s="9"/>
      <c r="AK36" s="9"/>
      <c r="AL36" s="9"/>
      <c r="AM36" s="9"/>
      <c r="AN36" s="9"/>
      <c r="AO36" s="9"/>
      <c r="AP36" s="9"/>
      <c r="AQ36" s="9"/>
      <c r="AR36" s="9"/>
      <c r="AS36" s="9"/>
      <c r="AT36" s="9"/>
      <c r="AU36" s="9"/>
      <c r="AV36" s="9"/>
      <c r="AW36" s="9"/>
      <c r="AX36" s="9"/>
      <c r="AY36" s="9"/>
      <c r="AZ36" s="9"/>
      <c r="BA36" s="9"/>
      <c r="BB36" s="9"/>
      <c r="BC36" s="9"/>
      <c r="BD36" s="9"/>
      <c r="BE36" s="9"/>
      <c r="BF36" s="9"/>
    </row>
    <row r="37" spans="1:58" x14ac:dyDescent="0.3">
      <c r="D37" s="9"/>
      <c r="E37" s="8"/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  <c r="U37" s="9"/>
      <c r="V37" s="9"/>
      <c r="W37" s="9"/>
      <c r="X37" s="9"/>
      <c r="Y37" s="9"/>
      <c r="Z37" s="9"/>
      <c r="AA37" s="9"/>
      <c r="AB37" s="9"/>
      <c r="AC37" s="9"/>
      <c r="AD37" s="9"/>
      <c r="AE37" s="9"/>
      <c r="AF37" s="9"/>
      <c r="AG37" s="9"/>
      <c r="AH37" s="9"/>
      <c r="AI37" s="9"/>
      <c r="AJ37" s="9"/>
      <c r="AK37" s="9"/>
      <c r="AL37" s="9"/>
      <c r="AM37" s="9"/>
      <c r="AN37" s="9"/>
      <c r="AO37" s="9"/>
      <c r="AP37" s="9"/>
      <c r="AQ37" s="9"/>
      <c r="AR37" s="9"/>
      <c r="AS37" s="9"/>
      <c r="AT37" s="9"/>
      <c r="AU37" s="9"/>
      <c r="AV37" s="9"/>
      <c r="AW37" s="9"/>
      <c r="AX37" s="9"/>
      <c r="AY37" s="9"/>
      <c r="AZ37" s="9"/>
      <c r="BA37" s="9"/>
      <c r="BB37" s="9"/>
      <c r="BC37" s="9"/>
      <c r="BD37" s="9"/>
      <c r="BE37" s="9"/>
      <c r="BF37" s="9"/>
    </row>
    <row r="38" spans="1:58" x14ac:dyDescent="0.3">
      <c r="D38" s="9"/>
      <c r="E38" s="8"/>
      <c r="F38" s="9"/>
      <c r="G38" s="9"/>
      <c r="H38" s="9"/>
      <c r="I38" s="9"/>
      <c r="J38" s="9"/>
      <c r="K38" s="9"/>
      <c r="L38" s="9"/>
      <c r="M38" s="9"/>
      <c r="N38" s="9"/>
      <c r="O38" s="9"/>
      <c r="P38" s="9"/>
      <c r="Q38" s="9"/>
      <c r="R38" s="9"/>
      <c r="S38" s="9"/>
      <c r="T38" s="9"/>
      <c r="U38" s="9"/>
      <c r="V38" s="9"/>
      <c r="W38" s="9"/>
      <c r="X38" s="9"/>
      <c r="Y38" s="9"/>
      <c r="Z38" s="9"/>
      <c r="AA38" s="9"/>
      <c r="AB38" s="9"/>
      <c r="AC38" s="9"/>
      <c r="AD38" s="9"/>
      <c r="AE38" s="9"/>
      <c r="AF38" s="9"/>
      <c r="AG38" s="9"/>
      <c r="AH38" s="9"/>
      <c r="AI38" s="9"/>
      <c r="AJ38" s="9"/>
      <c r="AK38" s="9"/>
      <c r="AL38" s="9"/>
      <c r="AM38" s="9"/>
      <c r="AN38" s="9"/>
      <c r="AO38" s="9"/>
      <c r="AP38" s="9"/>
      <c r="AQ38" s="9"/>
      <c r="AR38" s="9"/>
      <c r="AS38" s="9"/>
      <c r="AT38" s="9"/>
      <c r="AU38" s="9"/>
      <c r="AV38" s="9"/>
      <c r="AW38" s="9"/>
      <c r="AX38" s="9"/>
      <c r="AY38" s="9"/>
      <c r="AZ38" s="9"/>
      <c r="BA38" s="9"/>
      <c r="BB38" s="9"/>
      <c r="BC38" s="9"/>
      <c r="BD38" s="9"/>
      <c r="BE38" s="9"/>
      <c r="BF38" s="9"/>
    </row>
    <row r="39" spans="1:58" x14ac:dyDescent="0.3">
      <c r="D39" s="10"/>
      <c r="E39" s="8"/>
      <c r="F39" s="9"/>
      <c r="G39" s="9"/>
      <c r="H39" s="9"/>
      <c r="I39" s="9"/>
      <c r="J39" s="9"/>
      <c r="K39" s="9"/>
      <c r="L39" s="9"/>
      <c r="M39" s="9"/>
      <c r="N39" s="9"/>
      <c r="O39" s="9"/>
      <c r="P39" s="9"/>
      <c r="Q39" s="9"/>
      <c r="R39" s="9"/>
      <c r="S39" s="9"/>
      <c r="T39" s="9"/>
      <c r="U39" s="9"/>
      <c r="V39" s="9"/>
      <c r="W39" s="9"/>
      <c r="X39" s="9"/>
      <c r="Y39" s="9"/>
      <c r="Z39" s="9"/>
      <c r="AA39" s="9"/>
      <c r="AB39" s="9"/>
      <c r="AC39" s="9"/>
      <c r="AD39" s="9"/>
      <c r="AE39" s="9"/>
      <c r="AF39" s="9"/>
      <c r="AG39" s="9"/>
      <c r="AH39" s="9"/>
      <c r="AI39" s="9"/>
      <c r="AJ39" s="9"/>
      <c r="AK39" s="9"/>
      <c r="AL39" s="9"/>
      <c r="AM39" s="9"/>
      <c r="AN39" s="9"/>
      <c r="AO39" s="9"/>
      <c r="AP39" s="9"/>
      <c r="AQ39" s="9"/>
      <c r="AR39" s="9"/>
      <c r="AS39" s="9"/>
      <c r="AT39" s="9"/>
      <c r="AU39" s="9"/>
      <c r="AV39" s="9"/>
      <c r="AW39" s="9"/>
      <c r="AX39" s="9"/>
      <c r="AY39" s="9"/>
      <c r="AZ39" s="9"/>
      <c r="BA39" s="9"/>
      <c r="BB39" s="9"/>
      <c r="BC39" s="9"/>
      <c r="BD39" s="9"/>
      <c r="BE39" s="9"/>
      <c r="BF39" s="9"/>
    </row>
    <row r="40" spans="1:58" x14ac:dyDescent="0.3">
      <c r="D40" s="10"/>
      <c r="F40" s="9"/>
      <c r="G40" s="9"/>
      <c r="H40" s="9"/>
      <c r="I40" s="9"/>
      <c r="J40" s="9"/>
      <c r="K40" s="9"/>
      <c r="L40" s="9"/>
      <c r="M40" s="9"/>
      <c r="N40" s="9"/>
      <c r="O40" s="9"/>
      <c r="P40" s="9"/>
      <c r="Q40" s="9"/>
      <c r="R40" s="9"/>
      <c r="S40" s="9"/>
      <c r="T40" s="9"/>
      <c r="U40" s="9"/>
      <c r="V40" s="9"/>
      <c r="W40" s="9"/>
      <c r="X40" s="9"/>
      <c r="Y40" s="9"/>
      <c r="Z40" s="9"/>
      <c r="AA40" s="9"/>
      <c r="AB40" s="9"/>
      <c r="AC40" s="9"/>
      <c r="AD40" s="9"/>
      <c r="AE40" s="9"/>
      <c r="AF40" s="9"/>
      <c r="AG40" s="9"/>
      <c r="AH40" s="9"/>
      <c r="AI40" s="9"/>
      <c r="AJ40" s="9"/>
      <c r="AK40" s="9"/>
      <c r="AL40" s="9"/>
      <c r="AM40" s="9"/>
      <c r="AN40" s="9"/>
      <c r="AO40" s="9"/>
      <c r="AP40" s="9"/>
      <c r="AQ40" s="9"/>
      <c r="AR40" s="9"/>
      <c r="AS40" s="9"/>
      <c r="AT40" s="9"/>
      <c r="AU40" s="9"/>
      <c r="AV40" s="9"/>
      <c r="AW40" s="9"/>
      <c r="AX40" s="9"/>
      <c r="AY40" s="9"/>
      <c r="AZ40" s="9"/>
      <c r="BA40" s="9"/>
      <c r="BB40" s="9"/>
      <c r="BC40" s="9"/>
      <c r="BD40" s="9"/>
      <c r="BE40" s="9"/>
      <c r="BF40" s="9"/>
    </row>
    <row r="41" spans="1:58" x14ac:dyDescent="0.3">
      <c r="F41" s="9"/>
      <c r="G41" s="9"/>
      <c r="H41" s="9"/>
      <c r="I41" s="9"/>
      <c r="J41" s="9"/>
      <c r="K41" s="9"/>
      <c r="L41" s="9"/>
      <c r="M41" s="9"/>
      <c r="N41" s="9"/>
      <c r="O41" s="9"/>
      <c r="P41" s="9"/>
      <c r="Q41" s="9"/>
      <c r="R41" s="9"/>
      <c r="S41" s="9"/>
      <c r="T41" s="9"/>
      <c r="U41" s="9"/>
      <c r="V41" s="9"/>
      <c r="W41" s="9"/>
      <c r="X41" s="9"/>
      <c r="Y41" s="9"/>
      <c r="Z41" s="9"/>
      <c r="AA41" s="9"/>
      <c r="AB41" s="9"/>
      <c r="AC41" s="9"/>
      <c r="AD41" s="9"/>
      <c r="AE41" s="9"/>
      <c r="AF41" s="9"/>
      <c r="AG41" s="9"/>
      <c r="AH41" s="9"/>
      <c r="AI41" s="9"/>
      <c r="AJ41" s="9"/>
      <c r="AK41" s="9"/>
      <c r="AL41" s="9"/>
      <c r="AM41" s="9"/>
      <c r="AN41" s="9"/>
      <c r="AO41" s="9"/>
      <c r="AP41" s="9"/>
      <c r="AQ41" s="9"/>
      <c r="AR41" s="9"/>
      <c r="AS41" s="9"/>
      <c r="AT41" s="9"/>
      <c r="AU41" s="9"/>
      <c r="AV41" s="9"/>
      <c r="AW41" s="9"/>
      <c r="AX41" s="9"/>
      <c r="AY41" s="9"/>
      <c r="AZ41" s="9"/>
      <c r="BA41" s="9"/>
      <c r="BB41" s="9"/>
      <c r="BC41" s="9"/>
      <c r="BD41" s="9"/>
      <c r="BE41" s="9"/>
      <c r="BF41" s="9"/>
    </row>
    <row r="42" spans="1:58" x14ac:dyDescent="0.3">
      <c r="F42" s="9"/>
      <c r="G42" s="9"/>
      <c r="H42" s="9"/>
      <c r="I42" s="9"/>
      <c r="J42" s="9"/>
      <c r="K42" s="9"/>
      <c r="L42" s="9"/>
      <c r="M42" s="9"/>
      <c r="N42" s="9"/>
      <c r="O42" s="9"/>
      <c r="P42" s="9"/>
      <c r="Q42" s="9"/>
      <c r="R42" s="9"/>
      <c r="S42" s="9"/>
      <c r="T42" s="9"/>
      <c r="U42" s="9"/>
      <c r="V42" s="9"/>
      <c r="W42" s="9"/>
      <c r="X42" s="9"/>
      <c r="Y42" s="9"/>
      <c r="Z42" s="9"/>
      <c r="AA42" s="9"/>
      <c r="AB42" s="9"/>
      <c r="AC42" s="9"/>
      <c r="AD42" s="9"/>
      <c r="AE42" s="9"/>
      <c r="AF42" s="9"/>
      <c r="AG42" s="9"/>
      <c r="AH42" s="9"/>
      <c r="AI42" s="9"/>
      <c r="AJ42" s="9"/>
      <c r="AK42" s="9"/>
      <c r="AL42" s="9"/>
      <c r="AM42" s="9"/>
      <c r="AN42" s="9"/>
      <c r="AO42" s="9"/>
      <c r="AP42" s="9"/>
      <c r="AQ42" s="9"/>
      <c r="AR42" s="9"/>
      <c r="AS42" s="9"/>
      <c r="AT42" s="9"/>
      <c r="AU42" s="9"/>
      <c r="AV42" s="9"/>
      <c r="AW42" s="9"/>
      <c r="AX42" s="9"/>
      <c r="AY42" s="9"/>
      <c r="AZ42" s="9"/>
      <c r="BA42" s="9"/>
      <c r="BB42" s="9"/>
      <c r="BC42" s="9"/>
      <c r="BD42" s="9"/>
      <c r="BE42" s="9"/>
      <c r="BF42" s="9"/>
    </row>
  </sheetData>
  <mergeCells count="24">
    <mergeCell ref="AA32:AE32"/>
    <mergeCell ref="V32:Y32"/>
    <mergeCell ref="Q32:T32"/>
    <mergeCell ref="I32:O32"/>
    <mergeCell ref="D32:G32"/>
    <mergeCell ref="AF4:AI4"/>
    <mergeCell ref="AK4:AN4"/>
    <mergeCell ref="E4:E7"/>
    <mergeCell ref="D4:D7"/>
    <mergeCell ref="F4:I4"/>
    <mergeCell ref="J4:M4"/>
    <mergeCell ref="O4:R4"/>
    <mergeCell ref="S4:V4"/>
    <mergeCell ref="X4:AA4"/>
    <mergeCell ref="AB4:AE4"/>
    <mergeCell ref="BH4:BH7"/>
    <mergeCell ref="AO4:AR4"/>
    <mergeCell ref="AT4:AW4"/>
    <mergeCell ref="AX4:BA4"/>
    <mergeCell ref="BB4:BF4"/>
    <mergeCell ref="AT32:AW32"/>
    <mergeCell ref="AN32:AR32"/>
    <mergeCell ref="AG32:AL32"/>
    <mergeCell ref="AY32:BB32"/>
  </mergeCells>
  <phoneticPr fontId="17" type="noConversion"/>
  <conditionalFormatting sqref="C8:BF30">
    <cfRule type="expression" dxfId="12" priority="20">
      <formula>MOD(ROW(),2)</formula>
    </cfRule>
  </conditionalFormatting>
  <conditionalFormatting sqref="F30:BF30">
    <cfRule type="iconSet" priority="17">
      <iconSet iconSet="3Symbols" reverse="1">
        <cfvo type="percent" val="0"/>
        <cfvo type="num" val="3"/>
        <cfvo type="num" val="4"/>
      </iconSet>
    </cfRule>
  </conditionalFormatting>
  <conditionalFormatting sqref="F8:BF29">
    <cfRule type="cellIs" dxfId="11" priority="2" operator="equal">
      <formula>"B"</formula>
    </cfRule>
    <cfRule type="cellIs" dxfId="10" priority="9" operator="equal">
      <formula>"R"</formula>
    </cfRule>
    <cfRule type="cellIs" dxfId="9" priority="10" operator="equal">
      <formula>"H"</formula>
    </cfRule>
    <cfRule type="cellIs" dxfId="8" priority="11" operator="equal">
      <formula>"P"</formula>
    </cfRule>
    <cfRule type="cellIs" dxfId="7" priority="12" operator="equal">
      <formula>"C"</formula>
    </cfRule>
    <cfRule type="cellIs" dxfId="6" priority="13" operator="equal">
      <formula>"S"</formula>
    </cfRule>
    <cfRule type="cellIs" dxfId="5" priority="14" operator="equal">
      <formula>"A"</formula>
    </cfRule>
    <cfRule type="cellIs" dxfId="4" priority="15" operator="equal">
      <formula>"M"</formula>
    </cfRule>
    <cfRule type="cellIs" dxfId="3" priority="16" operator="equal">
      <formula>"V"</formula>
    </cfRule>
  </conditionalFormatting>
  <conditionalFormatting sqref="E8:E29">
    <cfRule type="expression" dxfId="2" priority="3">
      <formula>BH8&gt;E8</formula>
    </cfRule>
    <cfRule type="expression" dxfId="1" priority="6">
      <formula>E8=BH8</formula>
    </cfRule>
  </conditionalFormatting>
  <conditionalFormatting sqref="GA8:GA29">
    <cfRule type="expression" dxfId="0" priority="1">
      <formula>MOD(ROW(),2)</formula>
    </cfRule>
  </conditionalFormatting>
  <hyperlinks>
    <hyperlink ref="P35" r:id="rId1" xr:uid="{A8885648-A91D-4B88-A6AD-B4ABFE771794}"/>
  </hyperlinks>
  <printOptions horizontalCentered="1" verticalCentered="1"/>
  <pageMargins left="0.19685039370078741" right="0.19685039370078741" top="0.19685039370078741" bottom="0.19685039370078741" header="0.31496062992125984" footer="0.31496062992125984"/>
  <pageSetup paperSize="9" scale="79" orientation="landscape" horizontalDpi="4294967293" verticalDpi="0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D48BE9-EED8-41CE-AE29-2622F77D2C71}">
  <sheetPr codeName="Feuil2"/>
  <dimension ref="A1:Y32"/>
  <sheetViews>
    <sheetView workbookViewId="0">
      <selection activeCell="D12" sqref="D12"/>
    </sheetView>
  </sheetViews>
  <sheetFormatPr baseColWidth="10" defaultRowHeight="14.4" x14ac:dyDescent="0.3"/>
  <cols>
    <col min="2" max="2" width="12.44140625" customWidth="1"/>
    <col min="3" max="3" width="18.21875" bestFit="1" customWidth="1"/>
    <col min="4" max="4" width="6.21875" customWidth="1"/>
    <col min="5" max="5" width="8.44140625" bestFit="1" customWidth="1"/>
    <col min="6" max="7" width="9.21875" bestFit="1" customWidth="1"/>
    <col min="8" max="8" width="8.44140625" bestFit="1" customWidth="1"/>
    <col min="9" max="9" width="8.88671875" bestFit="1" customWidth="1"/>
    <col min="10" max="10" width="9.33203125" bestFit="1" customWidth="1"/>
    <col min="11" max="11" width="8.88671875" bestFit="1" customWidth="1"/>
    <col min="12" max="12" width="8.44140625" bestFit="1" customWidth="1"/>
    <col min="13" max="14" width="9.21875" bestFit="1" customWidth="1"/>
    <col min="15" max="15" width="8.44140625" bestFit="1" customWidth="1"/>
    <col min="16" max="16" width="8.88671875" bestFit="1" customWidth="1"/>
    <col min="17" max="17" width="9.33203125" bestFit="1" customWidth="1"/>
    <col min="18" max="18" width="9" bestFit="1" customWidth="1"/>
    <col min="19" max="19" width="8.44140625" bestFit="1" customWidth="1"/>
    <col min="20" max="21" width="9.21875" bestFit="1" customWidth="1"/>
    <col min="22" max="22" width="8.44140625" bestFit="1" customWidth="1"/>
    <col min="23" max="23" width="8.88671875" bestFit="1" customWidth="1"/>
    <col min="24" max="24" width="9.33203125" bestFit="1" customWidth="1"/>
    <col min="25" max="25" width="9" bestFit="1" customWidth="1"/>
  </cols>
  <sheetData>
    <row r="1" spans="1:25" x14ac:dyDescent="0.3">
      <c r="A1" s="54">
        <v>1</v>
      </c>
      <c r="B1" t="s">
        <v>47</v>
      </c>
    </row>
    <row r="2" spans="1:25" x14ac:dyDescent="0.3">
      <c r="A2" s="70">
        <f>YEAR(Calendrier!C3)</f>
        <v>2019</v>
      </c>
      <c r="B2" s="4" t="s">
        <v>48</v>
      </c>
      <c r="C2" s="71">
        <f>A2</f>
        <v>2019</v>
      </c>
    </row>
    <row r="7" spans="1:25" ht="15" thickBot="1" x14ac:dyDescent="0.35">
      <c r="E7" s="72">
        <f>A1</f>
        <v>1</v>
      </c>
      <c r="F7" s="73"/>
      <c r="G7" s="73"/>
      <c r="H7" s="73"/>
      <c r="I7" s="73"/>
      <c r="J7" s="73"/>
      <c r="K7" s="73"/>
      <c r="L7" s="72">
        <f>A1+1</f>
        <v>2</v>
      </c>
      <c r="M7" s="73"/>
      <c r="N7" s="73"/>
      <c r="O7" s="73"/>
      <c r="P7" s="73"/>
      <c r="Q7" s="73"/>
      <c r="R7" s="73"/>
      <c r="S7" s="72">
        <f>A1+2</f>
        <v>3</v>
      </c>
    </row>
    <row r="8" spans="1:25" ht="15" thickBot="1" x14ac:dyDescent="0.35">
      <c r="E8" s="86" t="str">
        <f>"Semaine"&amp;" "&amp;A1</f>
        <v>Semaine 1</v>
      </c>
      <c r="F8" s="87"/>
      <c r="G8" s="87"/>
      <c r="H8" s="87"/>
      <c r="I8" s="87"/>
      <c r="J8" s="87"/>
      <c r="K8" s="88"/>
      <c r="L8" s="86" t="str">
        <f>"Semaine"&amp;" "&amp;A1+1</f>
        <v>Semaine 2</v>
      </c>
      <c r="M8" s="87"/>
      <c r="N8" s="87"/>
      <c r="O8" s="87"/>
      <c r="P8" s="87"/>
      <c r="Q8" s="87"/>
      <c r="R8" s="88"/>
      <c r="S8" s="87" t="str">
        <f>"Semaine"&amp;" "&amp;A1+2</f>
        <v>Semaine 3</v>
      </c>
      <c r="T8" s="87"/>
      <c r="U8" s="87"/>
      <c r="V8" s="87"/>
      <c r="W8" s="87"/>
      <c r="X8" s="87"/>
      <c r="Y8" s="88"/>
    </row>
    <row r="9" spans="1:25" x14ac:dyDescent="0.3">
      <c r="E9" s="51">
        <f>7*A1+DATE(A2,1,3)-WEEKDAY(DATE(A2,1,3))-5</f>
        <v>43465</v>
      </c>
      <c r="F9" s="51">
        <f>E9+1</f>
        <v>43466</v>
      </c>
      <c r="G9" s="51">
        <f>F9+1</f>
        <v>43467</v>
      </c>
      <c r="H9" s="51">
        <f t="shared" ref="H9:Y9" si="0">G9+1</f>
        <v>43468</v>
      </c>
      <c r="I9" s="51">
        <f t="shared" si="0"/>
        <v>43469</v>
      </c>
      <c r="J9" s="51">
        <f t="shared" si="0"/>
        <v>43470</v>
      </c>
      <c r="K9" s="53">
        <f t="shared" si="0"/>
        <v>43471</v>
      </c>
      <c r="L9" s="51">
        <f t="shared" si="0"/>
        <v>43472</v>
      </c>
      <c r="M9" s="51">
        <f t="shared" si="0"/>
        <v>43473</v>
      </c>
      <c r="N9" s="51">
        <f t="shared" si="0"/>
        <v>43474</v>
      </c>
      <c r="O9" s="51">
        <f t="shared" si="0"/>
        <v>43475</v>
      </c>
      <c r="P9" s="51">
        <f t="shared" si="0"/>
        <v>43476</v>
      </c>
      <c r="Q9" s="51">
        <f>P9+1</f>
        <v>43477</v>
      </c>
      <c r="R9" s="53">
        <f t="shared" si="0"/>
        <v>43478</v>
      </c>
      <c r="S9" s="51">
        <f t="shared" si="0"/>
        <v>43479</v>
      </c>
      <c r="T9" s="51">
        <f t="shared" si="0"/>
        <v>43480</v>
      </c>
      <c r="U9" s="51">
        <f t="shared" si="0"/>
        <v>43481</v>
      </c>
      <c r="V9" s="51">
        <f t="shared" si="0"/>
        <v>43482</v>
      </c>
      <c r="W9" s="51">
        <f t="shared" si="0"/>
        <v>43483</v>
      </c>
      <c r="X9" s="51">
        <f t="shared" si="0"/>
        <v>43484</v>
      </c>
      <c r="Y9" s="53">
        <f t="shared" si="0"/>
        <v>43485</v>
      </c>
    </row>
    <row r="10" spans="1:25" ht="15" thickBot="1" x14ac:dyDescent="0.35">
      <c r="E10" s="52">
        <f>7*A1+DATE(A2,1,3)-WEEKDAY(DATE(A2,1,3))-5</f>
        <v>43465</v>
      </c>
      <c r="F10" s="52">
        <f>E10+1</f>
        <v>43466</v>
      </c>
      <c r="G10" s="52">
        <f t="shared" ref="G10:Y10" si="1">F10+1</f>
        <v>43467</v>
      </c>
      <c r="H10" s="52">
        <f t="shared" si="1"/>
        <v>43468</v>
      </c>
      <c r="I10" s="52">
        <f t="shared" si="1"/>
        <v>43469</v>
      </c>
      <c r="J10" s="52">
        <f t="shared" si="1"/>
        <v>43470</v>
      </c>
      <c r="K10" s="52">
        <f t="shared" si="1"/>
        <v>43471</v>
      </c>
      <c r="L10" s="52">
        <f t="shared" si="1"/>
        <v>43472</v>
      </c>
      <c r="M10" s="52">
        <f t="shared" si="1"/>
        <v>43473</v>
      </c>
      <c r="N10" s="52">
        <f t="shared" si="1"/>
        <v>43474</v>
      </c>
      <c r="O10" s="52">
        <f t="shared" si="1"/>
        <v>43475</v>
      </c>
      <c r="P10" s="52">
        <f t="shared" si="1"/>
        <v>43476</v>
      </c>
      <c r="Q10" s="52">
        <f t="shared" si="1"/>
        <v>43477</v>
      </c>
      <c r="R10" s="52">
        <f t="shared" si="1"/>
        <v>43478</v>
      </c>
      <c r="S10" s="52">
        <f t="shared" si="1"/>
        <v>43479</v>
      </c>
      <c r="T10" s="52">
        <f t="shared" si="1"/>
        <v>43480</v>
      </c>
      <c r="U10" s="52">
        <f t="shared" si="1"/>
        <v>43481</v>
      </c>
      <c r="V10" s="52">
        <f t="shared" si="1"/>
        <v>43482</v>
      </c>
      <c r="W10" s="52">
        <f t="shared" si="1"/>
        <v>43483</v>
      </c>
      <c r="X10" s="52">
        <f t="shared" si="1"/>
        <v>43484</v>
      </c>
      <c r="Y10" s="52">
        <f t="shared" si="1"/>
        <v>43485</v>
      </c>
    </row>
    <row r="11" spans="1:25" x14ac:dyDescent="0.3">
      <c r="C11" s="13" t="str">
        <f>Calendrier!C8</f>
        <v>Toto 1</v>
      </c>
      <c r="D11">
        <f>HLOOKUP($E$7,Calendrier!F5:BE5,E7)</f>
        <v>1</v>
      </c>
      <c r="E11" s="75"/>
      <c r="F11" s="76"/>
      <c r="G11" s="76"/>
      <c r="H11" s="76"/>
      <c r="I11" s="76"/>
      <c r="J11" s="76"/>
      <c r="K11" s="83"/>
      <c r="L11" s="75"/>
      <c r="M11" s="76"/>
      <c r="N11" s="76"/>
      <c r="O11" s="76"/>
      <c r="P11" s="76"/>
      <c r="Q11" s="76"/>
      <c r="R11" s="83"/>
      <c r="S11" s="75"/>
      <c r="T11" s="76"/>
      <c r="U11" s="76"/>
      <c r="V11" s="76"/>
      <c r="W11" s="76"/>
      <c r="X11" s="76"/>
      <c r="Y11" s="77"/>
    </row>
    <row r="12" spans="1:25" x14ac:dyDescent="0.3">
      <c r="C12" s="13" t="str">
        <f>Calendrier!C9</f>
        <v>Toto 2</v>
      </c>
      <c r="D12" t="e">
        <f>HLOOKUP($E$7,Calendrier!F6:BE6,E8)</f>
        <v>#N/A</v>
      </c>
      <c r="E12" s="78"/>
      <c r="F12" s="74"/>
      <c r="G12" s="74"/>
      <c r="H12" s="74"/>
      <c r="I12" s="74"/>
      <c r="J12" s="74"/>
      <c r="K12" s="84"/>
      <c r="L12" s="78"/>
      <c r="M12" s="74"/>
      <c r="N12" s="74"/>
      <c r="O12" s="74"/>
      <c r="P12" s="74"/>
      <c r="Q12" s="74"/>
      <c r="R12" s="84"/>
      <c r="S12" s="78"/>
      <c r="T12" s="74"/>
      <c r="U12" s="74"/>
      <c r="V12" s="74"/>
      <c r="W12" s="74"/>
      <c r="X12" s="74"/>
      <c r="Y12" s="79"/>
    </row>
    <row r="13" spans="1:25" x14ac:dyDescent="0.3">
      <c r="C13" s="13" t="str">
        <f>Calendrier!C10</f>
        <v>Toto 3</v>
      </c>
      <c r="D13" t="e">
        <f>HLOOKUP($E$7,Calendrier!F7:BE7,E9)</f>
        <v>#N/A</v>
      </c>
      <c r="E13" s="78"/>
      <c r="F13" s="74"/>
      <c r="G13" s="74"/>
      <c r="H13" s="74"/>
      <c r="I13" s="74"/>
      <c r="J13" s="74"/>
      <c r="K13" s="84"/>
      <c r="L13" s="78"/>
      <c r="M13" s="74"/>
      <c r="N13" s="74"/>
      <c r="O13" s="74"/>
      <c r="P13" s="74"/>
      <c r="Q13" s="74"/>
      <c r="R13" s="84"/>
      <c r="S13" s="78"/>
      <c r="T13" s="74"/>
      <c r="U13" s="74"/>
      <c r="V13" s="74"/>
      <c r="W13" s="74"/>
      <c r="X13" s="74"/>
      <c r="Y13" s="79"/>
    </row>
    <row r="14" spans="1:25" x14ac:dyDescent="0.3">
      <c r="C14" s="13" t="str">
        <f>Calendrier!C11</f>
        <v>Toto 4</v>
      </c>
      <c r="D14" t="e">
        <f>HLOOKUP($E$7,Calendrier!F8:BE8,E10)</f>
        <v>#N/A</v>
      </c>
      <c r="E14" s="78"/>
      <c r="F14" s="74"/>
      <c r="G14" s="74"/>
      <c r="H14" s="74"/>
      <c r="I14" s="74"/>
      <c r="J14" s="74"/>
      <c r="K14" s="84"/>
      <c r="L14" s="78"/>
      <c r="M14" s="74"/>
      <c r="N14" s="74"/>
      <c r="O14" s="74"/>
      <c r="P14" s="74"/>
      <c r="Q14" s="74"/>
      <c r="R14" s="84"/>
      <c r="S14" s="78"/>
      <c r="T14" s="74"/>
      <c r="U14" s="74"/>
      <c r="V14" s="74"/>
      <c r="W14" s="74"/>
      <c r="X14" s="74"/>
      <c r="Y14" s="79"/>
    </row>
    <row r="15" spans="1:25" x14ac:dyDescent="0.3">
      <c r="C15" s="13" t="str">
        <f>Calendrier!C12</f>
        <v>Toto 5</v>
      </c>
      <c r="D15" t="e">
        <f>HLOOKUP($E$7,Calendrier!F9:BE9,E11)</f>
        <v>#N/A</v>
      </c>
      <c r="E15" s="78"/>
      <c r="F15" s="74"/>
      <c r="G15" s="74"/>
      <c r="H15" s="74"/>
      <c r="I15" s="74"/>
      <c r="J15" s="74"/>
      <c r="K15" s="84"/>
      <c r="L15" s="78"/>
      <c r="M15" s="74"/>
      <c r="N15" s="74"/>
      <c r="O15" s="74"/>
      <c r="P15" s="74"/>
      <c r="Q15" s="74"/>
      <c r="R15" s="84"/>
      <c r="S15" s="78"/>
      <c r="T15" s="74"/>
      <c r="U15" s="74"/>
      <c r="V15" s="74"/>
      <c r="W15" s="74"/>
      <c r="X15" s="74"/>
      <c r="Y15" s="79"/>
    </row>
    <row r="16" spans="1:25" x14ac:dyDescent="0.3">
      <c r="C16" s="13" t="str">
        <f>Calendrier!C13</f>
        <v>Toto 6</v>
      </c>
      <c r="D16" t="e">
        <f>HLOOKUP($E$7,Calendrier!F10:BE10,E12)</f>
        <v>#N/A</v>
      </c>
      <c r="E16" s="78"/>
      <c r="F16" s="74"/>
      <c r="G16" s="74"/>
      <c r="H16" s="74"/>
      <c r="I16" s="74"/>
      <c r="J16" s="74"/>
      <c r="K16" s="84"/>
      <c r="L16" s="78"/>
      <c r="M16" s="74"/>
      <c r="N16" s="74"/>
      <c r="O16" s="74"/>
      <c r="P16" s="74"/>
      <c r="Q16" s="74"/>
      <c r="R16" s="84"/>
      <c r="S16" s="78"/>
      <c r="T16" s="74"/>
      <c r="U16" s="74"/>
      <c r="V16" s="74"/>
      <c r="W16" s="74"/>
      <c r="X16" s="74"/>
      <c r="Y16" s="79"/>
    </row>
    <row r="17" spans="3:25" x14ac:dyDescent="0.3">
      <c r="C17" s="13" t="str">
        <f>Calendrier!C14</f>
        <v>Toto 7</v>
      </c>
      <c r="D17" t="e">
        <f>HLOOKUP($E$7,Calendrier!F11:BE11,E13)</f>
        <v>#N/A</v>
      </c>
      <c r="E17" s="78"/>
      <c r="F17" s="74"/>
      <c r="G17" s="74"/>
      <c r="H17" s="74"/>
      <c r="I17" s="74"/>
      <c r="J17" s="74"/>
      <c r="K17" s="84"/>
      <c r="L17" s="78"/>
      <c r="M17" s="74"/>
      <c r="N17" s="74"/>
      <c r="O17" s="74"/>
      <c r="P17" s="74"/>
      <c r="Q17" s="74"/>
      <c r="R17" s="84"/>
      <c r="S17" s="78"/>
      <c r="T17" s="74"/>
      <c r="U17" s="74"/>
      <c r="V17" s="74"/>
      <c r="W17" s="74"/>
      <c r="X17" s="74"/>
      <c r="Y17" s="79"/>
    </row>
    <row r="18" spans="3:25" x14ac:dyDescent="0.3">
      <c r="C18" s="13" t="str">
        <f>Calendrier!C15</f>
        <v>Toto 8</v>
      </c>
      <c r="D18" t="e">
        <f>HLOOKUP($E$7,Calendrier!F12:BE12,E14)</f>
        <v>#N/A</v>
      </c>
      <c r="E18" s="78"/>
      <c r="F18" s="74"/>
      <c r="G18" s="74"/>
      <c r="H18" s="74"/>
      <c r="I18" s="74"/>
      <c r="J18" s="74"/>
      <c r="K18" s="84"/>
      <c r="L18" s="78"/>
      <c r="M18" s="74"/>
      <c r="N18" s="74"/>
      <c r="O18" s="74"/>
      <c r="P18" s="74"/>
      <c r="Q18" s="74"/>
      <c r="R18" s="84"/>
      <c r="S18" s="78"/>
      <c r="T18" s="74"/>
      <c r="U18" s="74"/>
      <c r="V18" s="74"/>
      <c r="W18" s="74"/>
      <c r="X18" s="74"/>
      <c r="Y18" s="79"/>
    </row>
    <row r="19" spans="3:25" x14ac:dyDescent="0.3">
      <c r="C19" s="13" t="str">
        <f>Calendrier!C16</f>
        <v>Toto 9</v>
      </c>
      <c r="D19" t="e">
        <f>HLOOKUP($E$7,Calendrier!F13:BE13,E15)</f>
        <v>#N/A</v>
      </c>
      <c r="E19" s="78"/>
      <c r="F19" s="74"/>
      <c r="G19" s="74"/>
      <c r="H19" s="74"/>
      <c r="I19" s="74"/>
      <c r="J19" s="74"/>
      <c r="K19" s="84"/>
      <c r="L19" s="78"/>
      <c r="M19" s="74"/>
      <c r="N19" s="74"/>
      <c r="O19" s="74"/>
      <c r="P19" s="74"/>
      <c r="Q19" s="74"/>
      <c r="R19" s="84"/>
      <c r="S19" s="78"/>
      <c r="T19" s="74"/>
      <c r="U19" s="74"/>
      <c r="V19" s="74"/>
      <c r="W19" s="74"/>
      <c r="X19" s="74"/>
      <c r="Y19" s="79"/>
    </row>
    <row r="20" spans="3:25" x14ac:dyDescent="0.3">
      <c r="C20" s="13" t="str">
        <f>Calendrier!C17</f>
        <v>Toto 10</v>
      </c>
      <c r="E20" s="78"/>
      <c r="F20" s="74"/>
      <c r="G20" s="74"/>
      <c r="H20" s="74"/>
      <c r="I20" s="74"/>
      <c r="J20" s="74"/>
      <c r="K20" s="84"/>
      <c r="L20" s="78"/>
      <c r="M20" s="74"/>
      <c r="N20" s="74"/>
      <c r="O20" s="74"/>
      <c r="P20" s="74"/>
      <c r="Q20" s="74"/>
      <c r="R20" s="84"/>
      <c r="S20" s="78"/>
      <c r="T20" s="74"/>
      <c r="U20" s="74"/>
      <c r="V20" s="74"/>
      <c r="W20" s="74"/>
      <c r="X20" s="74"/>
      <c r="Y20" s="79"/>
    </row>
    <row r="21" spans="3:25" x14ac:dyDescent="0.3">
      <c r="C21" s="13" t="str">
        <f>Calendrier!C18</f>
        <v>Toto 11</v>
      </c>
      <c r="E21" s="78"/>
      <c r="F21" s="74"/>
      <c r="G21" s="74"/>
      <c r="H21" s="74"/>
      <c r="I21" s="74"/>
      <c r="J21" s="74"/>
      <c r="K21" s="84"/>
      <c r="L21" s="78"/>
      <c r="M21" s="74"/>
      <c r="N21" s="74"/>
      <c r="O21" s="74"/>
      <c r="P21" s="74"/>
      <c r="Q21" s="74"/>
      <c r="R21" s="84"/>
      <c r="S21" s="78"/>
      <c r="T21" s="74"/>
      <c r="U21" s="74"/>
      <c r="V21" s="74"/>
      <c r="W21" s="74"/>
      <c r="X21" s="74"/>
      <c r="Y21" s="79"/>
    </row>
    <row r="22" spans="3:25" x14ac:dyDescent="0.3">
      <c r="C22" s="13" t="str">
        <f>Calendrier!C19</f>
        <v>Toto 12</v>
      </c>
      <c r="E22" s="78"/>
      <c r="F22" s="74"/>
      <c r="G22" s="74"/>
      <c r="H22" s="74"/>
      <c r="I22" s="74"/>
      <c r="J22" s="74"/>
      <c r="K22" s="84"/>
      <c r="L22" s="78"/>
      <c r="M22" s="74"/>
      <c r="N22" s="74"/>
      <c r="O22" s="74"/>
      <c r="P22" s="74"/>
      <c r="Q22" s="74"/>
      <c r="R22" s="84"/>
      <c r="S22" s="78"/>
      <c r="T22" s="74"/>
      <c r="U22" s="74"/>
      <c r="V22" s="74"/>
      <c r="W22" s="74"/>
      <c r="X22" s="74"/>
      <c r="Y22" s="79"/>
    </row>
    <row r="23" spans="3:25" x14ac:dyDescent="0.3">
      <c r="C23" s="13" t="str">
        <f>Calendrier!C20</f>
        <v>Toto 13</v>
      </c>
      <c r="E23" s="78"/>
      <c r="F23" s="74"/>
      <c r="G23" s="74"/>
      <c r="H23" s="74"/>
      <c r="I23" s="74"/>
      <c r="J23" s="74"/>
      <c r="K23" s="84"/>
      <c r="L23" s="78"/>
      <c r="M23" s="74"/>
      <c r="N23" s="74"/>
      <c r="O23" s="74"/>
      <c r="P23" s="74"/>
      <c r="Q23" s="74"/>
      <c r="R23" s="84"/>
      <c r="S23" s="78"/>
      <c r="T23" s="74"/>
      <c r="U23" s="74"/>
      <c r="V23" s="74"/>
      <c r="W23" s="74"/>
      <c r="X23" s="74"/>
      <c r="Y23" s="79"/>
    </row>
    <row r="24" spans="3:25" x14ac:dyDescent="0.3">
      <c r="C24" s="13" t="str">
        <f>Calendrier!C21</f>
        <v>Toto 14</v>
      </c>
      <c r="E24" s="78"/>
      <c r="F24" s="74"/>
      <c r="G24" s="74"/>
      <c r="H24" s="74"/>
      <c r="I24" s="74"/>
      <c r="J24" s="74"/>
      <c r="K24" s="84"/>
      <c r="L24" s="78"/>
      <c r="M24" s="74"/>
      <c r="N24" s="74"/>
      <c r="O24" s="74"/>
      <c r="P24" s="74"/>
      <c r="Q24" s="74"/>
      <c r="R24" s="84"/>
      <c r="S24" s="78"/>
      <c r="T24" s="74"/>
      <c r="U24" s="74"/>
      <c r="V24" s="74"/>
      <c r="W24" s="74"/>
      <c r="X24" s="74"/>
      <c r="Y24" s="79"/>
    </row>
    <row r="25" spans="3:25" x14ac:dyDescent="0.3">
      <c r="C25" s="13" t="str">
        <f>Calendrier!C22</f>
        <v>Toto 15</v>
      </c>
      <c r="E25" s="78"/>
      <c r="F25" s="74"/>
      <c r="G25" s="74"/>
      <c r="H25" s="74"/>
      <c r="I25" s="74"/>
      <c r="J25" s="74"/>
      <c r="K25" s="84"/>
      <c r="L25" s="78"/>
      <c r="M25" s="74"/>
      <c r="N25" s="74"/>
      <c r="O25" s="74"/>
      <c r="P25" s="74"/>
      <c r="Q25" s="74"/>
      <c r="R25" s="84"/>
      <c r="S25" s="78"/>
      <c r="T25" s="74"/>
      <c r="U25" s="74"/>
      <c r="V25" s="74"/>
      <c r="W25" s="74"/>
      <c r="X25" s="74"/>
      <c r="Y25" s="79"/>
    </row>
    <row r="26" spans="3:25" x14ac:dyDescent="0.3">
      <c r="C26" s="13" t="str">
        <f>Calendrier!C23</f>
        <v>Toto 16</v>
      </c>
      <c r="E26" s="78"/>
      <c r="F26" s="74"/>
      <c r="G26" s="74"/>
      <c r="H26" s="74"/>
      <c r="I26" s="74"/>
      <c r="J26" s="74"/>
      <c r="K26" s="84"/>
      <c r="L26" s="78"/>
      <c r="M26" s="74"/>
      <c r="N26" s="74"/>
      <c r="O26" s="74"/>
      <c r="P26" s="74"/>
      <c r="Q26" s="74"/>
      <c r="R26" s="84"/>
      <c r="S26" s="78"/>
      <c r="T26" s="74"/>
      <c r="U26" s="74"/>
      <c r="V26" s="74"/>
      <c r="W26" s="74"/>
      <c r="X26" s="74"/>
      <c r="Y26" s="79"/>
    </row>
    <row r="27" spans="3:25" x14ac:dyDescent="0.3">
      <c r="C27" s="13" t="str">
        <f>Calendrier!C24</f>
        <v>Toto 17</v>
      </c>
      <c r="E27" s="78"/>
      <c r="F27" s="74"/>
      <c r="G27" s="74"/>
      <c r="H27" s="74"/>
      <c r="I27" s="74"/>
      <c r="J27" s="74"/>
      <c r="K27" s="84"/>
      <c r="L27" s="78"/>
      <c r="M27" s="74"/>
      <c r="N27" s="74"/>
      <c r="O27" s="74"/>
      <c r="P27" s="74"/>
      <c r="Q27" s="74"/>
      <c r="R27" s="84"/>
      <c r="S27" s="78"/>
      <c r="T27" s="74"/>
      <c r="U27" s="74"/>
      <c r="V27" s="74"/>
      <c r="W27" s="74"/>
      <c r="X27" s="74"/>
      <c r="Y27" s="79"/>
    </row>
    <row r="28" spans="3:25" x14ac:dyDescent="0.3">
      <c r="C28" s="13">
        <f>Calendrier!C25</f>
        <v>0</v>
      </c>
      <c r="E28" s="78"/>
      <c r="F28" s="74"/>
      <c r="G28" s="74"/>
      <c r="H28" s="74"/>
      <c r="I28" s="74"/>
      <c r="J28" s="74"/>
      <c r="K28" s="84"/>
      <c r="L28" s="78"/>
      <c r="M28" s="74"/>
      <c r="N28" s="74"/>
      <c r="O28" s="74"/>
      <c r="P28" s="74"/>
      <c r="Q28" s="74"/>
      <c r="R28" s="84"/>
      <c r="S28" s="78"/>
      <c r="T28" s="74"/>
      <c r="U28" s="74"/>
      <c r="V28" s="74"/>
      <c r="W28" s="74"/>
      <c r="X28" s="74"/>
      <c r="Y28" s="79"/>
    </row>
    <row r="29" spans="3:25" x14ac:dyDescent="0.3">
      <c r="C29" s="13">
        <f>Calendrier!C26</f>
        <v>0</v>
      </c>
      <c r="E29" s="78"/>
      <c r="F29" s="74"/>
      <c r="G29" s="74"/>
      <c r="H29" s="74"/>
      <c r="I29" s="74"/>
      <c r="J29" s="74"/>
      <c r="K29" s="84"/>
      <c r="L29" s="78"/>
      <c r="M29" s="74"/>
      <c r="N29" s="74"/>
      <c r="O29" s="74"/>
      <c r="P29" s="74"/>
      <c r="Q29" s="74"/>
      <c r="R29" s="84"/>
      <c r="S29" s="78"/>
      <c r="T29" s="74"/>
      <c r="U29" s="74"/>
      <c r="V29" s="74"/>
      <c r="W29" s="74"/>
      <c r="X29" s="74"/>
      <c r="Y29" s="79"/>
    </row>
    <row r="30" spans="3:25" x14ac:dyDescent="0.3">
      <c r="C30" s="13">
        <f>Calendrier!C27</f>
        <v>0</v>
      </c>
      <c r="E30" s="78"/>
      <c r="F30" s="74"/>
      <c r="G30" s="74"/>
      <c r="H30" s="74"/>
      <c r="I30" s="74"/>
      <c r="J30" s="74"/>
      <c r="K30" s="84"/>
      <c r="L30" s="78"/>
      <c r="M30" s="74"/>
      <c r="N30" s="74"/>
      <c r="O30" s="74"/>
      <c r="P30" s="74"/>
      <c r="Q30" s="74"/>
      <c r="R30" s="84"/>
      <c r="S30" s="78"/>
      <c r="T30" s="74"/>
      <c r="U30" s="74"/>
      <c r="V30" s="74"/>
      <c r="W30" s="74"/>
      <c r="X30" s="74"/>
      <c r="Y30" s="79"/>
    </row>
    <row r="31" spans="3:25" x14ac:dyDescent="0.3">
      <c r="C31" s="13">
        <f>Calendrier!C28</f>
        <v>0</v>
      </c>
      <c r="E31" s="78"/>
      <c r="F31" s="74"/>
      <c r="G31" s="74"/>
      <c r="H31" s="74"/>
      <c r="I31" s="74"/>
      <c r="J31" s="74"/>
      <c r="K31" s="84"/>
      <c r="L31" s="78"/>
      <c r="M31" s="74"/>
      <c r="N31" s="74"/>
      <c r="O31" s="74"/>
      <c r="P31" s="74"/>
      <c r="Q31" s="74"/>
      <c r="R31" s="84"/>
      <c r="S31" s="78"/>
      <c r="T31" s="74"/>
      <c r="U31" s="74"/>
      <c r="V31" s="74"/>
      <c r="W31" s="74"/>
      <c r="X31" s="74"/>
      <c r="Y31" s="79"/>
    </row>
    <row r="32" spans="3:25" ht="15" thickBot="1" x14ac:dyDescent="0.35">
      <c r="C32" s="13">
        <f>Calendrier!C29</f>
        <v>0</v>
      </c>
      <c r="E32" s="80"/>
      <c r="F32" s="81"/>
      <c r="G32" s="81"/>
      <c r="H32" s="81"/>
      <c r="I32" s="81"/>
      <c r="J32" s="81"/>
      <c r="K32" s="85"/>
      <c r="L32" s="80"/>
      <c r="M32" s="81"/>
      <c r="N32" s="81"/>
      <c r="O32" s="81"/>
      <c r="P32" s="81"/>
      <c r="Q32" s="81"/>
      <c r="R32" s="85"/>
      <c r="S32" s="80"/>
      <c r="T32" s="81"/>
      <c r="U32" s="81"/>
      <c r="V32" s="81"/>
      <c r="W32" s="81"/>
      <c r="X32" s="81"/>
      <c r="Y32" s="82"/>
    </row>
  </sheetData>
  <mergeCells count="3">
    <mergeCell ref="E8:K8"/>
    <mergeCell ref="L8:R8"/>
    <mergeCell ref="S8:Y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Calendrier</vt:lpstr>
      <vt:lpstr>3 semaines</vt:lpstr>
      <vt:lpstr>Férié</vt:lpstr>
      <vt:lpstr>Calendrier!Zone_d_impression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 Leuba</cp:lastModifiedBy>
  <cp:lastPrinted>2020-11-30T11:46:38Z</cp:lastPrinted>
  <dcterms:created xsi:type="dcterms:W3CDTF">2020-11-29T11:26:29Z</dcterms:created>
  <dcterms:modified xsi:type="dcterms:W3CDTF">2020-12-01T21:02:43Z</dcterms:modified>
</cp:coreProperties>
</file>