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lorian\Desktop\"/>
    </mc:Choice>
  </mc:AlternateContent>
  <xr:revisionPtr revIDLastSave="0" documentId="13_ncr:1_{80668D83-D705-4F2D-95AA-F4280ADE2F57}" xr6:coauthVersionLast="45" xr6:coauthVersionMax="45" xr10:uidLastSave="{00000000-0000-0000-0000-000000000000}"/>
  <bookViews>
    <workbookView xWindow="-28920" yWindow="-120" windowWidth="29040" windowHeight="15840" xr2:uid="{37443CFC-69D1-4D2A-AD0F-929E512DA48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T42" i="1" l="1"/>
  <c r="U42" i="1"/>
  <c r="T13" i="1"/>
  <c r="U13" i="1" s="1"/>
  <c r="S41" i="1"/>
  <c r="S42" i="1" s="1"/>
  <c r="N41" i="1"/>
  <c r="O41" i="1" s="1"/>
  <c r="P41" i="1" s="1"/>
  <c r="S14" i="1"/>
  <c r="T14" i="1" s="1"/>
  <c r="U14" i="1" s="1"/>
  <c r="S13" i="1"/>
  <c r="N15" i="1"/>
  <c r="N16" i="1" s="1"/>
  <c r="N17" i="1" s="1"/>
  <c r="N18" i="1" s="1"/>
  <c r="N19" i="1" s="1"/>
  <c r="N20" i="1" s="1"/>
  <c r="N21" i="1" s="1"/>
  <c r="N22" i="1" s="1"/>
  <c r="N23" i="1" s="1"/>
  <c r="N24" i="1" s="1"/>
  <c r="N25" i="1" s="1"/>
  <c r="N26" i="1" s="1"/>
  <c r="N27" i="1" s="1"/>
  <c r="N28" i="1" s="1"/>
  <c r="N29" i="1" s="1"/>
  <c r="N30" i="1" s="1"/>
  <c r="N31" i="1" s="1"/>
  <c r="N32" i="1" s="1"/>
  <c r="N33" i="1" s="1"/>
  <c r="N34" i="1" s="1"/>
  <c r="N35" i="1" s="1"/>
  <c r="N36" i="1" s="1"/>
  <c r="N37" i="1" s="1"/>
  <c r="N38" i="1" s="1"/>
  <c r="O38" i="1" s="1"/>
  <c r="P38" i="1" s="1"/>
  <c r="N14" i="1"/>
  <c r="O14" i="1" s="1"/>
  <c r="P14" i="1" s="1"/>
  <c r="N13" i="1"/>
  <c r="O13" i="1" s="1"/>
  <c r="P13" i="1" s="1"/>
  <c r="O34" i="1" l="1"/>
  <c r="P34" i="1" s="1"/>
  <c r="O33" i="1"/>
  <c r="P33" i="1" s="1"/>
  <c r="O27" i="1"/>
  <c r="P27" i="1" s="1"/>
  <c r="O21" i="1"/>
  <c r="P21" i="1" s="1"/>
  <c r="O15" i="1"/>
  <c r="P15" i="1" s="1"/>
  <c r="S15" i="1"/>
  <c r="T41" i="1"/>
  <c r="U41" i="1" s="1"/>
  <c r="O26" i="1"/>
  <c r="P26" i="1" s="1"/>
  <c r="O37" i="1"/>
  <c r="P37" i="1" s="1"/>
  <c r="O31" i="1"/>
  <c r="P31" i="1" s="1"/>
  <c r="O25" i="1"/>
  <c r="P25" i="1" s="1"/>
  <c r="O19" i="1"/>
  <c r="P19" i="1" s="1"/>
  <c r="N42" i="1"/>
  <c r="O28" i="1"/>
  <c r="P28" i="1" s="1"/>
  <c r="O16" i="1"/>
  <c r="P16" i="1" s="1"/>
  <c r="O32" i="1"/>
  <c r="P32" i="1" s="1"/>
  <c r="O20" i="1"/>
  <c r="P20" i="1" s="1"/>
  <c r="O36" i="1"/>
  <c r="P36" i="1" s="1"/>
  <c r="O30" i="1"/>
  <c r="P30" i="1" s="1"/>
  <c r="O24" i="1"/>
  <c r="P24" i="1" s="1"/>
  <c r="O18" i="1"/>
  <c r="P18" i="1" s="1"/>
  <c r="O22" i="1"/>
  <c r="P22" i="1" s="1"/>
  <c r="O35" i="1"/>
  <c r="P35" i="1" s="1"/>
  <c r="O29" i="1"/>
  <c r="P29" i="1" s="1"/>
  <c r="O23" i="1"/>
  <c r="P23" i="1" s="1"/>
  <c r="O17" i="1"/>
  <c r="P17" i="1" s="1"/>
  <c r="S43" i="1"/>
  <c r="T43" i="1" s="1"/>
  <c r="U43" i="1" s="1"/>
  <c r="N43" i="1" l="1"/>
  <c r="O42" i="1"/>
  <c r="P42" i="1" s="1"/>
  <c r="T15" i="1"/>
  <c r="U15" i="1" s="1"/>
  <c r="S16" i="1"/>
  <c r="S44" i="1"/>
  <c r="T44" i="1" s="1"/>
  <c r="U44" i="1" s="1"/>
  <c r="S17" i="1" l="1"/>
  <c r="T16" i="1"/>
  <c r="U16" i="1" s="1"/>
  <c r="N44" i="1"/>
  <c r="O43" i="1"/>
  <c r="P43" i="1" s="1"/>
  <c r="S45" i="1"/>
  <c r="T45" i="1" s="1"/>
  <c r="U45" i="1" s="1"/>
  <c r="N45" i="1" l="1"/>
  <c r="O44" i="1"/>
  <c r="P44" i="1" s="1"/>
  <c r="S18" i="1"/>
  <c r="T17" i="1"/>
  <c r="U17" i="1" s="1"/>
  <c r="S46" i="1"/>
  <c r="T46" i="1" s="1"/>
  <c r="U46" i="1" s="1"/>
  <c r="S19" i="1" l="1"/>
  <c r="T18" i="1"/>
  <c r="U18" i="1" s="1"/>
  <c r="N46" i="1"/>
  <c r="O45" i="1"/>
  <c r="P45" i="1" s="1"/>
  <c r="S47" i="1"/>
  <c r="T47" i="1" s="1"/>
  <c r="U47" i="1" s="1"/>
  <c r="N47" i="1" l="1"/>
  <c r="O46" i="1"/>
  <c r="P46" i="1" s="1"/>
  <c r="S20" i="1"/>
  <c r="T19" i="1"/>
  <c r="U19" i="1" s="1"/>
  <c r="S48" i="1"/>
  <c r="T48" i="1" s="1"/>
  <c r="U48" i="1" s="1"/>
  <c r="S21" i="1" l="1"/>
  <c r="T20" i="1"/>
  <c r="U20" i="1" s="1"/>
  <c r="N48" i="1"/>
  <c r="O47" i="1"/>
  <c r="P47" i="1" s="1"/>
  <c r="S49" i="1"/>
  <c r="T49" i="1" s="1"/>
  <c r="U49" i="1" s="1"/>
  <c r="N49" i="1" l="1"/>
  <c r="O48" i="1"/>
  <c r="P48" i="1" s="1"/>
  <c r="S22" i="1"/>
  <c r="T21" i="1"/>
  <c r="U21" i="1" s="1"/>
  <c r="S50" i="1"/>
  <c r="T50" i="1" s="1"/>
  <c r="U50" i="1" s="1"/>
  <c r="N50" i="1" l="1"/>
  <c r="O49" i="1"/>
  <c r="P49" i="1" s="1"/>
  <c r="S23" i="1"/>
  <c r="T22" i="1"/>
  <c r="U22" i="1" s="1"/>
  <c r="S51" i="1"/>
  <c r="T51" i="1" s="1"/>
  <c r="U51" i="1" s="1"/>
  <c r="S24" i="1" l="1"/>
  <c r="T23" i="1"/>
  <c r="U23" i="1" s="1"/>
  <c r="N51" i="1"/>
  <c r="O50" i="1"/>
  <c r="P50" i="1" s="1"/>
  <c r="S52" i="1"/>
  <c r="T52" i="1" s="1"/>
  <c r="U52" i="1" s="1"/>
  <c r="S25" i="1" l="1"/>
  <c r="T24" i="1"/>
  <c r="U24" i="1" s="1"/>
  <c r="N52" i="1"/>
  <c r="O51" i="1"/>
  <c r="P51" i="1" s="1"/>
  <c r="S53" i="1"/>
  <c r="T53" i="1" s="1"/>
  <c r="U53" i="1" s="1"/>
  <c r="S26" i="1" l="1"/>
  <c r="T25" i="1"/>
  <c r="U25" i="1" s="1"/>
  <c r="N53" i="1"/>
  <c r="O52" i="1"/>
  <c r="P52" i="1" s="1"/>
  <c r="S54" i="1"/>
  <c r="T54" i="1" s="1"/>
  <c r="U54" i="1" s="1"/>
  <c r="S27" i="1" l="1"/>
  <c r="T26" i="1"/>
  <c r="U26" i="1" s="1"/>
  <c r="N54" i="1"/>
  <c r="O53" i="1"/>
  <c r="P53" i="1" s="1"/>
  <c r="S55" i="1"/>
  <c r="T55" i="1" s="1"/>
  <c r="U55" i="1" s="1"/>
  <c r="N55" i="1" l="1"/>
  <c r="O54" i="1"/>
  <c r="P54" i="1" s="1"/>
  <c r="S28" i="1"/>
  <c r="T27" i="1"/>
  <c r="U27" i="1" s="1"/>
  <c r="S56" i="1"/>
  <c r="T56" i="1" s="1"/>
  <c r="U56" i="1" s="1"/>
  <c r="S29" i="1" l="1"/>
  <c r="T28" i="1"/>
  <c r="U28" i="1" s="1"/>
  <c r="N56" i="1"/>
  <c r="O55" i="1"/>
  <c r="P55" i="1" s="1"/>
  <c r="S57" i="1"/>
  <c r="T57" i="1" s="1"/>
  <c r="U57" i="1" s="1"/>
  <c r="N57" i="1" l="1"/>
  <c r="O56" i="1"/>
  <c r="P56" i="1" s="1"/>
  <c r="S30" i="1"/>
  <c r="T29" i="1"/>
  <c r="U29" i="1" s="1"/>
  <c r="S58" i="1"/>
  <c r="T58" i="1" s="1"/>
  <c r="U58" i="1" s="1"/>
  <c r="S31" i="1" l="1"/>
  <c r="T30" i="1"/>
  <c r="U30" i="1" s="1"/>
  <c r="N58" i="1"/>
  <c r="O57" i="1"/>
  <c r="P57" i="1" s="1"/>
  <c r="S59" i="1"/>
  <c r="T59" i="1" s="1"/>
  <c r="U59" i="1" s="1"/>
  <c r="N59" i="1" l="1"/>
  <c r="O58" i="1"/>
  <c r="P58" i="1" s="1"/>
  <c r="S32" i="1"/>
  <c r="T31" i="1"/>
  <c r="U31" i="1" s="1"/>
  <c r="S60" i="1"/>
  <c r="T60" i="1" s="1"/>
  <c r="U60" i="1" s="1"/>
  <c r="S33" i="1" l="1"/>
  <c r="T32" i="1"/>
  <c r="U32" i="1" s="1"/>
  <c r="N60" i="1"/>
  <c r="O59" i="1"/>
  <c r="P59" i="1" s="1"/>
  <c r="S61" i="1"/>
  <c r="T61" i="1" s="1"/>
  <c r="U61" i="1" s="1"/>
  <c r="S34" i="1" l="1"/>
  <c r="T33" i="1"/>
  <c r="U33" i="1" s="1"/>
  <c r="N61" i="1"/>
  <c r="O60" i="1"/>
  <c r="P60" i="1" s="1"/>
  <c r="S62" i="1"/>
  <c r="T62" i="1" s="1"/>
  <c r="U62" i="1" s="1"/>
  <c r="N62" i="1" l="1"/>
  <c r="O61" i="1"/>
  <c r="P61" i="1" s="1"/>
  <c r="S35" i="1"/>
  <c r="T34" i="1"/>
  <c r="U34" i="1" s="1"/>
  <c r="S63" i="1"/>
  <c r="T63" i="1" s="1"/>
  <c r="U63" i="1" s="1"/>
  <c r="S36" i="1" l="1"/>
  <c r="T35" i="1"/>
  <c r="U35" i="1" s="1"/>
  <c r="N63" i="1"/>
  <c r="O62" i="1"/>
  <c r="P62" i="1" s="1"/>
  <c r="S64" i="1"/>
  <c r="T64" i="1" s="1"/>
  <c r="U64" i="1" s="1"/>
  <c r="N64" i="1" l="1"/>
  <c r="O63" i="1"/>
  <c r="P63" i="1" s="1"/>
  <c r="S37" i="1"/>
  <c r="T36" i="1"/>
  <c r="U36" i="1" s="1"/>
  <c r="S65" i="1"/>
  <c r="T65" i="1" s="1"/>
  <c r="U65" i="1" s="1"/>
  <c r="S38" i="1" l="1"/>
  <c r="T38" i="1" s="1"/>
  <c r="U38" i="1" s="1"/>
  <c r="T37" i="1"/>
  <c r="U37" i="1" s="1"/>
  <c r="N65" i="1"/>
  <c r="O64" i="1"/>
  <c r="P64" i="1" s="1"/>
  <c r="S66" i="1"/>
  <c r="T66" i="1" s="1"/>
  <c r="U66" i="1" s="1"/>
  <c r="N66" i="1" l="1"/>
  <c r="O66" i="1" s="1"/>
  <c r="P66" i="1" s="1"/>
  <c r="O65" i="1"/>
  <c r="P65" i="1" s="1"/>
</calcChain>
</file>

<file path=xl/sharedStrings.xml><?xml version="1.0" encoding="utf-8"?>
<sst xmlns="http://schemas.openxmlformats.org/spreadsheetml/2006/main" count="34" uniqueCount="23">
  <si>
    <t>Besoins Ch. [kWh]</t>
  </si>
  <si>
    <t>Economies Ch. [kWh]</t>
  </si>
  <si>
    <t>Surface façade [m²]</t>
  </si>
  <si>
    <t>Coût m² de l'isolation [€/m²]</t>
  </si>
  <si>
    <t>Coût projet sans isolation [€TTC]</t>
  </si>
  <si>
    <t>Coût projet avec isolation [€TTC]</t>
  </si>
  <si>
    <t>Surcoût [€]</t>
  </si>
  <si>
    <t>Aides financières et publiques [€]</t>
  </si>
  <si>
    <t>Prix gaz [€/kWh]</t>
  </si>
  <si>
    <t>Taux d'actualisation [%]</t>
  </si>
  <si>
    <t>Taux dévolution du prix de l'énergie [%]</t>
  </si>
  <si>
    <t>Base</t>
  </si>
  <si>
    <t>-</t>
  </si>
  <si>
    <t>ITE mur NE</t>
  </si>
  <si>
    <t>Ce</t>
  </si>
  <si>
    <t>a</t>
  </si>
  <si>
    <t>t</t>
  </si>
  <si>
    <t>ITE mur NO</t>
  </si>
  <si>
    <t>ITE mur SO</t>
  </si>
  <si>
    <t>ITE mur SE</t>
  </si>
  <si>
    <t>Ge</t>
  </si>
  <si>
    <t>s</t>
  </si>
  <si>
    <t>Calcul du TRI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</si>
</sst>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" fontId="0" fillId="0" borderId="0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2" fontId="0" fillId="0" borderId="0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9" fontId="2" fillId="0" borderId="0" xfId="1" applyFont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5C6B19-814C-4713-8F70-0C764087C0B3}">
  <sheetPr codeName="Feuil1"/>
  <dimension ref="A3:U67"/>
  <sheetViews>
    <sheetView tabSelected="1" zoomScale="70" zoomScaleNormal="70" workbookViewId="0">
      <selection activeCell="K19" sqref="K19"/>
    </sheetView>
  </sheetViews>
  <sheetFormatPr baseColWidth="10" defaultColWidth="16" defaultRowHeight="15" x14ac:dyDescent="0.25"/>
  <cols>
    <col min="1" max="16384" width="16" style="1"/>
  </cols>
  <sheetData>
    <row r="3" spans="1:21" s="2" customFormat="1" ht="45" x14ac:dyDescent="0.25"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3</v>
      </c>
      <c r="H3" s="2" t="s">
        <v>5</v>
      </c>
      <c r="I3" s="2" t="s">
        <v>6</v>
      </c>
      <c r="J3" s="2" t="s">
        <v>7</v>
      </c>
      <c r="M3" s="2" t="s">
        <v>8</v>
      </c>
      <c r="N3" s="2" t="s">
        <v>9</v>
      </c>
      <c r="O3" s="2" t="s">
        <v>10</v>
      </c>
    </row>
    <row r="4" spans="1:21" x14ac:dyDescent="0.25">
      <c r="A4" s="1" t="s">
        <v>11</v>
      </c>
      <c r="B4" s="1">
        <v>246910</v>
      </c>
      <c r="C4" s="1" t="s">
        <v>12</v>
      </c>
      <c r="D4" s="1" t="s">
        <v>12</v>
      </c>
      <c r="E4" s="1" t="s">
        <v>12</v>
      </c>
      <c r="F4" s="1" t="s">
        <v>12</v>
      </c>
      <c r="G4" s="1" t="s">
        <v>12</v>
      </c>
      <c r="H4" s="1" t="s">
        <v>12</v>
      </c>
      <c r="J4" s="1" t="s">
        <v>12</v>
      </c>
      <c r="M4" s="4">
        <v>6.0999999999999999E-2</v>
      </c>
      <c r="N4" s="21">
        <v>0.04</v>
      </c>
      <c r="O4" s="21">
        <v>0.02</v>
      </c>
    </row>
    <row r="5" spans="1:21" x14ac:dyDescent="0.25">
      <c r="A5" s="1" t="s">
        <v>13</v>
      </c>
      <c r="B5" s="1">
        <v>205800</v>
      </c>
      <c r="C5" s="4">
        <v>41110</v>
      </c>
      <c r="D5" s="1">
        <v>450</v>
      </c>
      <c r="E5" s="1">
        <v>42</v>
      </c>
      <c r="F5" s="1">
        <v>18900</v>
      </c>
      <c r="G5" s="1">
        <v>100</v>
      </c>
      <c r="H5" s="1">
        <v>63900</v>
      </c>
      <c r="I5" s="4">
        <v>35000</v>
      </c>
      <c r="J5" s="1">
        <v>10000</v>
      </c>
      <c r="M5" s="3" t="s">
        <v>14</v>
      </c>
      <c r="N5" s="3" t="s">
        <v>15</v>
      </c>
      <c r="O5" s="3" t="s">
        <v>16</v>
      </c>
    </row>
    <row r="6" spans="1:21" x14ac:dyDescent="0.25">
      <c r="A6" s="1" t="s">
        <v>17</v>
      </c>
      <c r="B6" s="1">
        <v>194391</v>
      </c>
      <c r="C6" s="4">
        <v>52519</v>
      </c>
      <c r="D6" s="1">
        <v>605</v>
      </c>
      <c r="E6" s="1">
        <v>42</v>
      </c>
      <c r="F6" s="1">
        <v>25410</v>
      </c>
      <c r="G6" s="1">
        <v>100</v>
      </c>
      <c r="H6" s="1">
        <v>85910</v>
      </c>
      <c r="I6" s="4">
        <v>50500</v>
      </c>
      <c r="J6" s="1">
        <v>10000</v>
      </c>
    </row>
    <row r="7" spans="1:21" x14ac:dyDescent="0.25">
      <c r="A7" s="1" t="s">
        <v>18</v>
      </c>
      <c r="B7" s="1">
        <v>204477</v>
      </c>
      <c r="C7" s="4">
        <v>42433</v>
      </c>
      <c r="D7" s="1">
        <v>495</v>
      </c>
      <c r="E7" s="1">
        <v>42</v>
      </c>
      <c r="F7" s="1">
        <v>20790</v>
      </c>
      <c r="G7" s="1">
        <v>100</v>
      </c>
      <c r="H7" s="1">
        <v>70290</v>
      </c>
      <c r="I7" s="4">
        <v>39500</v>
      </c>
      <c r="J7" s="1">
        <v>10000</v>
      </c>
    </row>
    <row r="8" spans="1:21" x14ac:dyDescent="0.25">
      <c r="A8" s="1" t="s">
        <v>19</v>
      </c>
      <c r="B8" s="1">
        <v>180619</v>
      </c>
      <c r="C8" s="4">
        <v>66291</v>
      </c>
      <c r="D8" s="1">
        <v>710</v>
      </c>
      <c r="E8" s="1">
        <v>42</v>
      </c>
      <c r="F8" s="1">
        <v>29820</v>
      </c>
      <c r="G8" s="1">
        <v>100</v>
      </c>
      <c r="H8" s="1">
        <v>100820</v>
      </c>
      <c r="I8" s="4">
        <v>61000</v>
      </c>
      <c r="J8" s="1">
        <v>10000</v>
      </c>
    </row>
    <row r="9" spans="1:21" x14ac:dyDescent="0.25">
      <c r="C9" s="3" t="s">
        <v>20</v>
      </c>
      <c r="I9" s="3" t="s">
        <v>21</v>
      </c>
    </row>
    <row r="10" spans="1:21" x14ac:dyDescent="0.25">
      <c r="M10" s="12" t="s">
        <v>22</v>
      </c>
      <c r="N10" s="13"/>
      <c r="O10" s="13"/>
      <c r="P10" s="13"/>
      <c r="Q10" s="13"/>
      <c r="R10" s="13"/>
      <c r="S10" s="13"/>
      <c r="T10" s="13"/>
      <c r="U10" s="14"/>
    </row>
    <row r="11" spans="1:21" x14ac:dyDescent="0.25">
      <c r="M11" s="18"/>
      <c r="N11" s="19"/>
      <c r="O11" s="19"/>
      <c r="P11" s="19"/>
      <c r="Q11" s="19"/>
      <c r="R11" s="19"/>
      <c r="S11" s="19"/>
      <c r="T11" s="19"/>
      <c r="U11" s="20"/>
    </row>
    <row r="12" spans="1:21" x14ac:dyDescent="0.25">
      <c r="M12" s="15" t="s">
        <v>13</v>
      </c>
      <c r="N12" s="6"/>
      <c r="O12" s="6"/>
      <c r="P12" s="6"/>
      <c r="Q12" s="6"/>
      <c r="R12" s="16" t="s">
        <v>17</v>
      </c>
      <c r="S12" s="6"/>
      <c r="T12" s="6"/>
      <c r="U12" s="7"/>
    </row>
    <row r="13" spans="1:21" x14ac:dyDescent="0.25">
      <c r="M13" s="5">
        <v>0</v>
      </c>
      <c r="N13" s="17">
        <f>((1+$N$4)^(M13-1)/(1+$O$4)^(M13-1))</f>
        <v>0.98076923076923073</v>
      </c>
      <c r="O13" s="8">
        <f>$C$5*$M$4*N13</f>
        <v>2459.4848076923076</v>
      </c>
      <c r="P13" s="6" t="str">
        <f>IF($I$5&gt;O13,M13 &amp; " ans","")</f>
        <v>0 ans</v>
      </c>
      <c r="Q13" s="6"/>
      <c r="R13" s="6">
        <v>0</v>
      </c>
      <c r="S13" s="17">
        <f>((1+$N$4)^(R13-1)/(1+$O$4)^(R13-1))</f>
        <v>0.98076923076923073</v>
      </c>
      <c r="T13" s="8">
        <f>$C$6*$M$4*S13</f>
        <v>3142.0501730769229</v>
      </c>
      <c r="U13" s="7" t="str">
        <f>IF($I$6&gt;T13,R13 &amp; " ans","")</f>
        <v>0 ans</v>
      </c>
    </row>
    <row r="14" spans="1:21" x14ac:dyDescent="0.25">
      <c r="M14" s="5">
        <v>1</v>
      </c>
      <c r="N14" s="17">
        <f>N13+((1+$N$4)^(M14-1)/(1+$O$4)^(M14-1))</f>
        <v>1.9807692307692308</v>
      </c>
      <c r="O14" s="8">
        <f t="shared" ref="O14:O38" si="0">$C$5*$M$4*N14</f>
        <v>4967.1948076923081</v>
      </c>
      <c r="P14" s="6" t="str">
        <f t="shared" ref="P14:P38" si="1">IF($I$5&gt;O14,M14 &amp; " ans","")</f>
        <v>1 ans</v>
      </c>
      <c r="Q14" s="6"/>
      <c r="R14" s="6">
        <v>1</v>
      </c>
      <c r="S14" s="17">
        <f>S13+((1+$N$4)^(R14-1)/(1+$O$4)^(R14-1))</f>
        <v>1.9807692307692308</v>
      </c>
      <c r="T14" s="8">
        <f t="shared" ref="T14:T38" si="2">$C$6*$M$4*S14</f>
        <v>6345.7091730769234</v>
      </c>
      <c r="U14" s="7" t="str">
        <f t="shared" ref="U14:U38" si="3">IF($I$6&gt;T14,R14 &amp; " ans","")</f>
        <v>1 ans</v>
      </c>
    </row>
    <row r="15" spans="1:21" x14ac:dyDescent="0.25">
      <c r="M15" s="5">
        <v>2</v>
      </c>
      <c r="N15" s="17">
        <f t="shared" ref="N15:N38" si="4">N14+((1+$N$4)^(M15-1)/(1+$O$4)^(M15-1))</f>
        <v>3.0003770739064857</v>
      </c>
      <c r="O15" s="8">
        <f t="shared" si="0"/>
        <v>7524.0755920060337</v>
      </c>
      <c r="P15" s="6" t="str">
        <f t="shared" si="1"/>
        <v>2 ans</v>
      </c>
      <c r="Q15" s="6"/>
      <c r="R15" s="6">
        <v>2</v>
      </c>
      <c r="S15" s="17">
        <f>S14+((1+$N$4)^(R15-1)/(1+$O$4)^(R15-1))</f>
        <v>3.0003770739064857</v>
      </c>
      <c r="T15" s="8">
        <f t="shared" si="2"/>
        <v>9612.1850162141782</v>
      </c>
      <c r="U15" s="7" t="str">
        <f t="shared" si="3"/>
        <v>2 ans</v>
      </c>
    </row>
    <row r="16" spans="1:21" x14ac:dyDescent="0.25">
      <c r="M16" s="5">
        <v>3</v>
      </c>
      <c r="N16" s="17">
        <f t="shared" si="4"/>
        <v>4.0399772276934911</v>
      </c>
      <c r="O16" s="8">
        <f t="shared" si="0"/>
        <v>10131.091293659245</v>
      </c>
      <c r="P16" s="6" t="str">
        <f t="shared" si="1"/>
        <v>3 ans</v>
      </c>
      <c r="Q16" s="6"/>
      <c r="R16" s="6">
        <v>3</v>
      </c>
      <c r="S16" s="17">
        <f>S15+((1+$N$4)^(R16-1)/(1+$O$4)^(R16-1))</f>
        <v>4.0399772276934911</v>
      </c>
      <c r="T16" s="8">
        <f t="shared" si="2"/>
        <v>12942.709405295302</v>
      </c>
      <c r="U16" s="7" t="str">
        <f t="shared" si="3"/>
        <v>3 ans</v>
      </c>
    </row>
    <row r="17" spans="13:21" x14ac:dyDescent="0.25">
      <c r="M17" s="5">
        <v>4</v>
      </c>
      <c r="N17" s="17">
        <f t="shared" si="4"/>
        <v>5.099961698221418</v>
      </c>
      <c r="O17" s="8">
        <f t="shared" si="0"/>
        <v>12789.224950246833</v>
      </c>
      <c r="P17" s="6" t="str">
        <f t="shared" si="1"/>
        <v>4 ans</v>
      </c>
      <c r="Q17" s="6"/>
      <c r="R17" s="6">
        <v>4</v>
      </c>
      <c r="S17" s="17">
        <f>S16+((1+$N$4)^(R17-1)/(1+$O$4)^(R17-1))</f>
        <v>5.099961698221418</v>
      </c>
      <c r="T17" s="8">
        <f t="shared" si="2"/>
        <v>16338.538194162331</v>
      </c>
      <c r="U17" s="7" t="str">
        <f t="shared" si="3"/>
        <v>4 ans</v>
      </c>
    </row>
    <row r="18" spans="13:21" x14ac:dyDescent="0.25">
      <c r="M18" s="5">
        <v>5</v>
      </c>
      <c r="N18" s="17">
        <f t="shared" si="4"/>
        <v>6.1807301779753825</v>
      </c>
      <c r="O18" s="8">
        <f t="shared" si="0"/>
        <v>15499.478874610646</v>
      </c>
      <c r="P18" s="6" t="str">
        <f t="shared" si="1"/>
        <v>5 ans</v>
      </c>
      <c r="Q18" s="6"/>
      <c r="R18" s="6">
        <v>5</v>
      </c>
      <c r="S18" s="17">
        <f>S17+((1+$N$4)^(R18-1)/(1+$O$4)^(R18-1))</f>
        <v>6.1807301779753825</v>
      </c>
      <c r="T18" s="8">
        <f t="shared" si="2"/>
        <v>19800.951861242436</v>
      </c>
      <c r="U18" s="7" t="str">
        <f t="shared" si="3"/>
        <v>5 ans</v>
      </c>
    </row>
    <row r="19" spans="13:21" x14ac:dyDescent="0.25">
      <c r="M19" s="5">
        <v>6</v>
      </c>
      <c r="N19" s="17">
        <f t="shared" si="4"/>
        <v>7.2826901965480522</v>
      </c>
      <c r="O19" s="8">
        <f t="shared" si="0"/>
        <v>18262.875032785516</v>
      </c>
      <c r="P19" s="6" t="str">
        <f t="shared" si="1"/>
        <v>6 ans</v>
      </c>
      <c r="Q19" s="6"/>
      <c r="R19" s="6">
        <v>6</v>
      </c>
      <c r="S19" s="17">
        <f>S18+((1+$N$4)^(R19-1)/(1+$O$4)^(R19-1))</f>
        <v>7.2826901965480522</v>
      </c>
      <c r="T19" s="8">
        <f t="shared" si="2"/>
        <v>23331.255992382936</v>
      </c>
      <c r="U19" s="7" t="str">
        <f t="shared" si="3"/>
        <v>6 ans</v>
      </c>
    </row>
    <row r="20" spans="13:21" x14ac:dyDescent="0.25">
      <c r="M20" s="5">
        <v>7</v>
      </c>
      <c r="N20" s="17">
        <f t="shared" si="4"/>
        <v>8.4062572743084214</v>
      </c>
      <c r="O20" s="8">
        <f t="shared" si="0"/>
        <v>21080.45542935597</v>
      </c>
      <c r="P20" s="6" t="str">
        <f t="shared" si="1"/>
        <v>7 ans</v>
      </c>
      <c r="Q20" s="6"/>
      <c r="R20" s="6">
        <v>7</v>
      </c>
      <c r="S20" s="17">
        <f>S19+((1+$N$4)^(R20-1)/(1+$O$4)^(R20-1))</f>
        <v>8.4062572743084214</v>
      </c>
      <c r="T20" s="8">
        <f t="shared" si="2"/>
        <v>26930.781773153645</v>
      </c>
      <c r="U20" s="7" t="str">
        <f t="shared" si="3"/>
        <v>7 ans</v>
      </c>
    </row>
    <row r="21" spans="13:21" x14ac:dyDescent="0.25">
      <c r="M21" s="5">
        <v>8</v>
      </c>
      <c r="N21" s="17">
        <f t="shared" si="4"/>
        <v>9.5518550790836994</v>
      </c>
      <c r="O21" s="8">
        <f t="shared" si="0"/>
        <v>23953.282500368983</v>
      </c>
      <c r="P21" s="6" t="str">
        <f t="shared" si="1"/>
        <v>8 ans</v>
      </c>
      <c r="Q21" s="6"/>
      <c r="R21" s="6">
        <v>8</v>
      </c>
      <c r="S21" s="17">
        <f>S20+((1+$N$4)^(R21-1)/(1+$O$4)^(R21-1))</f>
        <v>9.5518550790836994</v>
      </c>
      <c r="T21" s="8">
        <f t="shared" si="2"/>
        <v>30600.886490802208</v>
      </c>
      <c r="U21" s="7" t="str">
        <f t="shared" si="3"/>
        <v>8 ans</v>
      </c>
    </row>
    <row r="22" spans="13:21" x14ac:dyDescent="0.25">
      <c r="M22" s="5">
        <v>9</v>
      </c>
      <c r="N22" s="17">
        <f t="shared" si="4"/>
        <v>10.719915585913395</v>
      </c>
      <c r="O22" s="8">
        <f t="shared" si="0"/>
        <v>26882.439513950878</v>
      </c>
      <c r="P22" s="6" t="str">
        <f t="shared" si="1"/>
        <v>9 ans</v>
      </c>
      <c r="Q22" s="6"/>
      <c r="R22" s="6">
        <v>9</v>
      </c>
      <c r="S22" s="17">
        <f>S21+((1+$N$4)^(R22-1)/(1+$O$4)^(R22-1))</f>
        <v>10.719915585913395</v>
      </c>
      <c r="T22" s="8">
        <f t="shared" si="2"/>
        <v>34342.954046051724</v>
      </c>
      <c r="U22" s="7" t="str">
        <f t="shared" si="3"/>
        <v>9 ans</v>
      </c>
    </row>
    <row r="23" spans="13:21" x14ac:dyDescent="0.25">
      <c r="M23" s="5">
        <v>10</v>
      </c>
      <c r="N23" s="17">
        <f t="shared" si="4"/>
        <v>11.910879239935829</v>
      </c>
      <c r="O23" s="8">
        <f t="shared" si="0"/>
        <v>29869.030978779479</v>
      </c>
      <c r="P23" s="6" t="str">
        <f t="shared" si="1"/>
        <v>10 ans</v>
      </c>
      <c r="Q23" s="6"/>
      <c r="R23" s="6">
        <v>10</v>
      </c>
      <c r="S23" s="17">
        <f>S22+((1+$N$4)^(R23-1)/(1+$O$4)^(R23-1))</f>
        <v>11.910879239935829</v>
      </c>
      <c r="T23" s="8">
        <f t="shared" si="2"/>
        <v>38158.395474933583</v>
      </c>
      <c r="U23" s="7" t="str">
        <f t="shared" si="3"/>
        <v>10 ans</v>
      </c>
    </row>
    <row r="24" spans="13:21" x14ac:dyDescent="0.25">
      <c r="M24" s="5">
        <v>11</v>
      </c>
      <c r="N24" s="17">
        <f t="shared" si="4"/>
        <v>13.125195122468508</v>
      </c>
      <c r="O24" s="8">
        <f t="shared" si="0"/>
        <v>32914.183060565505</v>
      </c>
      <c r="P24" s="6" t="str">
        <f t="shared" si="1"/>
        <v>11 ans</v>
      </c>
      <c r="Q24" s="6"/>
      <c r="R24" s="6">
        <v>11</v>
      </c>
      <c r="S24" s="17">
        <f>S23+((1+$N$4)^(R24-1)/(1+$O$4)^(R24-1))</f>
        <v>13.125195122468508</v>
      </c>
      <c r="T24" s="8">
        <f t="shared" si="2"/>
        <v>42048.649480852342</v>
      </c>
      <c r="U24" s="7" t="str">
        <f t="shared" si="3"/>
        <v>11 ans</v>
      </c>
    </row>
    <row r="25" spans="13:21" x14ac:dyDescent="0.25">
      <c r="M25" s="5">
        <v>12</v>
      </c>
      <c r="N25" s="17">
        <f t="shared" si="4"/>
        <v>14.363321120344965</v>
      </c>
      <c r="O25" s="8">
        <f t="shared" si="0"/>
        <v>36019.044006700271</v>
      </c>
      <c r="P25" s="6" t="str">
        <f t="shared" si="1"/>
        <v/>
      </c>
      <c r="Q25" s="6"/>
      <c r="R25" s="6">
        <v>12</v>
      </c>
      <c r="S25" s="17">
        <f>S24+((1+$N$4)^(R25-1)/(1+$O$4)^(R25-1))</f>
        <v>14.363321120344965</v>
      </c>
      <c r="T25" s="8">
        <f t="shared" si="2"/>
        <v>46015.182977083234</v>
      </c>
      <c r="U25" s="7" t="str">
        <f t="shared" si="3"/>
        <v>12 ans</v>
      </c>
    </row>
    <row r="26" spans="13:21" x14ac:dyDescent="0.25">
      <c r="M26" s="5">
        <v>13</v>
      </c>
      <c r="N26" s="17">
        <f t="shared" si="4"/>
        <v>15.625724098571942</v>
      </c>
      <c r="O26" s="8">
        <f t="shared" si="0"/>
        <v>39184.784579229847</v>
      </c>
      <c r="P26" s="6" t="str">
        <f t="shared" si="1"/>
        <v/>
      </c>
      <c r="Q26" s="6"/>
      <c r="R26" s="6">
        <v>13</v>
      </c>
      <c r="S26" s="17">
        <f>S25+((1+$N$4)^(R26-1)/(1+$O$4)^(R26-1))</f>
        <v>15.625724098571942</v>
      </c>
      <c r="T26" s="8">
        <f t="shared" si="2"/>
        <v>50059.49163990689</v>
      </c>
      <c r="U26" s="7" t="str">
        <f t="shared" si="3"/>
        <v>13 ans</v>
      </c>
    </row>
    <row r="27" spans="13:21" x14ac:dyDescent="0.25">
      <c r="M27" s="5">
        <v>14</v>
      </c>
      <c r="N27" s="17">
        <f t="shared" si="4"/>
        <v>16.912880076371994</v>
      </c>
      <c r="O27" s="8">
        <f t="shared" si="0"/>
        <v>42412.598496318817</v>
      </c>
      <c r="P27" s="6" t="str">
        <f t="shared" si="1"/>
        <v/>
      </c>
      <c r="Q27" s="6"/>
      <c r="R27" s="6">
        <v>14</v>
      </c>
      <c r="S27" s="17">
        <f>S26+((1+$N$4)^(R27-1)/(1+$O$4)^(R27-1))</f>
        <v>16.912880076371994</v>
      </c>
      <c r="T27" s="8">
        <f t="shared" si="2"/>
        <v>54183.100472589831</v>
      </c>
      <c r="U27" s="7" t="str">
        <f t="shared" si="3"/>
        <v/>
      </c>
    </row>
    <row r="28" spans="13:21" x14ac:dyDescent="0.25">
      <c r="M28" s="5">
        <v>15</v>
      </c>
      <c r="N28" s="17">
        <f t="shared" si="4"/>
        <v>18.225274406677933</v>
      </c>
      <c r="O28" s="8">
        <f t="shared" si="0"/>
        <v>45703.702882370322</v>
      </c>
      <c r="P28" s="6" t="str">
        <f t="shared" si="1"/>
        <v/>
      </c>
      <c r="Q28" s="6"/>
      <c r="R28" s="6">
        <v>15</v>
      </c>
      <c r="S28" s="17">
        <f>S27+((1+$N$4)^(R28-1)/(1+$O$4)^(R28-1))</f>
        <v>18.225274406677933</v>
      </c>
      <c r="T28" s="8">
        <f t="shared" si="2"/>
        <v>58387.564380423421</v>
      </c>
      <c r="U28" s="7" t="str">
        <f t="shared" si="3"/>
        <v/>
      </c>
    </row>
    <row r="29" spans="13:21" x14ac:dyDescent="0.25">
      <c r="M29" s="5">
        <v>16</v>
      </c>
      <c r="N29" s="17">
        <f t="shared" si="4"/>
        <v>19.563401959146731</v>
      </c>
      <c r="O29" s="8">
        <f t="shared" si="0"/>
        <v>49059.338726971851</v>
      </c>
      <c r="P29" s="6" t="str">
        <f t="shared" si="1"/>
        <v/>
      </c>
      <c r="Q29" s="6"/>
      <c r="R29" s="6">
        <v>16</v>
      </c>
      <c r="S29" s="17">
        <f>S28+((1+$N$4)^(R29-1)/(1+$O$4)^(R29-1))</f>
        <v>19.563401959146731</v>
      </c>
      <c r="T29" s="8">
        <f t="shared" si="2"/>
        <v>62674.468757038056</v>
      </c>
      <c r="U29" s="7" t="str">
        <f t="shared" si="3"/>
        <v/>
      </c>
    </row>
    <row r="30" spans="13:21" x14ac:dyDescent="0.25">
      <c r="M30" s="5">
        <v>17</v>
      </c>
      <c r="N30" s="17">
        <f t="shared" si="4"/>
        <v>20.927767306761979</v>
      </c>
      <c r="O30" s="8">
        <f t="shared" si="0"/>
        <v>52480.771352840085</v>
      </c>
      <c r="P30" s="6" t="str">
        <f t="shared" si="1"/>
        <v/>
      </c>
      <c r="Q30" s="6"/>
      <c r="R30" s="6">
        <v>17</v>
      </c>
      <c r="S30" s="17">
        <f>S29+((1+$N$4)^(R30-1)/(1+$O$4)^(R30-1))</f>
        <v>20.927767306761979</v>
      </c>
      <c r="T30" s="8">
        <f t="shared" si="2"/>
        <v>67045.430082213774</v>
      </c>
      <c r="U30" s="7" t="str">
        <f t="shared" si="3"/>
        <v/>
      </c>
    </row>
    <row r="31" spans="13:21" x14ac:dyDescent="0.25">
      <c r="M31" s="5">
        <v>18</v>
      </c>
      <c r="N31" s="17">
        <f t="shared" si="4"/>
        <v>22.318884916095172</v>
      </c>
      <c r="O31" s="8">
        <f t="shared" si="0"/>
        <v>55969.290892941026</v>
      </c>
      <c r="P31" s="6" t="str">
        <f t="shared" si="1"/>
        <v/>
      </c>
      <c r="Q31" s="6"/>
      <c r="R31" s="6">
        <v>18</v>
      </c>
      <c r="S31" s="17">
        <f>S30+((1+$N$4)^(R31-1)/(1+$O$4)^(R31-1))</f>
        <v>22.318884916095172</v>
      </c>
      <c r="T31" s="8">
        <f t="shared" si="2"/>
        <v>71502.09653141255</v>
      </c>
      <c r="U31" s="7" t="str">
        <f t="shared" si="3"/>
        <v/>
      </c>
    </row>
    <row r="32" spans="13:21" x14ac:dyDescent="0.25">
      <c r="M32" s="5">
        <v>19</v>
      </c>
      <c r="N32" s="17">
        <f t="shared" si="4"/>
        <v>23.737279341297643</v>
      </c>
      <c r="O32" s="8">
        <f t="shared" si="0"/>
        <v>59526.212776965513</v>
      </c>
      <c r="P32" s="6" t="str">
        <f t="shared" si="1"/>
        <v/>
      </c>
      <c r="Q32" s="6"/>
      <c r="R32" s="6">
        <v>19</v>
      </c>
      <c r="S32" s="17">
        <f>S31+((1+$N$4)^(R32-1)/(1+$O$4)^(R32-1))</f>
        <v>23.737279341297643</v>
      </c>
      <c r="T32" s="8">
        <f t="shared" si="2"/>
        <v>76046.148597262276</v>
      </c>
      <c r="U32" s="7" t="str">
        <f t="shared" si="3"/>
        <v/>
      </c>
    </row>
    <row r="33" spans="13:21" x14ac:dyDescent="0.25">
      <c r="M33" s="5">
        <v>20</v>
      </c>
      <c r="N33" s="17">
        <f t="shared" si="4"/>
        <v>25.18348542189624</v>
      </c>
      <c r="O33" s="8">
        <f t="shared" si="0"/>
        <v>63152.878227343419</v>
      </c>
      <c r="P33" s="6" t="str">
        <f t="shared" si="1"/>
        <v/>
      </c>
      <c r="Q33" s="6"/>
      <c r="R33" s="6">
        <v>20</v>
      </c>
      <c r="S33" s="17">
        <f>S32+((1+$N$4)^(R33-1)/(1+$O$4)^(R33-1))</f>
        <v>25.18348542189624</v>
      </c>
      <c r="T33" s="8">
        <f t="shared" si="2"/>
        <v>80679.299723226693</v>
      </c>
      <c r="U33" s="7" t="str">
        <f t="shared" si="3"/>
        <v/>
      </c>
    </row>
    <row r="34" spans="13:21" x14ac:dyDescent="0.25">
      <c r="M34" s="5">
        <v>21</v>
      </c>
      <c r="N34" s="17">
        <f t="shared" si="4"/>
        <v>26.658048484467358</v>
      </c>
      <c r="O34" s="8">
        <f t="shared" si="0"/>
        <v>66850.654764983643</v>
      </c>
      <c r="P34" s="6" t="str">
        <f t="shared" si="1"/>
        <v/>
      </c>
      <c r="Q34" s="6"/>
      <c r="R34" s="6">
        <v>21</v>
      </c>
      <c r="S34" s="17">
        <f>S33+((1+$N$4)^(R34-1)/(1+$O$4)^(R34-1))</f>
        <v>26.658048484467358</v>
      </c>
      <c r="T34" s="8">
        <f t="shared" si="2"/>
        <v>85403.29694970022</v>
      </c>
      <c r="U34" s="7" t="str">
        <f t="shared" si="3"/>
        <v/>
      </c>
    </row>
    <row r="35" spans="13:21" x14ac:dyDescent="0.25">
      <c r="M35" s="5">
        <v>22</v>
      </c>
      <c r="N35" s="17">
        <f t="shared" si="4"/>
        <v>28.161524548265362</v>
      </c>
      <c r="O35" s="8">
        <f t="shared" si="0"/>
        <v>70620.936724930536</v>
      </c>
      <c r="P35" s="6" t="str">
        <f t="shared" si="1"/>
        <v/>
      </c>
      <c r="Q35" s="6"/>
      <c r="R35" s="6">
        <v>22</v>
      </c>
      <c r="S35" s="17">
        <f>S34+((1+$N$4)^(R35-1)/(1+$O$4)^(R35-1))</f>
        <v>28.161524548265362</v>
      </c>
      <c r="T35" s="8">
        <f t="shared" si="2"/>
        <v>90219.921572771258</v>
      </c>
      <c r="U35" s="7" t="str">
        <f t="shared" si="3"/>
        <v/>
      </c>
    </row>
    <row r="36" spans="13:21" x14ac:dyDescent="0.25">
      <c r="M36" s="5">
        <v>23</v>
      </c>
      <c r="N36" s="17">
        <f t="shared" si="4"/>
        <v>29.694480534882935</v>
      </c>
      <c r="O36" s="8">
        <f t="shared" si="0"/>
        <v>74465.14578213128</v>
      </c>
      <c r="P36" s="6" t="str">
        <f t="shared" si="1"/>
        <v/>
      </c>
      <c r="Q36" s="6"/>
      <c r="R36" s="6">
        <v>23</v>
      </c>
      <c r="S36" s="17">
        <f>S35+((1+$N$4)^(R36-1)/(1+$O$4)^(R36-1))</f>
        <v>29.694480534882935</v>
      </c>
      <c r="T36" s="8">
        <f t="shared" si="2"/>
        <v>95130.989815902532</v>
      </c>
      <c r="U36" s="7" t="str">
        <f t="shared" si="3"/>
        <v/>
      </c>
    </row>
    <row r="37" spans="13:21" x14ac:dyDescent="0.25">
      <c r="M37" s="5">
        <v>24</v>
      </c>
      <c r="N37" s="17">
        <f t="shared" si="4"/>
        <v>31.25749448202242</v>
      </c>
      <c r="O37" s="8">
        <f t="shared" si="0"/>
        <v>78384.731487512443</v>
      </c>
      <c r="P37" s="6" t="str">
        <f t="shared" si="1"/>
        <v/>
      </c>
      <c r="Q37" s="6"/>
      <c r="R37" s="6">
        <v>24</v>
      </c>
      <c r="S37" s="17">
        <f>S36+((1+$N$4)^(R37-1)/(1+$O$4)^(R37-1))</f>
        <v>31.25749448202242</v>
      </c>
      <c r="T37" s="8">
        <f t="shared" si="2"/>
        <v>100138.35351478147</v>
      </c>
      <c r="U37" s="7" t="str">
        <f t="shared" si="3"/>
        <v/>
      </c>
    </row>
    <row r="38" spans="13:21" x14ac:dyDescent="0.25">
      <c r="M38" s="5">
        <v>25</v>
      </c>
      <c r="N38" s="17">
        <f t="shared" si="4"/>
        <v>32.851155761458756</v>
      </c>
      <c r="O38" s="8">
        <f t="shared" si="0"/>
        <v>82381.171814567744</v>
      </c>
      <c r="P38" s="6" t="str">
        <f t="shared" si="1"/>
        <v/>
      </c>
      <c r="Q38" s="6"/>
      <c r="R38" s="6">
        <v>25</v>
      </c>
      <c r="S38" s="17">
        <f>S37+((1+$N$4)^(R38-1)/(1+$O$4)^(R38-1))</f>
        <v>32.851155761458756</v>
      </c>
      <c r="T38" s="8">
        <f t="shared" si="2"/>
        <v>105243.90081559921</v>
      </c>
      <c r="U38" s="7" t="str">
        <f t="shared" si="3"/>
        <v/>
      </c>
    </row>
    <row r="39" spans="13:21" x14ac:dyDescent="0.25">
      <c r="M39" s="5"/>
      <c r="N39" s="6"/>
      <c r="O39" s="6"/>
      <c r="P39" s="6"/>
      <c r="Q39" s="6"/>
      <c r="R39" s="6"/>
      <c r="S39" s="6"/>
      <c r="T39" s="6"/>
      <c r="U39" s="7"/>
    </row>
    <row r="40" spans="13:21" x14ac:dyDescent="0.25">
      <c r="M40" s="15" t="s">
        <v>18</v>
      </c>
      <c r="N40" s="6"/>
      <c r="O40" s="6"/>
      <c r="P40" s="6"/>
      <c r="Q40" s="6"/>
      <c r="R40" s="16" t="s">
        <v>19</v>
      </c>
      <c r="S40" s="6"/>
      <c r="T40" s="6"/>
      <c r="U40" s="7"/>
    </row>
    <row r="41" spans="13:21" x14ac:dyDescent="0.25">
      <c r="M41" s="5">
        <v>0</v>
      </c>
      <c r="N41" s="17">
        <f>((1+$N$4)^(M41-1)/(1+$O$4)^(M41-1))</f>
        <v>0.98076923076923073</v>
      </c>
      <c r="O41" s="8">
        <f>$C$7*$M$4*N41</f>
        <v>2538.6358269230768</v>
      </c>
      <c r="P41" s="6" t="str">
        <f>IF($I$7&gt;O41,M41 &amp; " ans","")</f>
        <v>0 ans</v>
      </c>
      <c r="Q41" s="6"/>
      <c r="R41" s="6">
        <v>0</v>
      </c>
      <c r="S41" s="17">
        <f>((1+$N$4)^(R41-1)/(1+$O$4)^(R41-1))</f>
        <v>0.98076923076923073</v>
      </c>
      <c r="T41" s="8">
        <f>$C$8*$M$4*S41</f>
        <v>3965.9865576923071</v>
      </c>
      <c r="U41" s="7" t="str">
        <f>IF($I$8&gt;T41,R41 &amp; " ans","")</f>
        <v>0 ans</v>
      </c>
    </row>
    <row r="42" spans="13:21" x14ac:dyDescent="0.25">
      <c r="M42" s="5">
        <v>1</v>
      </c>
      <c r="N42" s="17">
        <f>N41+((1+$N$4)^(M42-1)/(1+$O$4)^(M42-1))</f>
        <v>1.9807692307692308</v>
      </c>
      <c r="O42" s="8">
        <f t="shared" ref="O42:O66" si="5">$C$7*$M$4*N42</f>
        <v>5127.0488269230773</v>
      </c>
      <c r="P42" s="6" t="str">
        <f t="shared" ref="P42:P66" si="6">IF($I$7&gt;O42,M42 &amp; " ans","")</f>
        <v>1 ans</v>
      </c>
      <c r="Q42" s="6"/>
      <c r="R42" s="6">
        <v>1</v>
      </c>
      <c r="S42" s="17">
        <f>S41+((1+$N$4)^(R42-1)/(1+$O$4)^(R42-1))</f>
        <v>1.9807692307692308</v>
      </c>
      <c r="T42" s="8">
        <f t="shared" ref="T42:T66" si="7">$C$8*$M$4*S42</f>
        <v>8009.7375576923077</v>
      </c>
      <c r="U42" s="7" t="str">
        <f t="shared" ref="U42:U66" si="8">IF($I$8&gt;T42,R42 &amp; " ans","")</f>
        <v>1 ans</v>
      </c>
    </row>
    <row r="43" spans="13:21" x14ac:dyDescent="0.25">
      <c r="M43" s="5">
        <v>2</v>
      </c>
      <c r="N43" s="17">
        <f t="shared" ref="N43:N66" si="9">N42+((1+$N$4)^(M43-1)/(1+$O$4)^(M43-1))</f>
        <v>3.0003770739064857</v>
      </c>
      <c r="O43" s="8">
        <f t="shared" si="5"/>
        <v>7766.2150230015086</v>
      </c>
      <c r="P43" s="6" t="str">
        <f t="shared" si="6"/>
        <v>2 ans</v>
      </c>
      <c r="Q43" s="6"/>
      <c r="R43" s="6">
        <v>2</v>
      </c>
      <c r="S43" s="17">
        <f t="shared" ref="S43:S66" si="10">S42+((1+$N$4)^(R43-1)/(1+$O$4)^(R43-1))</f>
        <v>3.0003770739064857</v>
      </c>
      <c r="T43" s="8">
        <f t="shared" si="7"/>
        <v>12132.777792986424</v>
      </c>
      <c r="U43" s="7" t="str">
        <f t="shared" si="8"/>
        <v>2 ans</v>
      </c>
    </row>
    <row r="44" spans="13:21" x14ac:dyDescent="0.25">
      <c r="M44" s="5">
        <v>3</v>
      </c>
      <c r="N44" s="17">
        <f t="shared" si="9"/>
        <v>4.0399772276934911</v>
      </c>
      <c r="O44" s="8">
        <f t="shared" si="5"/>
        <v>10457.129575865793</v>
      </c>
      <c r="P44" s="6" t="str">
        <f t="shared" si="6"/>
        <v>3 ans</v>
      </c>
      <c r="Q44" s="6"/>
      <c r="R44" s="6">
        <v>3</v>
      </c>
      <c r="S44" s="17">
        <f t="shared" si="10"/>
        <v>4.0399772276934911</v>
      </c>
      <c r="T44" s="8">
        <f t="shared" si="7"/>
        <v>16336.661954462781</v>
      </c>
      <c r="U44" s="7" t="str">
        <f t="shared" si="8"/>
        <v>3 ans</v>
      </c>
    </row>
    <row r="45" spans="13:21" x14ac:dyDescent="0.25">
      <c r="M45" s="5">
        <v>4</v>
      </c>
      <c r="N45" s="17">
        <f t="shared" si="9"/>
        <v>5.099961698221418</v>
      </c>
      <c r="O45" s="8">
        <f t="shared" si="5"/>
        <v>13200.807159178396</v>
      </c>
      <c r="P45" s="6" t="str">
        <f t="shared" si="6"/>
        <v>4 ans</v>
      </c>
      <c r="Q45" s="6"/>
      <c r="R45" s="6">
        <v>4</v>
      </c>
      <c r="S45" s="17">
        <f t="shared" si="10"/>
        <v>5.099961698221418</v>
      </c>
      <c r="T45" s="8">
        <f t="shared" si="7"/>
        <v>20622.975217144554</v>
      </c>
      <c r="U45" s="7" t="str">
        <f t="shared" si="8"/>
        <v>4 ans</v>
      </c>
    </row>
    <row r="46" spans="13:21" x14ac:dyDescent="0.25">
      <c r="M46" s="5">
        <v>5</v>
      </c>
      <c r="N46" s="17">
        <f t="shared" si="9"/>
        <v>6.1807301779753825</v>
      </c>
      <c r="O46" s="8">
        <f t="shared" si="5"/>
        <v>15998.282342163793</v>
      </c>
      <c r="P46" s="6" t="str">
        <f t="shared" si="6"/>
        <v>5 ans</v>
      </c>
      <c r="Q46" s="6"/>
      <c r="R46" s="6">
        <v>5</v>
      </c>
      <c r="S46" s="17">
        <f t="shared" si="10"/>
        <v>6.1807301779753825</v>
      </c>
      <c r="T46" s="8">
        <f t="shared" si="7"/>
        <v>24993.33383791813</v>
      </c>
      <c r="U46" s="7" t="str">
        <f t="shared" si="8"/>
        <v>5 ans</v>
      </c>
    </row>
    <row r="47" spans="13:21" x14ac:dyDescent="0.25">
      <c r="M47" s="5">
        <v>6</v>
      </c>
      <c r="N47" s="17">
        <f t="shared" si="9"/>
        <v>7.2826901965480522</v>
      </c>
      <c r="O47" s="8">
        <f t="shared" si="5"/>
        <v>18850.609979717534</v>
      </c>
      <c r="P47" s="6" t="str">
        <f t="shared" si="6"/>
        <v>6 ans</v>
      </c>
      <c r="Q47" s="6"/>
      <c r="R47" s="6">
        <v>6</v>
      </c>
      <c r="S47" s="17">
        <f t="shared" si="10"/>
        <v>7.2826901965480522</v>
      </c>
      <c r="T47" s="8">
        <f t="shared" si="7"/>
        <v>29449.38576498138</v>
      </c>
      <c r="U47" s="7" t="str">
        <f t="shared" si="8"/>
        <v>6 ans</v>
      </c>
    </row>
    <row r="48" spans="13:21" x14ac:dyDescent="0.25">
      <c r="M48" s="5">
        <v>7</v>
      </c>
      <c r="N48" s="17">
        <f t="shared" si="9"/>
        <v>8.4062572743084214</v>
      </c>
      <c r="O48" s="8">
        <f t="shared" si="5"/>
        <v>21758.865610164485</v>
      </c>
      <c r="P48" s="6" t="str">
        <f t="shared" si="6"/>
        <v>7 ans</v>
      </c>
      <c r="Q48" s="6"/>
      <c r="R48" s="6">
        <v>7</v>
      </c>
      <c r="S48" s="17">
        <f t="shared" si="10"/>
        <v>8.4062572743084214</v>
      </c>
      <c r="T48" s="8">
        <f t="shared" si="7"/>
        <v>33992.811259241949</v>
      </c>
      <c r="U48" s="7" t="str">
        <f t="shared" si="8"/>
        <v>7 ans</v>
      </c>
    </row>
    <row r="49" spans="13:21" x14ac:dyDescent="0.25">
      <c r="M49" s="5">
        <v>8</v>
      </c>
      <c r="N49" s="17">
        <f t="shared" si="9"/>
        <v>9.5518550790836994</v>
      </c>
      <c r="O49" s="8">
        <f t="shared" si="5"/>
        <v>24724.145860816276</v>
      </c>
      <c r="P49" s="6" t="str">
        <f t="shared" si="6"/>
        <v>8 ans</v>
      </c>
      <c r="Q49" s="6"/>
      <c r="R49" s="6">
        <v>8</v>
      </c>
      <c r="S49" s="17">
        <f t="shared" si="10"/>
        <v>9.5518550790836994</v>
      </c>
      <c r="T49" s="8">
        <f t="shared" si="7"/>
        <v>38625.323527899789</v>
      </c>
      <c r="U49" s="7" t="str">
        <f t="shared" si="8"/>
        <v>8 ans</v>
      </c>
    </row>
    <row r="50" spans="13:21" x14ac:dyDescent="0.25">
      <c r="M50" s="5">
        <v>9</v>
      </c>
      <c r="N50" s="17">
        <f t="shared" si="9"/>
        <v>10.719915585913395</v>
      </c>
      <c r="O50" s="8">
        <f t="shared" si="5"/>
        <v>27747.568861480846</v>
      </c>
      <c r="P50" s="6" t="str">
        <f t="shared" si="6"/>
        <v>9 ans</v>
      </c>
      <c r="Q50" s="6"/>
      <c r="R50" s="6">
        <v>9</v>
      </c>
      <c r="S50" s="17">
        <f t="shared" si="10"/>
        <v>10.719915585913395</v>
      </c>
      <c r="T50" s="8">
        <f t="shared" si="7"/>
        <v>43348.669370452873</v>
      </c>
      <c r="U50" s="7" t="str">
        <f t="shared" si="8"/>
        <v>9 ans</v>
      </c>
    </row>
    <row r="51" spans="13:21" x14ac:dyDescent="0.25">
      <c r="M51" s="5">
        <v>10</v>
      </c>
      <c r="N51" s="17">
        <f t="shared" si="9"/>
        <v>11.910879239935829</v>
      </c>
      <c r="O51" s="8">
        <f t="shared" si="5"/>
        <v>30830.274666080019</v>
      </c>
      <c r="P51" s="6" t="str">
        <f t="shared" si="6"/>
        <v>10 ans</v>
      </c>
      <c r="Q51" s="6"/>
      <c r="R51" s="6">
        <v>10</v>
      </c>
      <c r="S51" s="17">
        <f t="shared" si="10"/>
        <v>11.910879239935829</v>
      </c>
      <c r="T51" s="8">
        <f t="shared" si="7"/>
        <v>48164.629837369743</v>
      </c>
      <c r="U51" s="7" t="str">
        <f t="shared" si="8"/>
        <v>10 ans</v>
      </c>
    </row>
    <row r="52" spans="13:21" x14ac:dyDescent="0.25">
      <c r="M52" s="5">
        <v>11</v>
      </c>
      <c r="N52" s="17">
        <f t="shared" si="9"/>
        <v>13.125195122468508</v>
      </c>
      <c r="O52" s="8">
        <f t="shared" si="5"/>
        <v>33973.425682534078</v>
      </c>
      <c r="P52" s="6" t="str">
        <f t="shared" si="6"/>
        <v>11 ans</v>
      </c>
      <c r="Q52" s="6"/>
      <c r="R52" s="6">
        <v>11</v>
      </c>
      <c r="S52" s="17">
        <f t="shared" si="10"/>
        <v>13.125195122468508</v>
      </c>
      <c r="T52" s="8">
        <f t="shared" si="7"/>
        <v>53075.020901677148</v>
      </c>
      <c r="U52" s="7" t="str">
        <f t="shared" si="8"/>
        <v>11 ans</v>
      </c>
    </row>
    <row r="53" spans="13:21" x14ac:dyDescent="0.25">
      <c r="M53" s="5">
        <v>12</v>
      </c>
      <c r="N53" s="17">
        <f t="shared" si="9"/>
        <v>14.363321120344965</v>
      </c>
      <c r="O53" s="8">
        <f t="shared" si="5"/>
        <v>37178.20711107547</v>
      </c>
      <c r="P53" s="6" t="str">
        <f t="shared" si="6"/>
        <v>12 ans</v>
      </c>
      <c r="Q53" s="6"/>
      <c r="R53" s="6">
        <v>12</v>
      </c>
      <c r="S53" s="17">
        <f t="shared" si="10"/>
        <v>14.363321120344965</v>
      </c>
      <c r="T53" s="8">
        <f t="shared" si="7"/>
        <v>58081.694143716071</v>
      </c>
      <c r="U53" s="7" t="str">
        <f t="shared" si="8"/>
        <v>12 ans</v>
      </c>
    </row>
    <row r="54" spans="13:21" x14ac:dyDescent="0.25">
      <c r="M54" s="5">
        <v>13</v>
      </c>
      <c r="N54" s="17">
        <f t="shared" si="9"/>
        <v>15.625724098571942</v>
      </c>
      <c r="O54" s="8">
        <f t="shared" si="5"/>
        <v>40445.827391156898</v>
      </c>
      <c r="P54" s="6" t="str">
        <f t="shared" si="6"/>
        <v/>
      </c>
      <c r="Q54" s="6"/>
      <c r="R54" s="6">
        <v>13</v>
      </c>
      <c r="S54" s="17">
        <f t="shared" si="10"/>
        <v>15.625724098571942</v>
      </c>
      <c r="T54" s="8">
        <f t="shared" si="7"/>
        <v>63186.537449324387</v>
      </c>
      <c r="U54" s="7" t="str">
        <f t="shared" si="8"/>
        <v/>
      </c>
    </row>
    <row r="55" spans="13:21" x14ac:dyDescent="0.25">
      <c r="M55" s="5">
        <v>14</v>
      </c>
      <c r="N55" s="17">
        <f t="shared" si="9"/>
        <v>16.912880076371994</v>
      </c>
      <c r="O55" s="8">
        <f t="shared" si="5"/>
        <v>43777.518657122266</v>
      </c>
      <c r="P55" s="6" t="str">
        <f t="shared" si="6"/>
        <v/>
      </c>
      <c r="Q55" s="6"/>
      <c r="R55" s="6">
        <v>14</v>
      </c>
      <c r="S55" s="17">
        <f t="shared" si="10"/>
        <v>16.912880076371994</v>
      </c>
      <c r="T55" s="8">
        <f t="shared" si="7"/>
        <v>68391.475721709328</v>
      </c>
      <c r="U55" s="7" t="str">
        <f t="shared" si="8"/>
        <v/>
      </c>
    </row>
    <row r="56" spans="13:21" x14ac:dyDescent="0.25">
      <c r="M56" s="5">
        <v>15</v>
      </c>
      <c r="N56" s="17">
        <f t="shared" si="9"/>
        <v>18.225274406677933</v>
      </c>
      <c r="O56" s="8">
        <f t="shared" si="5"/>
        <v>47174.537202812448</v>
      </c>
      <c r="P56" s="6" t="str">
        <f t="shared" si="6"/>
        <v/>
      </c>
      <c r="Q56" s="6"/>
      <c r="R56" s="6">
        <v>15</v>
      </c>
      <c r="S56" s="17">
        <f t="shared" si="10"/>
        <v>18.225274406677933</v>
      </c>
      <c r="T56" s="8">
        <f t="shared" si="7"/>
        <v>73698.47160727829</v>
      </c>
      <c r="U56" s="7" t="str">
        <f t="shared" si="8"/>
        <v/>
      </c>
    </row>
    <row r="57" spans="13:21" x14ac:dyDescent="0.25">
      <c r="M57" s="5">
        <v>16</v>
      </c>
      <c r="N57" s="17">
        <f t="shared" si="9"/>
        <v>19.563401959146731</v>
      </c>
      <c r="O57" s="8">
        <f t="shared" si="5"/>
        <v>50638.16395528087</v>
      </c>
      <c r="P57" s="6" t="str">
        <f t="shared" si="6"/>
        <v/>
      </c>
      <c r="Q57" s="6"/>
      <c r="R57" s="6">
        <v>16</v>
      </c>
      <c r="S57" s="17">
        <f t="shared" si="10"/>
        <v>19.563401959146731</v>
      </c>
      <c r="T57" s="8">
        <f t="shared" si="7"/>
        <v>79109.526235701545</v>
      </c>
      <c r="U57" s="7" t="str">
        <f t="shared" si="8"/>
        <v/>
      </c>
    </row>
    <row r="58" spans="13:21" x14ac:dyDescent="0.25">
      <c r="M58" s="5">
        <v>17</v>
      </c>
      <c r="N58" s="17">
        <f t="shared" si="9"/>
        <v>20.927767306761979</v>
      </c>
      <c r="O58" s="8">
        <f t="shared" si="5"/>
        <v>54169.704957797694</v>
      </c>
      <c r="P58" s="6" t="str">
        <f t="shared" si="6"/>
        <v/>
      </c>
      <c r="Q58" s="6"/>
      <c r="R58" s="6">
        <v>17</v>
      </c>
      <c r="S58" s="17">
        <f t="shared" si="10"/>
        <v>20.927767306761979</v>
      </c>
      <c r="T58" s="8">
        <f t="shared" si="7"/>
        <v>84626.679974486047</v>
      </c>
      <c r="U58" s="7" t="str">
        <f t="shared" si="8"/>
        <v/>
      </c>
    </row>
    <row r="59" spans="13:21" x14ac:dyDescent="0.25">
      <c r="M59" s="5">
        <v>18</v>
      </c>
      <c r="N59" s="17">
        <f t="shared" si="9"/>
        <v>22.318884916095172</v>
      </c>
      <c r="O59" s="8">
        <f t="shared" si="5"/>
        <v>57770.491862324656</v>
      </c>
      <c r="P59" s="6" t="str">
        <f t="shared" si="6"/>
        <v/>
      </c>
      <c r="Q59" s="6"/>
      <c r="R59" s="6">
        <v>18</v>
      </c>
      <c r="S59" s="17">
        <f t="shared" si="10"/>
        <v>22.318884916095172</v>
      </c>
      <c r="T59" s="8">
        <f t="shared" si="7"/>
        <v>90252.013198344765</v>
      </c>
      <c r="U59" s="7" t="str">
        <f t="shared" si="8"/>
        <v/>
      </c>
    </row>
    <row r="60" spans="13:21" x14ac:dyDescent="0.25">
      <c r="M60" s="5">
        <v>19</v>
      </c>
      <c r="N60" s="17">
        <f t="shared" si="9"/>
        <v>23.737279341297643</v>
      </c>
      <c r="O60" s="8">
        <f t="shared" si="5"/>
        <v>61441.882431646256</v>
      </c>
      <c r="P60" s="6" t="str">
        <f t="shared" si="6"/>
        <v/>
      </c>
      <c r="Q60" s="6"/>
      <c r="R60" s="6">
        <v>19</v>
      </c>
      <c r="S60" s="17">
        <f t="shared" si="10"/>
        <v>23.737279341297643</v>
      </c>
      <c r="T60" s="8">
        <f t="shared" si="7"/>
        <v>95987.647073651679</v>
      </c>
      <c r="U60" s="7" t="str">
        <f t="shared" si="8"/>
        <v/>
      </c>
    </row>
    <row r="61" spans="13:21" x14ac:dyDescent="0.25">
      <c r="M61" s="5">
        <v>20</v>
      </c>
      <c r="N61" s="17">
        <f t="shared" si="9"/>
        <v>25.18348542189624</v>
      </c>
      <c r="O61" s="8">
        <f t="shared" si="5"/>
        <v>65185.261051346715</v>
      </c>
      <c r="P61" s="6" t="str">
        <f t="shared" si="6"/>
        <v/>
      </c>
      <c r="Q61" s="6"/>
      <c r="R61" s="6">
        <v>20</v>
      </c>
      <c r="S61" s="17">
        <f t="shared" si="10"/>
        <v>25.18348542189624</v>
      </c>
      <c r="T61" s="8">
        <f t="shared" si="7"/>
        <v>101835.74435827833</v>
      </c>
      <c r="U61" s="7" t="str">
        <f t="shared" si="8"/>
        <v/>
      </c>
    </row>
    <row r="62" spans="13:21" x14ac:dyDescent="0.25">
      <c r="M62" s="5">
        <v>21</v>
      </c>
      <c r="N62" s="17">
        <f t="shared" si="9"/>
        <v>26.658048484467358</v>
      </c>
      <c r="O62" s="8">
        <f t="shared" si="5"/>
        <v>69002.039251825612</v>
      </c>
      <c r="P62" s="6" t="str">
        <f t="shared" si="6"/>
        <v/>
      </c>
      <c r="Q62" s="6"/>
      <c r="R62" s="6">
        <v>21</v>
      </c>
      <c r="S62" s="17">
        <f t="shared" si="10"/>
        <v>26.658048484467358</v>
      </c>
      <c r="T62" s="8">
        <f t="shared" si="7"/>
        <v>107798.51021711336</v>
      </c>
      <c r="U62" s="7" t="str">
        <f t="shared" si="8"/>
        <v/>
      </c>
    </row>
    <row r="63" spans="13:21" x14ac:dyDescent="0.25">
      <c r="M63" s="5">
        <v>22</v>
      </c>
      <c r="N63" s="17">
        <f t="shared" si="9"/>
        <v>28.161524548265362</v>
      </c>
      <c r="O63" s="8">
        <f t="shared" si="5"/>
        <v>72893.656240549186</v>
      </c>
      <c r="P63" s="6" t="str">
        <f t="shared" si="6"/>
        <v/>
      </c>
      <c r="Q63" s="6"/>
      <c r="R63" s="6">
        <v>22</v>
      </c>
      <c r="S63" s="17">
        <f t="shared" si="10"/>
        <v>28.161524548265362</v>
      </c>
      <c r="T63" s="8">
        <f t="shared" si="7"/>
        <v>113878.1930535726</v>
      </c>
      <c r="U63" s="7" t="str">
        <f t="shared" si="8"/>
        <v/>
      </c>
    </row>
    <row r="64" spans="13:21" x14ac:dyDescent="0.25">
      <c r="M64" s="5">
        <v>23</v>
      </c>
      <c r="N64" s="17">
        <f t="shared" si="9"/>
        <v>29.694480534882935</v>
      </c>
      <c r="O64" s="8">
        <f t="shared" si="5"/>
        <v>76861.579444737945</v>
      </c>
      <c r="P64" s="6" t="str">
        <f t="shared" si="6"/>
        <v/>
      </c>
      <c r="Q64" s="6"/>
      <c r="R64" s="6">
        <v>23</v>
      </c>
      <c r="S64" s="17">
        <f t="shared" si="10"/>
        <v>29.694480534882935</v>
      </c>
      <c r="T64" s="8">
        <f t="shared" si="7"/>
        <v>120077.08535741339</v>
      </c>
      <c r="U64" s="7" t="str">
        <f t="shared" si="8"/>
        <v/>
      </c>
    </row>
    <row r="65" spans="13:21" x14ac:dyDescent="0.25">
      <c r="M65" s="5">
        <v>24</v>
      </c>
      <c r="N65" s="17">
        <f t="shared" si="9"/>
        <v>31.25749448202242</v>
      </c>
      <c r="O65" s="8">
        <f t="shared" si="5"/>
        <v>80907.305064695101</v>
      </c>
      <c r="P65" s="6" t="str">
        <f t="shared" si="6"/>
        <v/>
      </c>
      <c r="Q65" s="6"/>
      <c r="R65" s="6">
        <v>24</v>
      </c>
      <c r="S65" s="17">
        <f t="shared" si="10"/>
        <v>31.25749448202242</v>
      </c>
      <c r="T65" s="8">
        <f t="shared" si="7"/>
        <v>126397.52456917263</v>
      </c>
      <c r="U65" s="7" t="str">
        <f t="shared" si="8"/>
        <v/>
      </c>
    </row>
    <row r="66" spans="13:21" x14ac:dyDescent="0.25">
      <c r="M66" s="5">
        <v>25</v>
      </c>
      <c r="N66" s="17">
        <f t="shared" si="9"/>
        <v>32.851155761458756</v>
      </c>
      <c r="O66" s="8">
        <f t="shared" si="5"/>
        <v>85032.35863798474</v>
      </c>
      <c r="P66" s="6" t="str">
        <f t="shared" si="6"/>
        <v/>
      </c>
      <c r="Q66" s="6"/>
      <c r="R66" s="6">
        <v>25</v>
      </c>
      <c r="S66" s="17">
        <f t="shared" si="10"/>
        <v>32.851155761458756</v>
      </c>
      <c r="T66" s="8">
        <f t="shared" si="7"/>
        <v>132841.8939615546</v>
      </c>
      <c r="U66" s="7" t="str">
        <f t="shared" si="8"/>
        <v/>
      </c>
    </row>
    <row r="67" spans="13:21" x14ac:dyDescent="0.25">
      <c r="M67" s="9"/>
      <c r="N67" s="10"/>
      <c r="O67" s="10"/>
      <c r="P67" s="10"/>
      <c r="Q67" s="10"/>
      <c r="R67" s="10"/>
      <c r="S67" s="10"/>
      <c r="T67" s="10"/>
      <c r="U67" s="11"/>
    </row>
  </sheetData>
  <mergeCells count="1">
    <mergeCell ref="M10:U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PAPAIX</dc:creator>
  <cp:lastModifiedBy>Florian PAPAIX</cp:lastModifiedBy>
  <dcterms:created xsi:type="dcterms:W3CDTF">2020-10-27T15:48:53Z</dcterms:created>
  <dcterms:modified xsi:type="dcterms:W3CDTF">2020-10-27T15:58:29Z</dcterms:modified>
</cp:coreProperties>
</file>