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ropbox\client\"/>
    </mc:Choice>
  </mc:AlternateContent>
  <bookViews>
    <workbookView xWindow="0" yWindow="0" windowWidth="51600" windowHeight="17010" activeTab="2"/>
  </bookViews>
  <sheets>
    <sheet name="Présentation" sheetId="2" r:id="rId1"/>
    <sheet name="Données brutes" sheetId="5" r:id="rId2"/>
    <sheet name="Interface" sheetId="1" r:id="rId3"/>
    <sheet name="Interface - Calcul" sheetId="12" r:id="rId4"/>
    <sheet name="Barème d'évaluation" sheetId="10" r:id="rId5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7" i="12" l="1"/>
  <c r="W17" i="12"/>
  <c r="V17" i="12"/>
  <c r="U17" i="12"/>
  <c r="T17" i="12"/>
  <c r="S17" i="12"/>
  <c r="R17" i="12"/>
  <c r="Q17" i="12"/>
  <c r="P17" i="12"/>
  <c r="E10" i="1"/>
  <c r="N18" i="12" l="1"/>
  <c r="E11" i="1" l="1"/>
  <c r="L22" i="12" l="1"/>
  <c r="M22" i="12"/>
  <c r="N22" i="12"/>
  <c r="L23" i="12"/>
  <c r="M23" i="12"/>
  <c r="N23" i="12"/>
  <c r="L24" i="12"/>
  <c r="M24" i="12"/>
  <c r="N24" i="12"/>
  <c r="L25" i="12"/>
  <c r="M25" i="12"/>
  <c r="N25" i="12"/>
  <c r="L26" i="12"/>
  <c r="M26" i="12"/>
  <c r="N26" i="12"/>
  <c r="L27" i="12"/>
  <c r="M27" i="12"/>
  <c r="N27" i="12"/>
  <c r="L28" i="12"/>
  <c r="M28" i="12"/>
  <c r="N28" i="12"/>
  <c r="L29" i="12"/>
  <c r="M29" i="12"/>
  <c r="N29" i="12"/>
  <c r="L30" i="12"/>
  <c r="M30" i="12"/>
  <c r="N30" i="12"/>
  <c r="L31" i="12"/>
  <c r="M31" i="12"/>
  <c r="N31" i="12"/>
  <c r="L32" i="12"/>
  <c r="M32" i="12"/>
  <c r="N32" i="12"/>
  <c r="L33" i="12"/>
  <c r="M33" i="12"/>
  <c r="N33" i="12"/>
  <c r="L34" i="12"/>
  <c r="M34" i="12"/>
  <c r="N34" i="12"/>
  <c r="L35" i="12"/>
  <c r="M35" i="12"/>
  <c r="N35" i="12"/>
  <c r="L36" i="12"/>
  <c r="M36" i="12"/>
  <c r="N36" i="12"/>
  <c r="L37" i="12"/>
  <c r="M37" i="12"/>
  <c r="N37" i="12"/>
  <c r="L38" i="12"/>
  <c r="M38" i="12"/>
  <c r="N38" i="12"/>
  <c r="L39" i="12"/>
  <c r="M39" i="12"/>
  <c r="N39" i="12"/>
  <c r="L40" i="12"/>
  <c r="M40" i="12"/>
  <c r="N40" i="12"/>
  <c r="L41" i="12"/>
  <c r="M41" i="12"/>
  <c r="N41" i="12"/>
  <c r="L42" i="12"/>
  <c r="M42" i="12"/>
  <c r="N42" i="12"/>
  <c r="L43" i="12"/>
  <c r="M43" i="12"/>
  <c r="N43" i="12"/>
  <c r="L44" i="12"/>
  <c r="M44" i="12"/>
  <c r="N44" i="12"/>
  <c r="L45" i="12"/>
  <c r="M45" i="12"/>
  <c r="N45" i="12"/>
  <c r="L46" i="12"/>
  <c r="M46" i="12"/>
  <c r="N46" i="12"/>
  <c r="L47" i="12"/>
  <c r="M47" i="12"/>
  <c r="N47" i="12"/>
  <c r="L48" i="12"/>
  <c r="M48" i="12"/>
  <c r="N48" i="12"/>
  <c r="L49" i="12"/>
  <c r="M49" i="12"/>
  <c r="N49" i="12"/>
  <c r="L50" i="12"/>
  <c r="M50" i="12"/>
  <c r="N50" i="12"/>
  <c r="L51" i="12"/>
  <c r="M51" i="12"/>
  <c r="N51" i="12"/>
  <c r="L52" i="12"/>
  <c r="M52" i="12"/>
  <c r="N52" i="12"/>
  <c r="L53" i="12"/>
  <c r="M53" i="12"/>
  <c r="N53" i="12"/>
  <c r="L54" i="12"/>
  <c r="M54" i="12"/>
  <c r="N54" i="12"/>
  <c r="L55" i="12"/>
  <c r="M55" i="12"/>
  <c r="N55" i="12"/>
  <c r="L56" i="12"/>
  <c r="M56" i="12"/>
  <c r="N56" i="12"/>
  <c r="L57" i="12"/>
  <c r="M57" i="12"/>
  <c r="N57" i="12"/>
  <c r="L58" i="12"/>
  <c r="M58" i="12"/>
  <c r="N58" i="12"/>
  <c r="L59" i="12"/>
  <c r="M59" i="12"/>
  <c r="N59" i="12"/>
  <c r="L60" i="12"/>
  <c r="M60" i="12"/>
  <c r="N60" i="12"/>
  <c r="L61" i="12"/>
  <c r="M61" i="12"/>
  <c r="N61" i="12"/>
  <c r="L62" i="12"/>
  <c r="M62" i="12"/>
  <c r="N62" i="12"/>
  <c r="L63" i="12"/>
  <c r="M63" i="12"/>
  <c r="N63" i="12"/>
  <c r="L64" i="12"/>
  <c r="M64" i="12"/>
  <c r="N64" i="12"/>
  <c r="L65" i="12"/>
  <c r="M65" i="12"/>
  <c r="N65" i="12"/>
  <c r="L66" i="12"/>
  <c r="M66" i="12"/>
  <c r="N66" i="12"/>
  <c r="L67" i="12"/>
  <c r="M67" i="12"/>
  <c r="N67" i="12"/>
  <c r="L68" i="12"/>
  <c r="M68" i="12"/>
  <c r="N68" i="12"/>
  <c r="L69" i="12"/>
  <c r="M69" i="12"/>
  <c r="N69" i="12"/>
  <c r="L70" i="12"/>
  <c r="M70" i="12"/>
  <c r="N70" i="12"/>
  <c r="L71" i="12"/>
  <c r="M71" i="12"/>
  <c r="N71" i="12"/>
  <c r="L72" i="12"/>
  <c r="M72" i="12"/>
  <c r="N72" i="12"/>
  <c r="L73" i="12"/>
  <c r="M73" i="12"/>
  <c r="N73" i="12"/>
  <c r="L74" i="12"/>
  <c r="M74" i="12"/>
  <c r="N74" i="12"/>
  <c r="L75" i="12"/>
  <c r="M75" i="12"/>
  <c r="N75" i="12"/>
  <c r="L76" i="12"/>
  <c r="M76" i="12"/>
  <c r="N76" i="12"/>
  <c r="L77" i="12"/>
  <c r="M77" i="12"/>
  <c r="N77" i="12"/>
  <c r="L78" i="12"/>
  <c r="M78" i="12"/>
  <c r="N78" i="12"/>
  <c r="L79" i="12"/>
  <c r="M79" i="12"/>
  <c r="N79" i="12"/>
  <c r="L80" i="12"/>
  <c r="M80" i="12"/>
  <c r="N80" i="12"/>
  <c r="L81" i="12"/>
  <c r="M81" i="12"/>
  <c r="N81" i="12"/>
  <c r="L82" i="12"/>
  <c r="M82" i="12"/>
  <c r="N82" i="12"/>
  <c r="L83" i="12"/>
  <c r="M83" i="12"/>
  <c r="N83" i="12"/>
  <c r="L84" i="12"/>
  <c r="M84" i="12"/>
  <c r="N84" i="12"/>
  <c r="L85" i="12"/>
  <c r="M85" i="12"/>
  <c r="N85" i="12"/>
  <c r="L86" i="12"/>
  <c r="M86" i="12"/>
  <c r="N86" i="12"/>
  <c r="L87" i="12"/>
  <c r="M87" i="12"/>
  <c r="N87" i="12"/>
  <c r="L88" i="12"/>
  <c r="M88" i="12"/>
  <c r="N88" i="12"/>
  <c r="L89" i="12"/>
  <c r="M89" i="12"/>
  <c r="N89" i="12"/>
  <c r="L90" i="12"/>
  <c r="M90" i="12"/>
  <c r="N90" i="12"/>
  <c r="L91" i="12"/>
  <c r="M91" i="12"/>
  <c r="N91" i="12"/>
  <c r="L92" i="12"/>
  <c r="M92" i="12"/>
  <c r="N92" i="12"/>
  <c r="L93" i="12"/>
  <c r="M93" i="12"/>
  <c r="N93" i="12"/>
  <c r="L94" i="12"/>
  <c r="M94" i="12"/>
  <c r="N94" i="12"/>
  <c r="L95" i="12"/>
  <c r="M95" i="12"/>
  <c r="N95" i="12"/>
  <c r="L96" i="12"/>
  <c r="M96" i="12"/>
  <c r="N96" i="12"/>
  <c r="L97" i="12"/>
  <c r="M97" i="12"/>
  <c r="N97" i="12"/>
  <c r="L98" i="12"/>
  <c r="M98" i="12"/>
  <c r="N98" i="12"/>
  <c r="L99" i="12"/>
  <c r="M99" i="12"/>
  <c r="N99" i="12"/>
  <c r="L100" i="12"/>
  <c r="M100" i="12"/>
  <c r="N100" i="12"/>
  <c r="L101" i="12"/>
  <c r="M101" i="12"/>
  <c r="N101" i="12"/>
  <c r="L102" i="12"/>
  <c r="M102" i="12"/>
  <c r="N102" i="12"/>
  <c r="L103" i="12"/>
  <c r="M103" i="12"/>
  <c r="N103" i="12"/>
  <c r="L104" i="12"/>
  <c r="M104" i="12"/>
  <c r="N104" i="12"/>
  <c r="L105" i="12"/>
  <c r="M105" i="12"/>
  <c r="N105" i="12"/>
  <c r="L106" i="12"/>
  <c r="M106" i="12"/>
  <c r="N106" i="12"/>
  <c r="L107" i="12"/>
  <c r="M107" i="12"/>
  <c r="N107" i="12"/>
  <c r="L108" i="12"/>
  <c r="M108" i="12"/>
  <c r="N108" i="12"/>
  <c r="L109" i="12"/>
  <c r="M109" i="12"/>
  <c r="N109" i="12"/>
  <c r="L110" i="12"/>
  <c r="M110" i="12"/>
  <c r="N110" i="12"/>
  <c r="L111" i="12"/>
  <c r="M111" i="12"/>
  <c r="N111" i="12"/>
  <c r="L112" i="12"/>
  <c r="M112" i="12"/>
  <c r="N112" i="12"/>
  <c r="L113" i="12"/>
  <c r="M113" i="12"/>
  <c r="N113" i="12"/>
  <c r="L114" i="12"/>
  <c r="M114" i="12"/>
  <c r="N114" i="12"/>
  <c r="L115" i="12"/>
  <c r="M115" i="12"/>
  <c r="N115" i="12"/>
  <c r="L116" i="12"/>
  <c r="M116" i="12"/>
  <c r="N116" i="12"/>
  <c r="L117" i="12"/>
  <c r="M117" i="12"/>
  <c r="N117" i="12"/>
  <c r="L118" i="12"/>
  <c r="M118" i="12"/>
  <c r="N118" i="12"/>
  <c r="L119" i="12"/>
  <c r="M119" i="12"/>
  <c r="N119" i="12"/>
  <c r="L120" i="12"/>
  <c r="M120" i="12"/>
  <c r="N120" i="12"/>
  <c r="L121" i="12"/>
  <c r="M121" i="12"/>
  <c r="N121" i="12"/>
  <c r="L122" i="12"/>
  <c r="M122" i="12"/>
  <c r="N122" i="12"/>
  <c r="L123" i="12"/>
  <c r="M123" i="12"/>
  <c r="N123" i="12"/>
  <c r="L124" i="12"/>
  <c r="M124" i="12"/>
  <c r="N124" i="12"/>
  <c r="L125" i="12"/>
  <c r="M125" i="12"/>
  <c r="N125" i="12"/>
  <c r="L126" i="12"/>
  <c r="M126" i="12"/>
  <c r="N126" i="12"/>
  <c r="L127" i="12"/>
  <c r="M127" i="12"/>
  <c r="N127" i="12"/>
  <c r="L128" i="12"/>
  <c r="M128" i="12"/>
  <c r="N128" i="12"/>
  <c r="L129" i="12"/>
  <c r="M129" i="12"/>
  <c r="N129" i="12"/>
  <c r="L130" i="12"/>
  <c r="M130" i="12"/>
  <c r="N130" i="12"/>
  <c r="L131" i="12"/>
  <c r="M131" i="12"/>
  <c r="N131" i="12"/>
  <c r="L132" i="12"/>
  <c r="M132" i="12"/>
  <c r="N132" i="12"/>
  <c r="L133" i="12"/>
  <c r="M133" i="12"/>
  <c r="N133" i="12"/>
  <c r="L134" i="12"/>
  <c r="M134" i="12"/>
  <c r="N134" i="12"/>
  <c r="L135" i="12"/>
  <c r="M135" i="12"/>
  <c r="N135" i="12"/>
  <c r="L136" i="12"/>
  <c r="M136" i="12"/>
  <c r="N136" i="12"/>
  <c r="L137" i="12"/>
  <c r="M137" i="12"/>
  <c r="N137" i="12"/>
  <c r="L138" i="12"/>
  <c r="M138" i="12"/>
  <c r="N138" i="12"/>
  <c r="L139" i="12"/>
  <c r="M139" i="12"/>
  <c r="N139" i="12"/>
  <c r="L140" i="12"/>
  <c r="M140" i="12"/>
  <c r="N140" i="12"/>
  <c r="L141" i="12"/>
  <c r="M141" i="12"/>
  <c r="N141" i="12"/>
  <c r="L142" i="12"/>
  <c r="M142" i="12"/>
  <c r="N142" i="12"/>
  <c r="L143" i="12"/>
  <c r="M143" i="12"/>
  <c r="N143" i="12"/>
  <c r="L144" i="12"/>
  <c r="M144" i="12"/>
  <c r="N144" i="12"/>
  <c r="L145" i="12"/>
  <c r="M145" i="12"/>
  <c r="N145" i="12"/>
  <c r="L146" i="12"/>
  <c r="M146" i="12"/>
  <c r="N146" i="12"/>
  <c r="L147" i="12"/>
  <c r="M147" i="12"/>
  <c r="N147" i="12"/>
  <c r="L148" i="12"/>
  <c r="M148" i="12"/>
  <c r="N148" i="12"/>
  <c r="L149" i="12"/>
  <c r="M149" i="12"/>
  <c r="N149" i="12"/>
  <c r="L150" i="12"/>
  <c r="M150" i="12"/>
  <c r="N150" i="12"/>
  <c r="L151" i="12"/>
  <c r="M151" i="12"/>
  <c r="N151" i="12"/>
  <c r="L152" i="12"/>
  <c r="M152" i="12"/>
  <c r="N152" i="12"/>
  <c r="L153" i="12"/>
  <c r="M153" i="12"/>
  <c r="N153" i="12"/>
  <c r="L154" i="12"/>
  <c r="M154" i="12"/>
  <c r="N154" i="12"/>
  <c r="L155" i="12"/>
  <c r="M155" i="12"/>
  <c r="N155" i="12"/>
  <c r="L156" i="12"/>
  <c r="M156" i="12"/>
  <c r="N156" i="12"/>
  <c r="L157" i="12"/>
  <c r="M157" i="12"/>
  <c r="N157" i="12"/>
  <c r="L158" i="12"/>
  <c r="M158" i="12"/>
  <c r="N158" i="12"/>
  <c r="L159" i="12"/>
  <c r="M159" i="12"/>
  <c r="N159" i="12"/>
  <c r="L160" i="12"/>
  <c r="M160" i="12"/>
  <c r="N160" i="12"/>
  <c r="L161" i="12"/>
  <c r="M161" i="12"/>
  <c r="N161" i="12"/>
  <c r="L162" i="12"/>
  <c r="M162" i="12"/>
  <c r="N162" i="12"/>
  <c r="L163" i="12"/>
  <c r="M163" i="12"/>
  <c r="N163" i="12"/>
  <c r="L164" i="12"/>
  <c r="M164" i="12"/>
  <c r="N164" i="12"/>
  <c r="L165" i="12"/>
  <c r="M165" i="12"/>
  <c r="N165" i="12"/>
  <c r="L166" i="12"/>
  <c r="M166" i="12"/>
  <c r="N166" i="12"/>
  <c r="L167" i="12"/>
  <c r="M167" i="12"/>
  <c r="N167" i="12"/>
  <c r="L168" i="12"/>
  <c r="M168" i="12"/>
  <c r="N168" i="12"/>
  <c r="L169" i="12"/>
  <c r="M169" i="12"/>
  <c r="N169" i="12"/>
  <c r="L170" i="12"/>
  <c r="M170" i="12"/>
  <c r="N170" i="12"/>
  <c r="L171" i="12"/>
  <c r="M171" i="12"/>
  <c r="N171" i="12"/>
  <c r="L172" i="12"/>
  <c r="M172" i="12"/>
  <c r="N172" i="12"/>
  <c r="L173" i="12"/>
  <c r="M173" i="12"/>
  <c r="N173" i="12"/>
  <c r="L174" i="12"/>
  <c r="M174" i="12"/>
  <c r="N174" i="12"/>
  <c r="L175" i="12"/>
  <c r="M175" i="12"/>
  <c r="N175" i="12"/>
  <c r="L176" i="12"/>
  <c r="M176" i="12"/>
  <c r="N176" i="12"/>
  <c r="L177" i="12"/>
  <c r="M177" i="12"/>
  <c r="N177" i="12"/>
  <c r="L178" i="12"/>
  <c r="M178" i="12"/>
  <c r="N178" i="12"/>
  <c r="L179" i="12"/>
  <c r="M179" i="12"/>
  <c r="N179" i="12"/>
  <c r="L180" i="12"/>
  <c r="M180" i="12"/>
  <c r="N180" i="12"/>
  <c r="L181" i="12"/>
  <c r="M181" i="12"/>
  <c r="N181" i="12"/>
  <c r="L182" i="12"/>
  <c r="M182" i="12"/>
  <c r="N182" i="12"/>
  <c r="L183" i="12"/>
  <c r="M183" i="12"/>
  <c r="N183" i="12"/>
  <c r="L184" i="12"/>
  <c r="M184" i="12"/>
  <c r="N184" i="12"/>
  <c r="L185" i="12"/>
  <c r="M185" i="12"/>
  <c r="N185" i="12"/>
  <c r="L186" i="12"/>
  <c r="M186" i="12"/>
  <c r="N186" i="12"/>
  <c r="L187" i="12"/>
  <c r="M187" i="12"/>
  <c r="N187" i="12"/>
  <c r="L188" i="12"/>
  <c r="M188" i="12"/>
  <c r="N188" i="12"/>
  <c r="L189" i="12"/>
  <c r="M189" i="12"/>
  <c r="N189" i="12"/>
  <c r="L190" i="12"/>
  <c r="M190" i="12"/>
  <c r="N190" i="12"/>
  <c r="L191" i="12"/>
  <c r="M191" i="12"/>
  <c r="N191" i="12"/>
  <c r="L192" i="12"/>
  <c r="M192" i="12"/>
  <c r="N192" i="12"/>
  <c r="L193" i="12"/>
  <c r="M193" i="12"/>
  <c r="N193" i="12"/>
  <c r="L194" i="12"/>
  <c r="M194" i="12"/>
  <c r="N194" i="12"/>
  <c r="L195" i="12"/>
  <c r="M195" i="12"/>
  <c r="N195" i="12"/>
  <c r="L196" i="12"/>
  <c r="M196" i="12"/>
  <c r="N196" i="12"/>
  <c r="L197" i="12"/>
  <c r="M197" i="12"/>
  <c r="N197" i="12"/>
  <c r="L198" i="12"/>
  <c r="M198" i="12"/>
  <c r="N198" i="12"/>
  <c r="L199" i="12"/>
  <c r="M199" i="12"/>
  <c r="N199" i="12"/>
  <c r="L200" i="12"/>
  <c r="M200" i="12"/>
  <c r="N200" i="12"/>
  <c r="L201" i="12"/>
  <c r="M201" i="12"/>
  <c r="N201" i="12"/>
  <c r="L202" i="12"/>
  <c r="M202" i="12"/>
  <c r="N202" i="12"/>
  <c r="L203" i="12"/>
  <c r="M203" i="12"/>
  <c r="N203" i="12"/>
  <c r="L204" i="12"/>
  <c r="M204" i="12"/>
  <c r="N204" i="12"/>
  <c r="L205" i="12"/>
  <c r="M205" i="12"/>
  <c r="N205" i="12"/>
  <c r="L206" i="12"/>
  <c r="M206" i="12"/>
  <c r="N206" i="12"/>
  <c r="L207" i="12"/>
  <c r="M207" i="12"/>
  <c r="N207" i="12"/>
  <c r="L208" i="12"/>
  <c r="M208" i="12"/>
  <c r="N208" i="12"/>
  <c r="L209" i="12"/>
  <c r="M209" i="12"/>
  <c r="N209" i="12"/>
  <c r="L210" i="12"/>
  <c r="M210" i="12"/>
  <c r="N210" i="12"/>
  <c r="L211" i="12"/>
  <c r="M211" i="12"/>
  <c r="N211" i="12"/>
  <c r="L212" i="12"/>
  <c r="M212" i="12"/>
  <c r="N212" i="12"/>
  <c r="L213" i="12"/>
  <c r="M213" i="12"/>
  <c r="N213" i="12"/>
  <c r="L214" i="12"/>
  <c r="M214" i="12"/>
  <c r="N214" i="12"/>
  <c r="L215" i="12"/>
  <c r="M215" i="12"/>
  <c r="N215" i="12"/>
  <c r="L216" i="12"/>
  <c r="M216" i="12"/>
  <c r="N216" i="12"/>
  <c r="L217" i="12"/>
  <c r="M217" i="12"/>
  <c r="N217" i="12"/>
  <c r="L218" i="12"/>
  <c r="M218" i="12"/>
  <c r="N218" i="12"/>
  <c r="L219" i="12"/>
  <c r="M219" i="12"/>
  <c r="N219" i="12"/>
  <c r="L220" i="12"/>
  <c r="M220" i="12"/>
  <c r="N220" i="12"/>
  <c r="L221" i="12"/>
  <c r="M221" i="12"/>
  <c r="N221" i="12"/>
  <c r="L222" i="12"/>
  <c r="M222" i="12"/>
  <c r="N222" i="12"/>
  <c r="L223" i="12"/>
  <c r="M223" i="12"/>
  <c r="N223" i="12"/>
  <c r="L224" i="12"/>
  <c r="M224" i="12"/>
  <c r="N224" i="12"/>
  <c r="L225" i="12"/>
  <c r="M225" i="12"/>
  <c r="N225" i="12"/>
  <c r="L226" i="12"/>
  <c r="M226" i="12"/>
  <c r="N226" i="12"/>
  <c r="L227" i="12"/>
  <c r="M227" i="12"/>
  <c r="N227" i="12"/>
  <c r="L228" i="12"/>
  <c r="M228" i="12"/>
  <c r="N228" i="12"/>
  <c r="L229" i="12"/>
  <c r="M229" i="12"/>
  <c r="N229" i="12"/>
  <c r="L230" i="12"/>
  <c r="M230" i="12"/>
  <c r="N230" i="12"/>
  <c r="L231" i="12"/>
  <c r="M231" i="12"/>
  <c r="N231" i="12"/>
  <c r="L232" i="12"/>
  <c r="M232" i="12"/>
  <c r="N232" i="12"/>
  <c r="L233" i="12"/>
  <c r="M233" i="12"/>
  <c r="N233" i="12"/>
  <c r="L234" i="12"/>
  <c r="M234" i="12"/>
  <c r="N234" i="12"/>
  <c r="L235" i="12"/>
  <c r="M235" i="12"/>
  <c r="N235" i="12"/>
  <c r="L236" i="12"/>
  <c r="M236" i="12"/>
  <c r="N236" i="12"/>
  <c r="L237" i="12"/>
  <c r="M237" i="12"/>
  <c r="N237" i="12"/>
  <c r="L238" i="12"/>
  <c r="M238" i="12"/>
  <c r="N238" i="12"/>
  <c r="L239" i="12"/>
  <c r="M239" i="12"/>
  <c r="N239" i="12"/>
  <c r="L240" i="12"/>
  <c r="M240" i="12"/>
  <c r="N240" i="12"/>
  <c r="L241" i="12"/>
  <c r="M241" i="12"/>
  <c r="N241" i="12"/>
  <c r="L242" i="12"/>
  <c r="M242" i="12"/>
  <c r="N242" i="12"/>
  <c r="L243" i="12"/>
  <c r="M243" i="12"/>
  <c r="N243" i="12"/>
  <c r="L244" i="12"/>
  <c r="M244" i="12"/>
  <c r="N244" i="12"/>
  <c r="L245" i="12"/>
  <c r="M245" i="12"/>
  <c r="N245" i="12"/>
  <c r="L246" i="12"/>
  <c r="M246" i="12"/>
  <c r="N246" i="12"/>
  <c r="L247" i="12"/>
  <c r="M247" i="12"/>
  <c r="N247" i="12"/>
  <c r="L248" i="12"/>
  <c r="M248" i="12"/>
  <c r="N248" i="12"/>
  <c r="L249" i="12"/>
  <c r="M249" i="12"/>
  <c r="N249" i="12"/>
  <c r="L250" i="12"/>
  <c r="M250" i="12"/>
  <c r="N250" i="12"/>
  <c r="L251" i="12"/>
  <c r="M251" i="12"/>
  <c r="N251" i="12"/>
  <c r="L252" i="12"/>
  <c r="M252" i="12"/>
  <c r="N252" i="12"/>
  <c r="L253" i="12"/>
  <c r="M253" i="12"/>
  <c r="N253" i="12"/>
  <c r="L254" i="12"/>
  <c r="M254" i="12"/>
  <c r="N254" i="12"/>
  <c r="L255" i="12"/>
  <c r="M255" i="12"/>
  <c r="N255" i="12"/>
  <c r="L256" i="12"/>
  <c r="M256" i="12"/>
  <c r="N256" i="12"/>
  <c r="L257" i="12"/>
  <c r="M257" i="12"/>
  <c r="N257" i="12"/>
  <c r="L258" i="12"/>
  <c r="M258" i="12"/>
  <c r="N258" i="12"/>
  <c r="L259" i="12"/>
  <c r="M259" i="12"/>
  <c r="N259" i="12"/>
  <c r="L260" i="12"/>
  <c r="M260" i="12"/>
  <c r="N260" i="12"/>
  <c r="L261" i="12"/>
  <c r="M261" i="12"/>
  <c r="N261" i="12"/>
  <c r="L262" i="12"/>
  <c r="M262" i="12"/>
  <c r="N262" i="12"/>
  <c r="L263" i="12"/>
  <c r="M263" i="12"/>
  <c r="N263" i="12"/>
  <c r="L264" i="12"/>
  <c r="M264" i="12"/>
  <c r="N264" i="12"/>
  <c r="L265" i="12"/>
  <c r="M265" i="12"/>
  <c r="N265" i="12"/>
  <c r="L266" i="12"/>
  <c r="M266" i="12"/>
  <c r="N266" i="12"/>
  <c r="L267" i="12"/>
  <c r="M267" i="12"/>
  <c r="N267" i="12"/>
  <c r="L268" i="12"/>
  <c r="M268" i="12"/>
  <c r="N268" i="12"/>
  <c r="L269" i="12"/>
  <c r="M269" i="12"/>
  <c r="N269" i="12"/>
  <c r="L270" i="12"/>
  <c r="M270" i="12"/>
  <c r="N270" i="12"/>
  <c r="L271" i="12"/>
  <c r="M271" i="12"/>
  <c r="N271" i="12"/>
  <c r="L272" i="12"/>
  <c r="M272" i="12"/>
  <c r="N272" i="12"/>
  <c r="L273" i="12"/>
  <c r="M273" i="12"/>
  <c r="N273" i="12"/>
  <c r="N19" i="12"/>
  <c r="N20" i="12"/>
  <c r="N21" i="12"/>
  <c r="M20" i="12"/>
  <c r="M21" i="12"/>
  <c r="M19" i="12"/>
  <c r="L19" i="12"/>
  <c r="L20" i="12"/>
  <c r="L21" i="12"/>
  <c r="M18" i="12"/>
  <c r="O18" i="12" s="1"/>
  <c r="L18" i="12"/>
  <c r="T18" i="12" l="1"/>
  <c r="W18" i="12"/>
  <c r="U18" i="12"/>
  <c r="P18" i="12"/>
  <c r="S18" i="12"/>
  <c r="X18" i="12"/>
  <c r="V18" i="12"/>
  <c r="Q18" i="12"/>
  <c r="R18" i="12"/>
  <c r="O264" i="12"/>
  <c r="O273" i="12"/>
  <c r="O269" i="12"/>
  <c r="O270" i="12"/>
  <c r="O266" i="12"/>
  <c r="O262" i="12"/>
  <c r="O265" i="12"/>
  <c r="O271" i="12"/>
  <c r="O267" i="12"/>
  <c r="O263" i="12"/>
  <c r="O272" i="12"/>
  <c r="O268" i="12"/>
  <c r="O260" i="12"/>
  <c r="O256" i="12"/>
  <c r="O252" i="12"/>
  <c r="O248" i="12"/>
  <c r="O244" i="12"/>
  <c r="O240" i="12"/>
  <c r="O236" i="12"/>
  <c r="O232" i="12"/>
  <c r="O228" i="12"/>
  <c r="O224" i="12"/>
  <c r="O220" i="12"/>
  <c r="O19" i="12"/>
  <c r="O175" i="12"/>
  <c r="O171" i="12"/>
  <c r="O167" i="12"/>
  <c r="O163" i="12"/>
  <c r="O159" i="12"/>
  <c r="O155" i="12"/>
  <c r="O151" i="12"/>
  <c r="O147" i="12"/>
  <c r="O143" i="12"/>
  <c r="O139" i="12"/>
  <c r="O135" i="12"/>
  <c r="O131" i="12"/>
  <c r="O127" i="12"/>
  <c r="O123" i="12"/>
  <c r="O119" i="12"/>
  <c r="O115" i="12"/>
  <c r="O111" i="12"/>
  <c r="O107" i="12"/>
  <c r="O51" i="12"/>
  <c r="O47" i="12"/>
  <c r="O43" i="12"/>
  <c r="O216" i="12"/>
  <c r="O212" i="12"/>
  <c r="O208" i="12"/>
  <c r="O204" i="12"/>
  <c r="O200" i="12"/>
  <c r="O196" i="12"/>
  <c r="O192" i="12"/>
  <c r="O188" i="12"/>
  <c r="O184" i="12"/>
  <c r="O180" i="12"/>
  <c r="O21" i="12"/>
  <c r="O257" i="12"/>
  <c r="O249" i="12"/>
  <c r="O241" i="12"/>
  <c r="O233" i="12"/>
  <c r="O225" i="12"/>
  <c r="O217" i="12"/>
  <c r="O209" i="12"/>
  <c r="O197" i="12"/>
  <c r="O189" i="12"/>
  <c r="O181" i="12"/>
  <c r="O177" i="12"/>
  <c r="O20" i="12"/>
  <c r="O258" i="12"/>
  <c r="O254" i="12"/>
  <c r="O250" i="12"/>
  <c r="O246" i="12"/>
  <c r="O242" i="12"/>
  <c r="O238" i="12"/>
  <c r="O234" i="12"/>
  <c r="O230" i="12"/>
  <c r="O226" i="12"/>
  <c r="O222" i="12"/>
  <c r="O218" i="12"/>
  <c r="O214" i="12"/>
  <c r="O210" i="12"/>
  <c r="O206" i="12"/>
  <c r="O202" i="12"/>
  <c r="O198" i="12"/>
  <c r="O194" i="12"/>
  <c r="O190" i="12"/>
  <c r="O186" i="12"/>
  <c r="O182" i="12"/>
  <c r="O178" i="12"/>
  <c r="O261" i="12"/>
  <c r="O253" i="12"/>
  <c r="O245" i="12"/>
  <c r="O237" i="12"/>
  <c r="O229" i="12"/>
  <c r="O221" i="12"/>
  <c r="O213" i="12"/>
  <c r="O205" i="12"/>
  <c r="O201" i="12"/>
  <c r="O193" i="12"/>
  <c r="O185" i="12"/>
  <c r="O259" i="12"/>
  <c r="O255" i="12"/>
  <c r="O251" i="12"/>
  <c r="O247" i="12"/>
  <c r="O243" i="12"/>
  <c r="O239" i="12"/>
  <c r="O235" i="12"/>
  <c r="O231" i="12"/>
  <c r="O227" i="12"/>
  <c r="O223" i="12"/>
  <c r="O219" i="12"/>
  <c r="O215" i="12"/>
  <c r="O211" i="12"/>
  <c r="O207" i="12"/>
  <c r="O203" i="12"/>
  <c r="O199" i="12"/>
  <c r="O195" i="12"/>
  <c r="O191" i="12"/>
  <c r="O187" i="12"/>
  <c r="O183" i="12"/>
  <c r="O179" i="12"/>
  <c r="O153" i="12"/>
  <c r="O129" i="12"/>
  <c r="O109" i="12"/>
  <c r="O45" i="12"/>
  <c r="O41" i="12"/>
  <c r="O37" i="12"/>
  <c r="O33" i="12"/>
  <c r="O29" i="12"/>
  <c r="O25" i="12"/>
  <c r="O173" i="12"/>
  <c r="O169" i="12"/>
  <c r="O165" i="12"/>
  <c r="O161" i="12"/>
  <c r="O157" i="12"/>
  <c r="O149" i="12"/>
  <c r="O145" i="12"/>
  <c r="O141" i="12"/>
  <c r="O137" i="12"/>
  <c r="O133" i="12"/>
  <c r="O125" i="12"/>
  <c r="O39" i="12"/>
  <c r="O35" i="12"/>
  <c r="O31" i="12"/>
  <c r="O27" i="12"/>
  <c r="O23" i="12"/>
  <c r="O108" i="12"/>
  <c r="O44" i="12"/>
  <c r="O40" i="12"/>
  <c r="O36" i="12"/>
  <c r="O32" i="12"/>
  <c r="O28" i="12"/>
  <c r="O24" i="12"/>
  <c r="O110" i="12"/>
  <c r="O106" i="12"/>
  <c r="O102" i="12"/>
  <c r="O98" i="12"/>
  <c r="O94" i="12"/>
  <c r="O90" i="12"/>
  <c r="O86" i="12"/>
  <c r="O82" i="12"/>
  <c r="O78" i="12"/>
  <c r="O74" i="12"/>
  <c r="O70" i="12"/>
  <c r="O66" i="12"/>
  <c r="O62" i="12"/>
  <c r="O58" i="12"/>
  <c r="O54" i="12"/>
  <c r="O46" i="12"/>
  <c r="O42" i="12"/>
  <c r="O38" i="12"/>
  <c r="O34" i="12"/>
  <c r="O30" i="12"/>
  <c r="O26" i="12"/>
  <c r="O22" i="12"/>
  <c r="O176" i="12"/>
  <c r="O172" i="12"/>
  <c r="O168" i="12"/>
  <c r="O164" i="12"/>
  <c r="O160" i="12"/>
  <c r="O156" i="12"/>
  <c r="O152" i="12"/>
  <c r="O148" i="12"/>
  <c r="O144" i="12"/>
  <c r="O140" i="12"/>
  <c r="O136" i="12"/>
  <c r="O132" i="12"/>
  <c r="O128" i="12"/>
  <c r="O124" i="12"/>
  <c r="O120" i="12"/>
  <c r="O116" i="12"/>
  <c r="O112" i="12"/>
  <c r="O121" i="12"/>
  <c r="O117" i="12"/>
  <c r="O113" i="12"/>
  <c r="O174" i="12"/>
  <c r="O170" i="12"/>
  <c r="O166" i="12"/>
  <c r="O162" i="12"/>
  <c r="O158" i="12"/>
  <c r="O154" i="12"/>
  <c r="O150" i="12"/>
  <c r="O146" i="12"/>
  <c r="O142" i="12"/>
  <c r="O138" i="12"/>
  <c r="O134" i="12"/>
  <c r="O130" i="12"/>
  <c r="O126" i="12"/>
  <c r="O122" i="12"/>
  <c r="O118" i="12"/>
  <c r="O114" i="12"/>
  <c r="O104" i="12"/>
  <c r="O100" i="12"/>
  <c r="O96" i="12"/>
  <c r="O92" i="12"/>
  <c r="O88" i="12"/>
  <c r="O84" i="12"/>
  <c r="O80" i="12"/>
  <c r="O76" i="12"/>
  <c r="O72" i="12"/>
  <c r="O68" i="12"/>
  <c r="O64" i="12"/>
  <c r="O60" i="12"/>
  <c r="O56" i="12"/>
  <c r="O52" i="12"/>
  <c r="O48" i="12"/>
  <c r="O105" i="12"/>
  <c r="O101" i="12"/>
  <c r="O97" i="12"/>
  <c r="O93" i="12"/>
  <c r="O89" i="12"/>
  <c r="O85" i="12"/>
  <c r="O81" i="12"/>
  <c r="O77" i="12"/>
  <c r="O73" i="12"/>
  <c r="O69" i="12"/>
  <c r="O65" i="12"/>
  <c r="O61" i="12"/>
  <c r="O57" i="12"/>
  <c r="O53" i="12"/>
  <c r="O49" i="12"/>
  <c r="O50" i="12"/>
  <c r="O103" i="12"/>
  <c r="O99" i="12"/>
  <c r="O95" i="12"/>
  <c r="O91" i="12"/>
  <c r="O87" i="12"/>
  <c r="O83" i="12"/>
  <c r="O79" i="12"/>
  <c r="O75" i="12"/>
  <c r="O71" i="12"/>
  <c r="O67" i="12"/>
  <c r="O63" i="12"/>
  <c r="O59" i="12"/>
  <c r="O55" i="12"/>
  <c r="P87" i="12" l="1"/>
  <c r="U87" i="12"/>
  <c r="W87" i="12"/>
  <c r="X87" i="12"/>
  <c r="T87" i="12"/>
  <c r="V87" i="12"/>
  <c r="Q87" i="12"/>
  <c r="R87" i="12"/>
  <c r="S87" i="12"/>
  <c r="U58" i="12"/>
  <c r="R58" i="12"/>
  <c r="S58" i="12"/>
  <c r="W58" i="12"/>
  <c r="X58" i="12"/>
  <c r="P58" i="12"/>
  <c r="Q58" i="12"/>
  <c r="T58" i="12"/>
  <c r="V58" i="12"/>
  <c r="T32" i="12"/>
  <c r="X32" i="12"/>
  <c r="W32" i="12"/>
  <c r="P32" i="12"/>
  <c r="Q32" i="12"/>
  <c r="R32" i="12"/>
  <c r="S32" i="12"/>
  <c r="U32" i="12"/>
  <c r="V32" i="12"/>
  <c r="R157" i="12"/>
  <c r="W157" i="12"/>
  <c r="X157" i="12"/>
  <c r="S157" i="12"/>
  <c r="P157" i="12"/>
  <c r="Q157" i="12"/>
  <c r="T157" i="12"/>
  <c r="U157" i="12"/>
  <c r="V157" i="12"/>
  <c r="R187" i="12"/>
  <c r="V187" i="12"/>
  <c r="X187" i="12"/>
  <c r="T187" i="12"/>
  <c r="W187" i="12"/>
  <c r="Q187" i="12"/>
  <c r="S187" i="12"/>
  <c r="U187" i="12"/>
  <c r="P187" i="12"/>
  <c r="T251" i="12"/>
  <c r="Q251" i="12"/>
  <c r="V251" i="12"/>
  <c r="P251" i="12"/>
  <c r="R251" i="12"/>
  <c r="S251" i="12"/>
  <c r="U251" i="12"/>
  <c r="W251" i="12"/>
  <c r="X251" i="12"/>
  <c r="T186" i="12"/>
  <c r="R186" i="12"/>
  <c r="V186" i="12"/>
  <c r="X186" i="12"/>
  <c r="U186" i="12"/>
  <c r="W186" i="12"/>
  <c r="P186" i="12"/>
  <c r="Q186" i="12"/>
  <c r="S186" i="12"/>
  <c r="U250" i="12"/>
  <c r="X250" i="12"/>
  <c r="P250" i="12"/>
  <c r="V250" i="12"/>
  <c r="W250" i="12"/>
  <c r="S250" i="12"/>
  <c r="T250" i="12"/>
  <c r="Q250" i="12"/>
  <c r="R250" i="12"/>
  <c r="U180" i="12"/>
  <c r="R180" i="12"/>
  <c r="V180" i="12"/>
  <c r="S180" i="12"/>
  <c r="W180" i="12"/>
  <c r="X180" i="12"/>
  <c r="Q180" i="12"/>
  <c r="P180" i="12"/>
  <c r="T180" i="12"/>
  <c r="P119" i="12"/>
  <c r="U119" i="12"/>
  <c r="R119" i="12"/>
  <c r="Q119" i="12"/>
  <c r="S119" i="12"/>
  <c r="X119" i="12"/>
  <c r="V119" i="12"/>
  <c r="W119" i="12"/>
  <c r="T119" i="12"/>
  <c r="W220" i="12"/>
  <c r="R220" i="12"/>
  <c r="X220" i="12"/>
  <c r="P220" i="12"/>
  <c r="U220" i="12"/>
  <c r="V220" i="12"/>
  <c r="Q220" i="12"/>
  <c r="S220" i="12"/>
  <c r="T220" i="12"/>
  <c r="Q265" i="12"/>
  <c r="V265" i="12"/>
  <c r="S265" i="12"/>
  <c r="P265" i="12"/>
  <c r="R265" i="12"/>
  <c r="T265" i="12"/>
  <c r="U265" i="12"/>
  <c r="W265" i="12"/>
  <c r="X265" i="12"/>
  <c r="Q91" i="12"/>
  <c r="W91" i="12"/>
  <c r="U91" i="12"/>
  <c r="P91" i="12"/>
  <c r="R91" i="12"/>
  <c r="S91" i="12"/>
  <c r="T91" i="12"/>
  <c r="V91" i="12"/>
  <c r="X91" i="12"/>
  <c r="W93" i="12"/>
  <c r="P93" i="12"/>
  <c r="S93" i="12"/>
  <c r="V93" i="12"/>
  <c r="X93" i="12"/>
  <c r="Q93" i="12"/>
  <c r="R93" i="12"/>
  <c r="T93" i="12"/>
  <c r="U93" i="12"/>
  <c r="T96" i="12"/>
  <c r="R96" i="12"/>
  <c r="X96" i="12"/>
  <c r="V96" i="12"/>
  <c r="P96" i="12"/>
  <c r="Q96" i="12"/>
  <c r="S96" i="12"/>
  <c r="U96" i="12"/>
  <c r="W96" i="12"/>
  <c r="P166" i="12"/>
  <c r="R166" i="12"/>
  <c r="Q166" i="12"/>
  <c r="X166" i="12"/>
  <c r="T166" i="12"/>
  <c r="V166" i="12"/>
  <c r="S166" i="12"/>
  <c r="U166" i="12"/>
  <c r="W166" i="12"/>
  <c r="W152" i="12"/>
  <c r="V152" i="12"/>
  <c r="X152" i="12"/>
  <c r="R152" i="12"/>
  <c r="T152" i="12"/>
  <c r="U152" i="12"/>
  <c r="P152" i="12"/>
  <c r="Q152" i="12"/>
  <c r="S152" i="12"/>
  <c r="Q62" i="12"/>
  <c r="V62" i="12"/>
  <c r="S62" i="12"/>
  <c r="X62" i="12"/>
  <c r="P62" i="12"/>
  <c r="R62" i="12"/>
  <c r="T62" i="12"/>
  <c r="W62" i="12"/>
  <c r="U62" i="12"/>
  <c r="P36" i="12"/>
  <c r="X36" i="12"/>
  <c r="U36" i="12"/>
  <c r="Q36" i="12"/>
  <c r="R36" i="12"/>
  <c r="S36" i="12"/>
  <c r="T36" i="12"/>
  <c r="V36" i="12"/>
  <c r="W36" i="12"/>
  <c r="V161" i="12"/>
  <c r="R161" i="12"/>
  <c r="X161" i="12"/>
  <c r="T161" i="12"/>
  <c r="S161" i="12"/>
  <c r="W161" i="12"/>
  <c r="P161" i="12"/>
  <c r="U161" i="12"/>
  <c r="Q161" i="12"/>
  <c r="W191" i="12"/>
  <c r="P191" i="12"/>
  <c r="T191" i="12"/>
  <c r="R191" i="12"/>
  <c r="S191" i="12"/>
  <c r="U191" i="12"/>
  <c r="X191" i="12"/>
  <c r="Q191" i="12"/>
  <c r="V191" i="12"/>
  <c r="X255" i="12"/>
  <c r="P255" i="12"/>
  <c r="T255" i="12"/>
  <c r="W255" i="12"/>
  <c r="V255" i="12"/>
  <c r="Q255" i="12"/>
  <c r="R255" i="12"/>
  <c r="S255" i="12"/>
  <c r="U255" i="12"/>
  <c r="P190" i="12"/>
  <c r="Q190" i="12"/>
  <c r="T190" i="12"/>
  <c r="S190" i="12"/>
  <c r="U190" i="12"/>
  <c r="R190" i="12"/>
  <c r="X190" i="12"/>
  <c r="V190" i="12"/>
  <c r="W190" i="12"/>
  <c r="Q254" i="12"/>
  <c r="T254" i="12"/>
  <c r="S254" i="12"/>
  <c r="P254" i="12"/>
  <c r="R254" i="12"/>
  <c r="U254" i="12"/>
  <c r="V254" i="12"/>
  <c r="W254" i="12"/>
  <c r="X254" i="12"/>
  <c r="Q184" i="12"/>
  <c r="V184" i="12"/>
  <c r="S184" i="12"/>
  <c r="W184" i="12"/>
  <c r="T184" i="12"/>
  <c r="P184" i="12"/>
  <c r="R184" i="12"/>
  <c r="U184" i="12"/>
  <c r="X184" i="12"/>
  <c r="Q123" i="12"/>
  <c r="S123" i="12"/>
  <c r="T123" i="12"/>
  <c r="U123" i="12"/>
  <c r="P123" i="12"/>
  <c r="R123" i="12"/>
  <c r="V123" i="12"/>
  <c r="W123" i="12"/>
  <c r="X123" i="12"/>
  <c r="S224" i="12"/>
  <c r="P224" i="12"/>
  <c r="V224" i="12"/>
  <c r="W224" i="12"/>
  <c r="Q224" i="12"/>
  <c r="R224" i="12"/>
  <c r="T224" i="12"/>
  <c r="U224" i="12"/>
  <c r="X224" i="12"/>
  <c r="Q262" i="12"/>
  <c r="P262" i="12"/>
  <c r="U262" i="12"/>
  <c r="R262" i="12"/>
  <c r="S262" i="12"/>
  <c r="T262" i="12"/>
  <c r="V262" i="12"/>
  <c r="W262" i="12"/>
  <c r="X262" i="12"/>
  <c r="S124" i="12"/>
  <c r="X124" i="12"/>
  <c r="R124" i="12"/>
  <c r="V124" i="12"/>
  <c r="P124" i="12"/>
  <c r="U124" i="12"/>
  <c r="W124" i="12"/>
  <c r="Q124" i="12"/>
  <c r="T124" i="12"/>
  <c r="P100" i="12"/>
  <c r="S100" i="12"/>
  <c r="X100" i="12"/>
  <c r="T100" i="12"/>
  <c r="W100" i="12"/>
  <c r="Q100" i="12"/>
  <c r="R100" i="12"/>
  <c r="U100" i="12"/>
  <c r="V100" i="12"/>
  <c r="U170" i="12"/>
  <c r="P170" i="12"/>
  <c r="Q170" i="12"/>
  <c r="W170" i="12"/>
  <c r="S170" i="12"/>
  <c r="T170" i="12"/>
  <c r="V170" i="12"/>
  <c r="R170" i="12"/>
  <c r="X170" i="12"/>
  <c r="S156" i="12"/>
  <c r="X156" i="12"/>
  <c r="W156" i="12"/>
  <c r="U156" i="12"/>
  <c r="P156" i="12"/>
  <c r="Q156" i="12"/>
  <c r="T156" i="12"/>
  <c r="R156" i="12"/>
  <c r="V156" i="12"/>
  <c r="R66" i="12"/>
  <c r="T66" i="12"/>
  <c r="V66" i="12"/>
  <c r="P66" i="12"/>
  <c r="Q66" i="12"/>
  <c r="S66" i="12"/>
  <c r="U66" i="12"/>
  <c r="W66" i="12"/>
  <c r="X66" i="12"/>
  <c r="W40" i="12"/>
  <c r="P40" i="12"/>
  <c r="S40" i="12"/>
  <c r="V40" i="12"/>
  <c r="R40" i="12"/>
  <c r="T40" i="12"/>
  <c r="U40" i="12"/>
  <c r="X40" i="12"/>
  <c r="Q40" i="12"/>
  <c r="R165" i="12"/>
  <c r="W165" i="12"/>
  <c r="S165" i="12"/>
  <c r="T165" i="12"/>
  <c r="V165" i="12"/>
  <c r="X165" i="12"/>
  <c r="P165" i="12"/>
  <c r="Q165" i="12"/>
  <c r="U165" i="12"/>
  <c r="U195" i="12"/>
  <c r="X195" i="12"/>
  <c r="P195" i="12"/>
  <c r="Q195" i="12"/>
  <c r="V195" i="12"/>
  <c r="W195" i="12"/>
  <c r="R195" i="12"/>
  <c r="T195" i="12"/>
  <c r="S195" i="12"/>
  <c r="T259" i="12"/>
  <c r="W259" i="12"/>
  <c r="X259" i="12"/>
  <c r="Q259" i="12"/>
  <c r="R259" i="12"/>
  <c r="S259" i="12"/>
  <c r="U259" i="12"/>
  <c r="V259" i="12"/>
  <c r="P259" i="12"/>
  <c r="Q194" i="12"/>
  <c r="V194" i="12"/>
  <c r="U194" i="12"/>
  <c r="X194" i="12"/>
  <c r="P194" i="12"/>
  <c r="R194" i="12"/>
  <c r="W194" i="12"/>
  <c r="S194" i="12"/>
  <c r="T194" i="12"/>
  <c r="P258" i="12"/>
  <c r="U258" i="12"/>
  <c r="R258" i="12"/>
  <c r="W258" i="12"/>
  <c r="X258" i="12"/>
  <c r="T258" i="12"/>
  <c r="Q258" i="12"/>
  <c r="S258" i="12"/>
  <c r="V258" i="12"/>
  <c r="R188" i="12"/>
  <c r="Q188" i="12"/>
  <c r="U188" i="12"/>
  <c r="P188" i="12"/>
  <c r="S188" i="12"/>
  <c r="X188" i="12"/>
  <c r="T188" i="12"/>
  <c r="V188" i="12"/>
  <c r="W188" i="12"/>
  <c r="X127" i="12"/>
  <c r="S127" i="12"/>
  <c r="W127" i="12"/>
  <c r="U127" i="12"/>
  <c r="V127" i="12"/>
  <c r="P127" i="12"/>
  <c r="Q127" i="12"/>
  <c r="R127" i="12"/>
  <c r="T127" i="12"/>
  <c r="S228" i="12"/>
  <c r="Q228" i="12"/>
  <c r="P228" i="12"/>
  <c r="X228" i="12"/>
  <c r="R228" i="12"/>
  <c r="T228" i="12"/>
  <c r="U228" i="12"/>
  <c r="V228" i="12"/>
  <c r="W228" i="12"/>
  <c r="U266" i="12"/>
  <c r="X266" i="12"/>
  <c r="S266" i="12"/>
  <c r="V266" i="12"/>
  <c r="W266" i="12"/>
  <c r="T266" i="12"/>
  <c r="P266" i="12"/>
  <c r="Q266" i="12"/>
  <c r="R266" i="12"/>
  <c r="T83" i="12"/>
  <c r="V83" i="12"/>
  <c r="R83" i="12"/>
  <c r="S83" i="12"/>
  <c r="P83" i="12"/>
  <c r="Q83" i="12"/>
  <c r="U83" i="12"/>
  <c r="W83" i="12"/>
  <c r="X83" i="12"/>
  <c r="R101" i="12"/>
  <c r="W101" i="12"/>
  <c r="U101" i="12"/>
  <c r="X101" i="12"/>
  <c r="T101" i="12"/>
  <c r="V101" i="12"/>
  <c r="Q101" i="12"/>
  <c r="S101" i="12"/>
  <c r="P101" i="12"/>
  <c r="T160" i="12"/>
  <c r="S160" i="12"/>
  <c r="W160" i="12"/>
  <c r="R160" i="12"/>
  <c r="P160" i="12"/>
  <c r="Q160" i="12"/>
  <c r="U160" i="12"/>
  <c r="V160" i="12"/>
  <c r="X160" i="12"/>
  <c r="S44" i="12"/>
  <c r="X44" i="12"/>
  <c r="P44" i="12"/>
  <c r="Q44" i="12"/>
  <c r="R44" i="12"/>
  <c r="T44" i="12"/>
  <c r="U44" i="12"/>
  <c r="V44" i="12"/>
  <c r="W44" i="12"/>
  <c r="S169" i="12"/>
  <c r="T169" i="12"/>
  <c r="V169" i="12"/>
  <c r="X169" i="12"/>
  <c r="R169" i="12"/>
  <c r="W169" i="12"/>
  <c r="P169" i="12"/>
  <c r="Q169" i="12"/>
  <c r="U169" i="12"/>
  <c r="Q199" i="12"/>
  <c r="T199" i="12"/>
  <c r="R199" i="12"/>
  <c r="S199" i="12"/>
  <c r="U199" i="12"/>
  <c r="P199" i="12"/>
  <c r="V199" i="12"/>
  <c r="W199" i="12"/>
  <c r="X199" i="12"/>
  <c r="S185" i="12"/>
  <c r="T185" i="12"/>
  <c r="V185" i="12"/>
  <c r="W185" i="12"/>
  <c r="X185" i="12"/>
  <c r="P185" i="12"/>
  <c r="R185" i="12"/>
  <c r="Q185" i="12"/>
  <c r="U185" i="12"/>
  <c r="R198" i="12"/>
  <c r="Q198" i="12"/>
  <c r="X198" i="12"/>
  <c r="P198" i="12"/>
  <c r="S198" i="12"/>
  <c r="V198" i="12"/>
  <c r="W198" i="12"/>
  <c r="T198" i="12"/>
  <c r="U198" i="12"/>
  <c r="T20" i="12"/>
  <c r="W20" i="12"/>
  <c r="Q20" i="12"/>
  <c r="V20" i="12"/>
  <c r="P20" i="12"/>
  <c r="R20" i="12"/>
  <c r="S20" i="12"/>
  <c r="U20" i="12"/>
  <c r="X20" i="12"/>
  <c r="P192" i="12"/>
  <c r="S192" i="12"/>
  <c r="X192" i="12"/>
  <c r="T192" i="12"/>
  <c r="V192" i="12"/>
  <c r="W192" i="12"/>
  <c r="Q192" i="12"/>
  <c r="R192" i="12"/>
  <c r="U192" i="12"/>
  <c r="T131" i="12"/>
  <c r="S131" i="12"/>
  <c r="V131" i="12"/>
  <c r="P131" i="12"/>
  <c r="Q131" i="12"/>
  <c r="R131" i="12"/>
  <c r="U131" i="12"/>
  <c r="X131" i="12"/>
  <c r="W131" i="12"/>
  <c r="W232" i="12"/>
  <c r="P232" i="12"/>
  <c r="T232" i="12"/>
  <c r="Q232" i="12"/>
  <c r="R232" i="12"/>
  <c r="S232" i="12"/>
  <c r="U232" i="12"/>
  <c r="V232" i="12"/>
  <c r="X232" i="12"/>
  <c r="Q270" i="12"/>
  <c r="T270" i="12"/>
  <c r="W270" i="12"/>
  <c r="P270" i="12"/>
  <c r="R270" i="12"/>
  <c r="S270" i="12"/>
  <c r="U270" i="12"/>
  <c r="V270" i="12"/>
  <c r="X270" i="12"/>
  <c r="S89" i="12"/>
  <c r="W89" i="12"/>
  <c r="Q89" i="12"/>
  <c r="U89" i="12"/>
  <c r="R89" i="12"/>
  <c r="T89" i="12"/>
  <c r="P89" i="12"/>
  <c r="V89" i="12"/>
  <c r="X89" i="12"/>
  <c r="X95" i="12"/>
  <c r="W95" i="12"/>
  <c r="S95" i="12"/>
  <c r="V95" i="12"/>
  <c r="U95" i="12"/>
  <c r="R95" i="12"/>
  <c r="T95" i="12"/>
  <c r="P95" i="12"/>
  <c r="Q95" i="12"/>
  <c r="W104" i="12"/>
  <c r="P104" i="12"/>
  <c r="S104" i="12"/>
  <c r="Q104" i="12"/>
  <c r="X104" i="12"/>
  <c r="U104" i="12"/>
  <c r="V104" i="12"/>
  <c r="R104" i="12"/>
  <c r="T104" i="12"/>
  <c r="P103" i="12"/>
  <c r="U103" i="12"/>
  <c r="S103" i="12"/>
  <c r="Q103" i="12"/>
  <c r="R103" i="12"/>
  <c r="T103" i="12"/>
  <c r="V103" i="12"/>
  <c r="W103" i="12"/>
  <c r="X103" i="12"/>
  <c r="S105" i="12"/>
  <c r="P105" i="12"/>
  <c r="T105" i="12"/>
  <c r="W105" i="12"/>
  <c r="Q105" i="12"/>
  <c r="R105" i="12"/>
  <c r="U105" i="12"/>
  <c r="V105" i="12"/>
  <c r="X105" i="12"/>
  <c r="R114" i="12"/>
  <c r="Q114" i="12"/>
  <c r="U114" i="12"/>
  <c r="P114" i="12"/>
  <c r="S114" i="12"/>
  <c r="T114" i="12"/>
  <c r="V114" i="12"/>
  <c r="W114" i="12"/>
  <c r="X114" i="12"/>
  <c r="V113" i="12"/>
  <c r="Q113" i="12"/>
  <c r="S113" i="12"/>
  <c r="P113" i="12"/>
  <c r="W113" i="12"/>
  <c r="X113" i="12"/>
  <c r="T113" i="12"/>
  <c r="U113" i="12"/>
  <c r="R113" i="12"/>
  <c r="P164" i="12"/>
  <c r="X164" i="12"/>
  <c r="S164" i="12"/>
  <c r="U164" i="12"/>
  <c r="V164" i="12"/>
  <c r="W164" i="12"/>
  <c r="R164" i="12"/>
  <c r="Q164" i="12"/>
  <c r="T164" i="12"/>
  <c r="U74" i="12"/>
  <c r="T74" i="12"/>
  <c r="Q74" i="12"/>
  <c r="R74" i="12"/>
  <c r="V74" i="12"/>
  <c r="P74" i="12"/>
  <c r="W74" i="12"/>
  <c r="X74" i="12"/>
  <c r="S74" i="12"/>
  <c r="S108" i="12"/>
  <c r="X108" i="12"/>
  <c r="P108" i="12"/>
  <c r="T108" i="12"/>
  <c r="R108" i="12"/>
  <c r="Q108" i="12"/>
  <c r="U108" i="12"/>
  <c r="V108" i="12"/>
  <c r="W108" i="12"/>
  <c r="T173" i="12"/>
  <c r="Q173" i="12"/>
  <c r="R173" i="12"/>
  <c r="S173" i="12"/>
  <c r="U173" i="12"/>
  <c r="W173" i="12"/>
  <c r="X173" i="12"/>
  <c r="P173" i="12"/>
  <c r="V173" i="12"/>
  <c r="P203" i="12"/>
  <c r="U203" i="12"/>
  <c r="S203" i="12"/>
  <c r="V203" i="12"/>
  <c r="W203" i="12"/>
  <c r="Q203" i="12"/>
  <c r="R203" i="12"/>
  <c r="T203" i="12"/>
  <c r="X203" i="12"/>
  <c r="W193" i="12"/>
  <c r="V193" i="12"/>
  <c r="P193" i="12"/>
  <c r="T193" i="12"/>
  <c r="U193" i="12"/>
  <c r="Q193" i="12"/>
  <c r="S193" i="12"/>
  <c r="R193" i="12"/>
  <c r="X193" i="12"/>
  <c r="V202" i="12"/>
  <c r="T202" i="12"/>
  <c r="R202" i="12"/>
  <c r="S202" i="12"/>
  <c r="U202" i="12"/>
  <c r="W202" i="12"/>
  <c r="P202" i="12"/>
  <c r="Q202" i="12"/>
  <c r="X202" i="12"/>
  <c r="P177" i="12"/>
  <c r="U177" i="12"/>
  <c r="R177" i="12"/>
  <c r="X177" i="12"/>
  <c r="S177" i="12"/>
  <c r="T177" i="12"/>
  <c r="Q177" i="12"/>
  <c r="V177" i="12"/>
  <c r="W177" i="12"/>
  <c r="T196" i="12"/>
  <c r="P196" i="12"/>
  <c r="W196" i="12"/>
  <c r="V196" i="12"/>
  <c r="Q196" i="12"/>
  <c r="R196" i="12"/>
  <c r="S196" i="12"/>
  <c r="U196" i="12"/>
  <c r="X196" i="12"/>
  <c r="P135" i="12"/>
  <c r="U135" i="12"/>
  <c r="T135" i="12"/>
  <c r="S135" i="12"/>
  <c r="X135" i="12"/>
  <c r="W135" i="12"/>
  <c r="R135" i="12"/>
  <c r="V135" i="12"/>
  <c r="Q135" i="12"/>
  <c r="S236" i="12"/>
  <c r="V236" i="12"/>
  <c r="R236" i="12"/>
  <c r="X236" i="12"/>
  <c r="P236" i="12"/>
  <c r="Q236" i="12"/>
  <c r="T236" i="12"/>
  <c r="U236" i="12"/>
  <c r="W236" i="12"/>
  <c r="R269" i="12"/>
  <c r="Q269" i="12"/>
  <c r="V269" i="12"/>
  <c r="U269" i="12"/>
  <c r="W269" i="12"/>
  <c r="X269" i="12"/>
  <c r="T269" i="12"/>
  <c r="S269" i="12"/>
  <c r="P269" i="12"/>
  <c r="S92" i="12"/>
  <c r="X92" i="12"/>
  <c r="Q92" i="12"/>
  <c r="W92" i="12"/>
  <c r="U92" i="12"/>
  <c r="R92" i="12"/>
  <c r="T92" i="12"/>
  <c r="P92" i="12"/>
  <c r="V92" i="12"/>
  <c r="V97" i="12"/>
  <c r="X97" i="12"/>
  <c r="W97" i="12"/>
  <c r="P97" i="12"/>
  <c r="Q97" i="12"/>
  <c r="R97" i="12"/>
  <c r="S97" i="12"/>
  <c r="T97" i="12"/>
  <c r="U97" i="12"/>
  <c r="P174" i="12"/>
  <c r="R174" i="12"/>
  <c r="U174" i="12"/>
  <c r="T174" i="12"/>
  <c r="Q174" i="12"/>
  <c r="S174" i="12"/>
  <c r="V174" i="12"/>
  <c r="X174" i="12"/>
  <c r="W174" i="12"/>
  <c r="T48" i="12"/>
  <c r="Q48" i="12"/>
  <c r="S48" i="12"/>
  <c r="P48" i="12"/>
  <c r="R48" i="12"/>
  <c r="U48" i="12"/>
  <c r="V48" i="12"/>
  <c r="W48" i="12"/>
  <c r="X48" i="12"/>
  <c r="R117" i="12"/>
  <c r="W117" i="12"/>
  <c r="Q117" i="12"/>
  <c r="X117" i="12"/>
  <c r="S117" i="12"/>
  <c r="P117" i="12"/>
  <c r="T117" i="12"/>
  <c r="U117" i="12"/>
  <c r="V117" i="12"/>
  <c r="P23" i="12"/>
  <c r="U23" i="12"/>
  <c r="Q23" i="12"/>
  <c r="W23" i="12"/>
  <c r="S23" i="12"/>
  <c r="R23" i="12"/>
  <c r="T23" i="12"/>
  <c r="V23" i="12"/>
  <c r="X23" i="12"/>
  <c r="Q207" i="12"/>
  <c r="V207" i="12"/>
  <c r="X207" i="12"/>
  <c r="U207" i="12"/>
  <c r="P207" i="12"/>
  <c r="R207" i="12"/>
  <c r="S207" i="12"/>
  <c r="T207" i="12"/>
  <c r="W207" i="12"/>
  <c r="R206" i="12"/>
  <c r="U206" i="12"/>
  <c r="X206" i="12"/>
  <c r="V206" i="12"/>
  <c r="W206" i="12"/>
  <c r="P206" i="12"/>
  <c r="Q206" i="12"/>
  <c r="S206" i="12"/>
  <c r="T206" i="12"/>
  <c r="Q181" i="12"/>
  <c r="S181" i="12"/>
  <c r="X181" i="12"/>
  <c r="P181" i="12"/>
  <c r="V181" i="12"/>
  <c r="W181" i="12"/>
  <c r="R181" i="12"/>
  <c r="U181" i="12"/>
  <c r="T181" i="12"/>
  <c r="Q139" i="12"/>
  <c r="U139" i="12"/>
  <c r="R139" i="12"/>
  <c r="X139" i="12"/>
  <c r="P139" i="12"/>
  <c r="S139" i="12"/>
  <c r="T139" i="12"/>
  <c r="V139" i="12"/>
  <c r="W139" i="12"/>
  <c r="R240" i="12"/>
  <c r="W240" i="12"/>
  <c r="Q240" i="12"/>
  <c r="V240" i="12"/>
  <c r="P240" i="12"/>
  <c r="S240" i="12"/>
  <c r="T240" i="12"/>
  <c r="U240" i="12"/>
  <c r="X240" i="12"/>
  <c r="V273" i="12"/>
  <c r="P273" i="12"/>
  <c r="T273" i="12"/>
  <c r="Q273" i="12"/>
  <c r="R273" i="12"/>
  <c r="S273" i="12"/>
  <c r="U273" i="12"/>
  <c r="W273" i="12"/>
  <c r="X273" i="12"/>
  <c r="P148" i="12"/>
  <c r="V148" i="12"/>
  <c r="S148" i="12"/>
  <c r="Q148" i="12"/>
  <c r="T148" i="12"/>
  <c r="W148" i="12"/>
  <c r="X148" i="12"/>
  <c r="R148" i="12"/>
  <c r="U148" i="12"/>
  <c r="T99" i="12"/>
  <c r="X99" i="12"/>
  <c r="Q99" i="12"/>
  <c r="W99" i="12"/>
  <c r="P99" i="12"/>
  <c r="R99" i="12"/>
  <c r="S99" i="12"/>
  <c r="U99" i="12"/>
  <c r="V99" i="12"/>
  <c r="T70" i="12"/>
  <c r="S70" i="12"/>
  <c r="W70" i="12"/>
  <c r="P70" i="12"/>
  <c r="Q70" i="12"/>
  <c r="R70" i="12"/>
  <c r="V70" i="12"/>
  <c r="X70" i="12"/>
  <c r="U70" i="12"/>
  <c r="R50" i="12"/>
  <c r="Q50" i="12"/>
  <c r="T50" i="12"/>
  <c r="W50" i="12"/>
  <c r="P50" i="12"/>
  <c r="S50" i="12"/>
  <c r="U50" i="12"/>
  <c r="V50" i="12"/>
  <c r="X50" i="12"/>
  <c r="R118" i="12"/>
  <c r="U118" i="12"/>
  <c r="S118" i="12"/>
  <c r="T118" i="12"/>
  <c r="V118" i="12"/>
  <c r="W118" i="12"/>
  <c r="X118" i="12"/>
  <c r="P118" i="12"/>
  <c r="Q118" i="12"/>
  <c r="W168" i="12"/>
  <c r="P168" i="12"/>
  <c r="T168" i="12"/>
  <c r="X168" i="12"/>
  <c r="U168" i="12"/>
  <c r="V168" i="12"/>
  <c r="Q168" i="12"/>
  <c r="R168" i="12"/>
  <c r="S168" i="12"/>
  <c r="Q78" i="12"/>
  <c r="V78" i="12"/>
  <c r="U78" i="12"/>
  <c r="S78" i="12"/>
  <c r="T78" i="12"/>
  <c r="W78" i="12"/>
  <c r="X78" i="12"/>
  <c r="P78" i="12"/>
  <c r="R78" i="12"/>
  <c r="S25" i="12"/>
  <c r="Q25" i="12"/>
  <c r="W25" i="12"/>
  <c r="T25" i="12"/>
  <c r="X25" i="12"/>
  <c r="P25" i="12"/>
  <c r="R25" i="12"/>
  <c r="U25" i="12"/>
  <c r="V25" i="12"/>
  <c r="R201" i="12"/>
  <c r="W201" i="12"/>
  <c r="Q201" i="12"/>
  <c r="T201" i="12"/>
  <c r="U201" i="12"/>
  <c r="V201" i="12"/>
  <c r="X201" i="12"/>
  <c r="P201" i="12"/>
  <c r="S201" i="12"/>
  <c r="X200" i="12"/>
  <c r="P200" i="12"/>
  <c r="S200" i="12"/>
  <c r="Q200" i="12"/>
  <c r="R200" i="12"/>
  <c r="V200" i="12"/>
  <c r="U200" i="12"/>
  <c r="W200" i="12"/>
  <c r="T200" i="12"/>
  <c r="V49" i="12"/>
  <c r="Q49" i="12"/>
  <c r="T49" i="12"/>
  <c r="P49" i="12"/>
  <c r="U49" i="12"/>
  <c r="W49" i="12"/>
  <c r="X49" i="12"/>
  <c r="R49" i="12"/>
  <c r="S49" i="12"/>
  <c r="P52" i="12"/>
  <c r="R52" i="12"/>
  <c r="W52" i="12"/>
  <c r="U52" i="12"/>
  <c r="V52" i="12"/>
  <c r="X52" i="12"/>
  <c r="Q52" i="12"/>
  <c r="S52" i="12"/>
  <c r="T52" i="12"/>
  <c r="U122" i="12"/>
  <c r="R122" i="12"/>
  <c r="V122" i="12"/>
  <c r="X122" i="12"/>
  <c r="P122" i="12"/>
  <c r="Q122" i="12"/>
  <c r="S122" i="12"/>
  <c r="T122" i="12"/>
  <c r="W122" i="12"/>
  <c r="S121" i="12"/>
  <c r="R121" i="12"/>
  <c r="V121" i="12"/>
  <c r="U121" i="12"/>
  <c r="W121" i="12"/>
  <c r="X121" i="12"/>
  <c r="P121" i="12"/>
  <c r="Q121" i="12"/>
  <c r="T121" i="12"/>
  <c r="S172" i="12"/>
  <c r="X172" i="12"/>
  <c r="P172" i="12"/>
  <c r="T172" i="12"/>
  <c r="W172" i="12"/>
  <c r="Q172" i="12"/>
  <c r="U172" i="12"/>
  <c r="V172" i="12"/>
  <c r="R172" i="12"/>
  <c r="R82" i="12"/>
  <c r="P82" i="12"/>
  <c r="V82" i="12"/>
  <c r="X82" i="12"/>
  <c r="Q82" i="12"/>
  <c r="S82" i="12"/>
  <c r="U82" i="12"/>
  <c r="W82" i="12"/>
  <c r="T82" i="12"/>
  <c r="Q27" i="12"/>
  <c r="R27" i="12"/>
  <c r="W27" i="12"/>
  <c r="X27" i="12"/>
  <c r="P27" i="12"/>
  <c r="S27" i="12"/>
  <c r="T27" i="12"/>
  <c r="U27" i="12"/>
  <c r="V27" i="12"/>
  <c r="R29" i="12"/>
  <c r="W29" i="12"/>
  <c r="Q29" i="12"/>
  <c r="P29" i="12"/>
  <c r="S29" i="12"/>
  <c r="T29" i="12"/>
  <c r="U29" i="12"/>
  <c r="V29" i="12"/>
  <c r="X29" i="12"/>
  <c r="U211" i="12"/>
  <c r="X211" i="12"/>
  <c r="Q211" i="12"/>
  <c r="P211" i="12"/>
  <c r="R211" i="12"/>
  <c r="W211" i="12"/>
  <c r="S211" i="12"/>
  <c r="T211" i="12"/>
  <c r="V211" i="12"/>
  <c r="S205" i="12"/>
  <c r="U205" i="12"/>
  <c r="W205" i="12"/>
  <c r="X205" i="12"/>
  <c r="Q205" i="12"/>
  <c r="R205" i="12"/>
  <c r="V205" i="12"/>
  <c r="P205" i="12"/>
  <c r="T205" i="12"/>
  <c r="Q210" i="12"/>
  <c r="R210" i="12"/>
  <c r="S210" i="12"/>
  <c r="X210" i="12"/>
  <c r="W210" i="12"/>
  <c r="U210" i="12"/>
  <c r="V210" i="12"/>
  <c r="P210" i="12"/>
  <c r="T210" i="12"/>
  <c r="Q189" i="12"/>
  <c r="R189" i="12"/>
  <c r="X189" i="12"/>
  <c r="P189" i="12"/>
  <c r="S189" i="12"/>
  <c r="U189" i="12"/>
  <c r="W189" i="12"/>
  <c r="T189" i="12"/>
  <c r="V189" i="12"/>
  <c r="T204" i="12"/>
  <c r="W204" i="12"/>
  <c r="V204" i="12"/>
  <c r="S204" i="12"/>
  <c r="U204" i="12"/>
  <c r="Q204" i="12"/>
  <c r="P204" i="12"/>
  <c r="R204" i="12"/>
  <c r="X204" i="12"/>
  <c r="X143" i="12"/>
  <c r="P143" i="12"/>
  <c r="U143" i="12"/>
  <c r="S143" i="12"/>
  <c r="Q143" i="12"/>
  <c r="T143" i="12"/>
  <c r="V143" i="12"/>
  <c r="W143" i="12"/>
  <c r="R143" i="12"/>
  <c r="S244" i="12"/>
  <c r="U244" i="12"/>
  <c r="P244" i="12"/>
  <c r="Q244" i="12"/>
  <c r="R244" i="12"/>
  <c r="T244" i="12"/>
  <c r="V244" i="12"/>
  <c r="W244" i="12"/>
  <c r="X244" i="12"/>
  <c r="W264" i="12"/>
  <c r="R264" i="12"/>
  <c r="V264" i="12"/>
  <c r="S264" i="12"/>
  <c r="Q264" i="12"/>
  <c r="T264" i="12"/>
  <c r="U264" i="12"/>
  <c r="X264" i="12"/>
  <c r="P264" i="12"/>
  <c r="P68" i="12"/>
  <c r="T68" i="12"/>
  <c r="S68" i="12"/>
  <c r="Q68" i="12"/>
  <c r="U68" i="12"/>
  <c r="R68" i="12"/>
  <c r="V68" i="12"/>
  <c r="W68" i="12"/>
  <c r="X68" i="12"/>
  <c r="Q126" i="12"/>
  <c r="V126" i="12"/>
  <c r="S126" i="12"/>
  <c r="W126" i="12"/>
  <c r="U126" i="12"/>
  <c r="T126" i="12"/>
  <c r="P126" i="12"/>
  <c r="R126" i="12"/>
  <c r="X126" i="12"/>
  <c r="R176" i="12"/>
  <c r="U176" i="12"/>
  <c r="X176" i="12"/>
  <c r="P176" i="12"/>
  <c r="V176" i="12"/>
  <c r="W176" i="12"/>
  <c r="Q176" i="12"/>
  <c r="T176" i="12"/>
  <c r="S176" i="12"/>
  <c r="Q86" i="12"/>
  <c r="V86" i="12"/>
  <c r="U86" i="12"/>
  <c r="T86" i="12"/>
  <c r="R86" i="12"/>
  <c r="S86" i="12"/>
  <c r="P86" i="12"/>
  <c r="W86" i="12"/>
  <c r="X86" i="12"/>
  <c r="X31" i="12"/>
  <c r="R31" i="12"/>
  <c r="W31" i="12"/>
  <c r="U31" i="12"/>
  <c r="Q31" i="12"/>
  <c r="S31" i="12"/>
  <c r="T31" i="12"/>
  <c r="V31" i="12"/>
  <c r="P31" i="12"/>
  <c r="V33" i="12"/>
  <c r="R33" i="12"/>
  <c r="X33" i="12"/>
  <c r="S33" i="12"/>
  <c r="P33" i="12"/>
  <c r="Q33" i="12"/>
  <c r="T33" i="12"/>
  <c r="U33" i="12"/>
  <c r="W33" i="12"/>
  <c r="Q215" i="12"/>
  <c r="T215" i="12"/>
  <c r="R215" i="12"/>
  <c r="P215" i="12"/>
  <c r="S215" i="12"/>
  <c r="U215" i="12"/>
  <c r="X215" i="12"/>
  <c r="W215" i="12"/>
  <c r="V215" i="12"/>
  <c r="S213" i="12"/>
  <c r="V213" i="12"/>
  <c r="Q213" i="12"/>
  <c r="P213" i="12"/>
  <c r="R213" i="12"/>
  <c r="T213" i="12"/>
  <c r="U213" i="12"/>
  <c r="W213" i="12"/>
  <c r="X213" i="12"/>
  <c r="P214" i="12"/>
  <c r="R214" i="12"/>
  <c r="S214" i="12"/>
  <c r="X214" i="12"/>
  <c r="T214" i="12"/>
  <c r="Q214" i="12"/>
  <c r="U214" i="12"/>
  <c r="V214" i="12"/>
  <c r="W214" i="12"/>
  <c r="S197" i="12"/>
  <c r="V197" i="12"/>
  <c r="P197" i="12"/>
  <c r="Q197" i="12"/>
  <c r="R197" i="12"/>
  <c r="X197" i="12"/>
  <c r="W197" i="12"/>
  <c r="T197" i="12"/>
  <c r="U197" i="12"/>
  <c r="P208" i="12"/>
  <c r="S208" i="12"/>
  <c r="X208" i="12"/>
  <c r="Q208" i="12"/>
  <c r="W208" i="12"/>
  <c r="U208" i="12"/>
  <c r="V208" i="12"/>
  <c r="R208" i="12"/>
  <c r="T208" i="12"/>
  <c r="T147" i="12"/>
  <c r="P147" i="12"/>
  <c r="V147" i="12"/>
  <c r="X147" i="12"/>
  <c r="U147" i="12"/>
  <c r="W147" i="12"/>
  <c r="Q147" i="12"/>
  <c r="R147" i="12"/>
  <c r="S147" i="12"/>
  <c r="W248" i="12"/>
  <c r="X248" i="12"/>
  <c r="Q248" i="12"/>
  <c r="R248" i="12"/>
  <c r="S248" i="12"/>
  <c r="T248" i="12"/>
  <c r="U248" i="12"/>
  <c r="V248" i="12"/>
  <c r="P248" i="12"/>
  <c r="R162" i="12"/>
  <c r="V162" i="12"/>
  <c r="P162" i="12"/>
  <c r="Q162" i="12"/>
  <c r="W162" i="12"/>
  <c r="X162" i="12"/>
  <c r="T162" i="12"/>
  <c r="U162" i="12"/>
  <c r="S162" i="12"/>
  <c r="W56" i="12"/>
  <c r="R56" i="12"/>
  <c r="U56" i="12"/>
  <c r="P56" i="12"/>
  <c r="Q56" i="12"/>
  <c r="S56" i="12"/>
  <c r="T56" i="12"/>
  <c r="V56" i="12"/>
  <c r="X56" i="12"/>
  <c r="S57" i="12"/>
  <c r="R57" i="12"/>
  <c r="V57" i="12"/>
  <c r="X57" i="12"/>
  <c r="P57" i="12"/>
  <c r="Q57" i="12"/>
  <c r="T57" i="12"/>
  <c r="U57" i="12"/>
  <c r="W57" i="12"/>
  <c r="R130" i="12"/>
  <c r="T130" i="12"/>
  <c r="W130" i="12"/>
  <c r="S130" i="12"/>
  <c r="X130" i="12"/>
  <c r="V130" i="12"/>
  <c r="P130" i="12"/>
  <c r="Q130" i="12"/>
  <c r="U130" i="12"/>
  <c r="V22" i="12"/>
  <c r="W22" i="12"/>
  <c r="P22" i="12"/>
  <c r="Q22" i="12"/>
  <c r="R22" i="12"/>
  <c r="S22" i="12"/>
  <c r="T22" i="12"/>
  <c r="U22" i="12"/>
  <c r="X22" i="12"/>
  <c r="T35" i="12"/>
  <c r="R35" i="12"/>
  <c r="X35" i="12"/>
  <c r="S35" i="12"/>
  <c r="W35" i="12"/>
  <c r="P35" i="12"/>
  <c r="Q35" i="12"/>
  <c r="U35" i="12"/>
  <c r="V35" i="12"/>
  <c r="P219" i="12"/>
  <c r="R219" i="12"/>
  <c r="X219" i="12"/>
  <c r="V219" i="12"/>
  <c r="W219" i="12"/>
  <c r="T219" i="12"/>
  <c r="U219" i="12"/>
  <c r="Q219" i="12"/>
  <c r="S219" i="12"/>
  <c r="W221" i="12"/>
  <c r="R221" i="12"/>
  <c r="S221" i="12"/>
  <c r="P221" i="12"/>
  <c r="Q221" i="12"/>
  <c r="T221" i="12"/>
  <c r="U221" i="12"/>
  <c r="V221" i="12"/>
  <c r="X221" i="12"/>
  <c r="P218" i="12"/>
  <c r="S218" i="12"/>
  <c r="X218" i="12"/>
  <c r="Q218" i="12"/>
  <c r="R218" i="12"/>
  <c r="V218" i="12"/>
  <c r="W218" i="12"/>
  <c r="T218" i="12"/>
  <c r="U218" i="12"/>
  <c r="W209" i="12"/>
  <c r="Q209" i="12"/>
  <c r="X209" i="12"/>
  <c r="P209" i="12"/>
  <c r="T209" i="12"/>
  <c r="U209" i="12"/>
  <c r="R209" i="12"/>
  <c r="S209" i="12"/>
  <c r="V209" i="12"/>
  <c r="P212" i="12"/>
  <c r="R212" i="12"/>
  <c r="S212" i="12"/>
  <c r="X212" i="12"/>
  <c r="Q212" i="12"/>
  <c r="V212" i="12"/>
  <c r="W212" i="12"/>
  <c r="T212" i="12"/>
  <c r="U212" i="12"/>
  <c r="P151" i="12"/>
  <c r="U151" i="12"/>
  <c r="Q151" i="12"/>
  <c r="W151" i="12"/>
  <c r="V151" i="12"/>
  <c r="R151" i="12"/>
  <c r="S151" i="12"/>
  <c r="X151" i="12"/>
  <c r="T151" i="12"/>
  <c r="S252" i="12"/>
  <c r="V252" i="12"/>
  <c r="Q252" i="12"/>
  <c r="P252" i="12"/>
  <c r="R252" i="12"/>
  <c r="T252" i="12"/>
  <c r="U252" i="12"/>
  <c r="W252" i="12"/>
  <c r="X252" i="12"/>
  <c r="X63" i="12"/>
  <c r="S63" i="12"/>
  <c r="V63" i="12"/>
  <c r="R63" i="12"/>
  <c r="P63" i="12"/>
  <c r="Q63" i="12"/>
  <c r="T63" i="12"/>
  <c r="U63" i="12"/>
  <c r="W63" i="12"/>
  <c r="R53" i="12"/>
  <c r="W53" i="12"/>
  <c r="Q53" i="12"/>
  <c r="U53" i="12"/>
  <c r="S53" i="12"/>
  <c r="P53" i="12"/>
  <c r="T53" i="12"/>
  <c r="V53" i="12"/>
  <c r="X53" i="12"/>
  <c r="T112" i="12"/>
  <c r="Q112" i="12"/>
  <c r="U112" i="12"/>
  <c r="X112" i="12"/>
  <c r="R112" i="12"/>
  <c r="S112" i="12"/>
  <c r="V112" i="12"/>
  <c r="W112" i="12"/>
  <c r="P112" i="12"/>
  <c r="P55" i="12"/>
  <c r="U55" i="12"/>
  <c r="R55" i="12"/>
  <c r="V55" i="12"/>
  <c r="S55" i="12"/>
  <c r="X55" i="12"/>
  <c r="W55" i="12"/>
  <c r="Q55" i="12"/>
  <c r="T55" i="12"/>
  <c r="S60" i="12"/>
  <c r="X60" i="12"/>
  <c r="R60" i="12"/>
  <c r="T60" i="12"/>
  <c r="W60" i="12"/>
  <c r="P60" i="12"/>
  <c r="Q60" i="12"/>
  <c r="U60" i="12"/>
  <c r="V60" i="12"/>
  <c r="P116" i="12"/>
  <c r="R116" i="12"/>
  <c r="U116" i="12"/>
  <c r="V116" i="12"/>
  <c r="Q116" i="12"/>
  <c r="X116" i="12"/>
  <c r="S116" i="12"/>
  <c r="T116" i="12"/>
  <c r="W116" i="12"/>
  <c r="U90" i="12"/>
  <c r="Q90" i="12"/>
  <c r="W90" i="12"/>
  <c r="S90" i="12"/>
  <c r="X90" i="12"/>
  <c r="V90" i="12"/>
  <c r="P90" i="12"/>
  <c r="R90" i="12"/>
  <c r="T90" i="12"/>
  <c r="R37" i="12"/>
  <c r="W37" i="12"/>
  <c r="S37" i="12"/>
  <c r="X37" i="12"/>
  <c r="Q37" i="12"/>
  <c r="T37" i="12"/>
  <c r="U37" i="12"/>
  <c r="V37" i="12"/>
  <c r="P37" i="12"/>
  <c r="Q59" i="12"/>
  <c r="S59" i="12"/>
  <c r="V59" i="12"/>
  <c r="P59" i="12"/>
  <c r="R59" i="12"/>
  <c r="T59" i="12"/>
  <c r="U59" i="12"/>
  <c r="W59" i="12"/>
  <c r="X59" i="12"/>
  <c r="S61" i="12"/>
  <c r="V61" i="12"/>
  <c r="U61" i="12"/>
  <c r="X61" i="12"/>
  <c r="P61" i="12"/>
  <c r="Q61" i="12"/>
  <c r="R61" i="12"/>
  <c r="T61" i="12"/>
  <c r="W61" i="12"/>
  <c r="T64" i="12"/>
  <c r="S64" i="12"/>
  <c r="Q64" i="12"/>
  <c r="X64" i="12"/>
  <c r="P64" i="12"/>
  <c r="R64" i="12"/>
  <c r="V64" i="12"/>
  <c r="W64" i="12"/>
  <c r="U64" i="12"/>
  <c r="T134" i="12"/>
  <c r="W134" i="12"/>
  <c r="Q134" i="12"/>
  <c r="R134" i="12"/>
  <c r="S134" i="12"/>
  <c r="U134" i="12"/>
  <c r="P134" i="12"/>
  <c r="V134" i="12"/>
  <c r="X134" i="12"/>
  <c r="W120" i="12"/>
  <c r="R120" i="12"/>
  <c r="U120" i="12"/>
  <c r="S120" i="12"/>
  <c r="X120" i="12"/>
  <c r="Q120" i="12"/>
  <c r="P120" i="12"/>
  <c r="T120" i="12"/>
  <c r="V120" i="12"/>
  <c r="U26" i="12"/>
  <c r="W26" i="12"/>
  <c r="T26" i="12"/>
  <c r="P26" i="12"/>
  <c r="Q26" i="12"/>
  <c r="R26" i="12"/>
  <c r="S26" i="12"/>
  <c r="V26" i="12"/>
  <c r="X26" i="12"/>
  <c r="Q94" i="12"/>
  <c r="V94" i="12"/>
  <c r="R94" i="12"/>
  <c r="X94" i="12"/>
  <c r="P94" i="12"/>
  <c r="S94" i="12"/>
  <c r="T94" i="12"/>
  <c r="U94" i="12"/>
  <c r="W94" i="12"/>
  <c r="P39" i="12"/>
  <c r="U39" i="12"/>
  <c r="S39" i="12"/>
  <c r="Q39" i="12"/>
  <c r="R39" i="12"/>
  <c r="T39" i="12"/>
  <c r="V39" i="12"/>
  <c r="W39" i="12"/>
  <c r="X39" i="12"/>
  <c r="S41" i="12"/>
  <c r="P41" i="12"/>
  <c r="T41" i="12"/>
  <c r="V41" i="12"/>
  <c r="Q41" i="12"/>
  <c r="R41" i="12"/>
  <c r="U41" i="12"/>
  <c r="W41" i="12"/>
  <c r="X41" i="12"/>
  <c r="V223" i="12"/>
  <c r="P223" i="12"/>
  <c r="Q223" i="12"/>
  <c r="T223" i="12"/>
  <c r="U223" i="12"/>
  <c r="R223" i="12"/>
  <c r="S223" i="12"/>
  <c r="W223" i="12"/>
  <c r="X223" i="12"/>
  <c r="R229" i="12"/>
  <c r="U229" i="12"/>
  <c r="Q229" i="12"/>
  <c r="W229" i="12"/>
  <c r="P229" i="12"/>
  <c r="S229" i="12"/>
  <c r="T229" i="12"/>
  <c r="V229" i="12"/>
  <c r="X229" i="12"/>
  <c r="U222" i="12"/>
  <c r="Q222" i="12"/>
  <c r="W222" i="12"/>
  <c r="S222" i="12"/>
  <c r="X222" i="12"/>
  <c r="P222" i="12"/>
  <c r="R222" i="12"/>
  <c r="T222" i="12"/>
  <c r="V222" i="12"/>
  <c r="R217" i="12"/>
  <c r="S217" i="12"/>
  <c r="P217" i="12"/>
  <c r="U217" i="12"/>
  <c r="Q217" i="12"/>
  <c r="T217" i="12"/>
  <c r="V217" i="12"/>
  <c r="W217" i="12"/>
  <c r="X217" i="12"/>
  <c r="X216" i="12"/>
  <c r="P216" i="12"/>
  <c r="R216" i="12"/>
  <c r="S216" i="12"/>
  <c r="Q216" i="12"/>
  <c r="T216" i="12"/>
  <c r="U216" i="12"/>
  <c r="V216" i="12"/>
  <c r="W216" i="12"/>
  <c r="Q155" i="12"/>
  <c r="R155" i="12"/>
  <c r="W155" i="12"/>
  <c r="T155" i="12"/>
  <c r="X155" i="12"/>
  <c r="S155" i="12"/>
  <c r="V155" i="12"/>
  <c r="U155" i="12"/>
  <c r="P155" i="12"/>
  <c r="R256" i="12"/>
  <c r="W256" i="12"/>
  <c r="P256" i="12"/>
  <c r="U256" i="12"/>
  <c r="Q256" i="12"/>
  <c r="S256" i="12"/>
  <c r="T256" i="12"/>
  <c r="V256" i="12"/>
  <c r="X256" i="12"/>
  <c r="Q45" i="12"/>
  <c r="T45" i="12"/>
  <c r="S45" i="12"/>
  <c r="W45" i="12"/>
  <c r="P45" i="12"/>
  <c r="R45" i="12"/>
  <c r="U45" i="12"/>
  <c r="V45" i="12"/>
  <c r="X45" i="12"/>
  <c r="T227" i="12"/>
  <c r="W227" i="12"/>
  <c r="P227" i="12"/>
  <c r="U227" i="12"/>
  <c r="Q227" i="12"/>
  <c r="R227" i="12"/>
  <c r="S227" i="12"/>
  <c r="V227" i="12"/>
  <c r="X227" i="12"/>
  <c r="R237" i="12"/>
  <c r="X237" i="12"/>
  <c r="S237" i="12"/>
  <c r="T237" i="12"/>
  <c r="U237" i="12"/>
  <c r="V237" i="12"/>
  <c r="W237" i="12"/>
  <c r="P237" i="12"/>
  <c r="Q237" i="12"/>
  <c r="Q226" i="12"/>
  <c r="U226" i="12"/>
  <c r="T226" i="12"/>
  <c r="V226" i="12"/>
  <c r="W226" i="12"/>
  <c r="X226" i="12"/>
  <c r="S226" i="12"/>
  <c r="P226" i="12"/>
  <c r="R226" i="12"/>
  <c r="U225" i="12"/>
  <c r="X225" i="12"/>
  <c r="R225" i="12"/>
  <c r="S225" i="12"/>
  <c r="W225" i="12"/>
  <c r="P225" i="12"/>
  <c r="Q225" i="12"/>
  <c r="T225" i="12"/>
  <c r="V225" i="12"/>
  <c r="Q43" i="12"/>
  <c r="P43" i="12"/>
  <c r="T43" i="12"/>
  <c r="S43" i="12"/>
  <c r="U43" i="12"/>
  <c r="V43" i="12"/>
  <c r="W43" i="12"/>
  <c r="X43" i="12"/>
  <c r="R43" i="12"/>
  <c r="X159" i="12"/>
  <c r="R159" i="12"/>
  <c r="W159" i="12"/>
  <c r="Q159" i="12"/>
  <c r="P159" i="12"/>
  <c r="S159" i="12"/>
  <c r="T159" i="12"/>
  <c r="V159" i="12"/>
  <c r="U159" i="12"/>
  <c r="S260" i="12"/>
  <c r="T260" i="12"/>
  <c r="X260" i="12"/>
  <c r="Q260" i="12"/>
  <c r="R260" i="12"/>
  <c r="P260" i="12"/>
  <c r="U260" i="12"/>
  <c r="V260" i="12"/>
  <c r="W260" i="12"/>
  <c r="U138" i="12"/>
  <c r="T138" i="12"/>
  <c r="X138" i="12"/>
  <c r="R138" i="12"/>
  <c r="W138" i="12"/>
  <c r="S138" i="12"/>
  <c r="V138" i="12"/>
  <c r="P138" i="12"/>
  <c r="Q138" i="12"/>
  <c r="T67" i="12"/>
  <c r="S67" i="12"/>
  <c r="W67" i="12"/>
  <c r="X67" i="12"/>
  <c r="P67" i="12"/>
  <c r="Q67" i="12"/>
  <c r="U67" i="12"/>
  <c r="V67" i="12"/>
  <c r="R67" i="12"/>
  <c r="R69" i="12"/>
  <c r="W69" i="12"/>
  <c r="T69" i="12"/>
  <c r="X69" i="12"/>
  <c r="P69" i="12"/>
  <c r="Q69" i="12"/>
  <c r="S69" i="12"/>
  <c r="U69" i="12"/>
  <c r="V69" i="12"/>
  <c r="W72" i="12"/>
  <c r="T72" i="12"/>
  <c r="X72" i="12"/>
  <c r="R72" i="12"/>
  <c r="S72" i="12"/>
  <c r="U72" i="12"/>
  <c r="V72" i="12"/>
  <c r="P72" i="12"/>
  <c r="Q72" i="12"/>
  <c r="Q142" i="12"/>
  <c r="V142" i="12"/>
  <c r="U142" i="12"/>
  <c r="X142" i="12"/>
  <c r="T142" i="12"/>
  <c r="W142" i="12"/>
  <c r="P142" i="12"/>
  <c r="R142" i="12"/>
  <c r="S142" i="12"/>
  <c r="T128" i="12"/>
  <c r="S128" i="12"/>
  <c r="W128" i="12"/>
  <c r="R128" i="12"/>
  <c r="P128" i="12"/>
  <c r="Q128" i="12"/>
  <c r="U128" i="12"/>
  <c r="V128" i="12"/>
  <c r="X128" i="12"/>
  <c r="R34" i="12"/>
  <c r="X34" i="12"/>
  <c r="Q34" i="12"/>
  <c r="S34" i="12"/>
  <c r="T34" i="12"/>
  <c r="U34" i="12"/>
  <c r="V34" i="12"/>
  <c r="W34" i="12"/>
  <c r="P34" i="12"/>
  <c r="P102" i="12"/>
  <c r="S102" i="12"/>
  <c r="X102" i="12"/>
  <c r="W102" i="12"/>
  <c r="Q102" i="12"/>
  <c r="R102" i="12"/>
  <c r="T102" i="12"/>
  <c r="U102" i="12"/>
  <c r="V102" i="12"/>
  <c r="R133" i="12"/>
  <c r="W133" i="12"/>
  <c r="T133" i="12"/>
  <c r="S133" i="12"/>
  <c r="X133" i="12"/>
  <c r="P133" i="12"/>
  <c r="Q133" i="12"/>
  <c r="U133" i="12"/>
  <c r="V133" i="12"/>
  <c r="Q109" i="12"/>
  <c r="R109" i="12"/>
  <c r="S109" i="12"/>
  <c r="T109" i="12"/>
  <c r="U109" i="12"/>
  <c r="V109" i="12"/>
  <c r="W109" i="12"/>
  <c r="P109" i="12"/>
  <c r="X109" i="12"/>
  <c r="P231" i="12"/>
  <c r="S231" i="12"/>
  <c r="X231" i="12"/>
  <c r="T231" i="12"/>
  <c r="W231" i="12"/>
  <c r="U231" i="12"/>
  <c r="Q231" i="12"/>
  <c r="R231" i="12"/>
  <c r="V231" i="12"/>
  <c r="R245" i="12"/>
  <c r="U245" i="12"/>
  <c r="P245" i="12"/>
  <c r="V245" i="12"/>
  <c r="S245" i="12"/>
  <c r="T245" i="12"/>
  <c r="W245" i="12"/>
  <c r="X245" i="12"/>
  <c r="Q245" i="12"/>
  <c r="Q230" i="12"/>
  <c r="S230" i="12"/>
  <c r="P230" i="12"/>
  <c r="R230" i="12"/>
  <c r="T230" i="12"/>
  <c r="U230" i="12"/>
  <c r="V230" i="12"/>
  <c r="W230" i="12"/>
  <c r="X230" i="12"/>
  <c r="Q233" i="12"/>
  <c r="V233" i="12"/>
  <c r="U233" i="12"/>
  <c r="P233" i="12"/>
  <c r="R233" i="12"/>
  <c r="S233" i="12"/>
  <c r="T233" i="12"/>
  <c r="W233" i="12"/>
  <c r="X233" i="12"/>
  <c r="X47" i="12"/>
  <c r="Q47" i="12"/>
  <c r="T47" i="12"/>
  <c r="W47" i="12"/>
  <c r="P47" i="12"/>
  <c r="R47" i="12"/>
  <c r="S47" i="12"/>
  <c r="U47" i="12"/>
  <c r="V47" i="12"/>
  <c r="T163" i="12"/>
  <c r="R163" i="12"/>
  <c r="X163" i="12"/>
  <c r="P163" i="12"/>
  <c r="W163" i="12"/>
  <c r="Q163" i="12"/>
  <c r="S163" i="12"/>
  <c r="U163" i="12"/>
  <c r="V163" i="12"/>
  <c r="S268" i="12"/>
  <c r="V268" i="12"/>
  <c r="U268" i="12"/>
  <c r="R268" i="12"/>
  <c r="P268" i="12"/>
  <c r="Q268" i="12"/>
  <c r="T268" i="12"/>
  <c r="W268" i="12"/>
  <c r="X268" i="12"/>
  <c r="R98" i="12"/>
  <c r="S98" i="12"/>
  <c r="X98" i="12"/>
  <c r="T98" i="12"/>
  <c r="W98" i="12"/>
  <c r="U98" i="12"/>
  <c r="V98" i="12"/>
  <c r="P98" i="12"/>
  <c r="Q98" i="12"/>
  <c r="S76" i="12"/>
  <c r="X76" i="12"/>
  <c r="U76" i="12"/>
  <c r="V76" i="12"/>
  <c r="P76" i="12"/>
  <c r="Q76" i="12"/>
  <c r="R76" i="12"/>
  <c r="T76" i="12"/>
  <c r="W76" i="12"/>
  <c r="R146" i="12"/>
  <c r="V146" i="12"/>
  <c r="U146" i="12"/>
  <c r="Q146" i="12"/>
  <c r="T146" i="12"/>
  <c r="W146" i="12"/>
  <c r="X146" i="12"/>
  <c r="P146" i="12"/>
  <c r="S146" i="12"/>
  <c r="P132" i="12"/>
  <c r="T132" i="12"/>
  <c r="W132" i="12"/>
  <c r="X132" i="12"/>
  <c r="U132" i="12"/>
  <c r="R132" i="12"/>
  <c r="S132" i="12"/>
  <c r="Q132" i="12"/>
  <c r="V132" i="12"/>
  <c r="X38" i="12"/>
  <c r="P38" i="12"/>
  <c r="S38" i="12"/>
  <c r="Q38" i="12"/>
  <c r="R38" i="12"/>
  <c r="T38" i="12"/>
  <c r="U38" i="12"/>
  <c r="V38" i="12"/>
  <c r="W38" i="12"/>
  <c r="U106" i="12"/>
  <c r="P106" i="12"/>
  <c r="S106" i="12"/>
  <c r="V106" i="12"/>
  <c r="Q106" i="12"/>
  <c r="R106" i="12"/>
  <c r="T106" i="12"/>
  <c r="W106" i="12"/>
  <c r="X106" i="12"/>
  <c r="S137" i="12"/>
  <c r="U137" i="12"/>
  <c r="X137" i="12"/>
  <c r="P137" i="12"/>
  <c r="R137" i="12"/>
  <c r="T137" i="12"/>
  <c r="V137" i="12"/>
  <c r="Q137" i="12"/>
  <c r="W137" i="12"/>
  <c r="V129" i="12"/>
  <c r="S129" i="12"/>
  <c r="Q129" i="12"/>
  <c r="U129" i="12"/>
  <c r="R129" i="12"/>
  <c r="T129" i="12"/>
  <c r="P129" i="12"/>
  <c r="W129" i="12"/>
  <c r="X129" i="12"/>
  <c r="T235" i="12"/>
  <c r="W235" i="12"/>
  <c r="P235" i="12"/>
  <c r="Q235" i="12"/>
  <c r="R235" i="12"/>
  <c r="S235" i="12"/>
  <c r="U235" i="12"/>
  <c r="V235" i="12"/>
  <c r="X235" i="12"/>
  <c r="R253" i="12"/>
  <c r="S253" i="12"/>
  <c r="W253" i="12"/>
  <c r="T253" i="12"/>
  <c r="U253" i="12"/>
  <c r="V253" i="12"/>
  <c r="X253" i="12"/>
  <c r="Q253" i="12"/>
  <c r="P253" i="12"/>
  <c r="U234" i="12"/>
  <c r="X234" i="12"/>
  <c r="Q234" i="12"/>
  <c r="V234" i="12"/>
  <c r="T234" i="12"/>
  <c r="W234" i="12"/>
  <c r="S234" i="12"/>
  <c r="P234" i="12"/>
  <c r="R234" i="12"/>
  <c r="V241" i="12"/>
  <c r="R241" i="12"/>
  <c r="P241" i="12"/>
  <c r="Q241" i="12"/>
  <c r="S241" i="12"/>
  <c r="T241" i="12"/>
  <c r="U241" i="12"/>
  <c r="W241" i="12"/>
  <c r="X241" i="12"/>
  <c r="T51" i="12"/>
  <c r="Q51" i="12"/>
  <c r="U51" i="12"/>
  <c r="V51" i="12"/>
  <c r="P51" i="12"/>
  <c r="R51" i="12"/>
  <c r="S51" i="12"/>
  <c r="W51" i="12"/>
  <c r="X51" i="12"/>
  <c r="P167" i="12"/>
  <c r="U167" i="12"/>
  <c r="S167" i="12"/>
  <c r="R167" i="12"/>
  <c r="W167" i="12"/>
  <c r="T167" i="12"/>
  <c r="V167" i="12"/>
  <c r="X167" i="12"/>
  <c r="Q167" i="12"/>
  <c r="R272" i="12"/>
  <c r="W272" i="12"/>
  <c r="T272" i="12"/>
  <c r="S272" i="12"/>
  <c r="U272" i="12"/>
  <c r="V272" i="12"/>
  <c r="X272" i="12"/>
  <c r="Q272" i="12"/>
  <c r="P272" i="12"/>
  <c r="S125" i="12"/>
  <c r="T125" i="12"/>
  <c r="W125" i="12"/>
  <c r="P125" i="12"/>
  <c r="Q125" i="12"/>
  <c r="R125" i="12"/>
  <c r="V125" i="12"/>
  <c r="X125" i="12"/>
  <c r="U125" i="12"/>
  <c r="P71" i="12"/>
  <c r="U71" i="12"/>
  <c r="T71" i="12"/>
  <c r="X71" i="12"/>
  <c r="V71" i="12"/>
  <c r="Q71" i="12"/>
  <c r="S71" i="12"/>
  <c r="R71" i="12"/>
  <c r="W71" i="12"/>
  <c r="U77" i="12"/>
  <c r="X77" i="12"/>
  <c r="W77" i="12"/>
  <c r="R77" i="12"/>
  <c r="T77" i="12"/>
  <c r="P77" i="12"/>
  <c r="Q77" i="12"/>
  <c r="S77" i="12"/>
  <c r="V77" i="12"/>
  <c r="V150" i="12"/>
  <c r="S150" i="12"/>
  <c r="W150" i="12"/>
  <c r="P150" i="12"/>
  <c r="U150" i="12"/>
  <c r="X150" i="12"/>
  <c r="R150" i="12"/>
  <c r="T150" i="12"/>
  <c r="Q150" i="12"/>
  <c r="W136" i="12"/>
  <c r="T136" i="12"/>
  <c r="X136" i="12"/>
  <c r="U136" i="12"/>
  <c r="P136" i="12"/>
  <c r="Q136" i="12"/>
  <c r="R136" i="12"/>
  <c r="S136" i="12"/>
  <c r="V136" i="12"/>
  <c r="U42" i="12"/>
  <c r="P42" i="12"/>
  <c r="W42" i="12"/>
  <c r="Q42" i="12"/>
  <c r="R42" i="12"/>
  <c r="S42" i="12"/>
  <c r="T42" i="12"/>
  <c r="V42" i="12"/>
  <c r="X42" i="12"/>
  <c r="Q110" i="12"/>
  <c r="V110" i="12"/>
  <c r="P110" i="12"/>
  <c r="T110" i="12"/>
  <c r="S110" i="12"/>
  <c r="X110" i="12"/>
  <c r="W110" i="12"/>
  <c r="R110" i="12"/>
  <c r="U110" i="12"/>
  <c r="P141" i="12"/>
  <c r="U141" i="12"/>
  <c r="V141" i="12"/>
  <c r="X141" i="12"/>
  <c r="T141" i="12"/>
  <c r="W141" i="12"/>
  <c r="Q141" i="12"/>
  <c r="R141" i="12"/>
  <c r="S141" i="12"/>
  <c r="S153" i="12"/>
  <c r="Q153" i="12"/>
  <c r="W153" i="12"/>
  <c r="T153" i="12"/>
  <c r="P153" i="12"/>
  <c r="X153" i="12"/>
  <c r="V153" i="12"/>
  <c r="R153" i="12"/>
  <c r="U153" i="12"/>
  <c r="X239" i="12"/>
  <c r="P239" i="12"/>
  <c r="Q239" i="12"/>
  <c r="W239" i="12"/>
  <c r="U239" i="12"/>
  <c r="V239" i="12"/>
  <c r="R239" i="12"/>
  <c r="S239" i="12"/>
  <c r="T239" i="12"/>
  <c r="R261" i="12"/>
  <c r="U261" i="12"/>
  <c r="S261" i="12"/>
  <c r="T261" i="12"/>
  <c r="V261" i="12"/>
  <c r="W261" i="12"/>
  <c r="X261" i="12"/>
  <c r="Q261" i="12"/>
  <c r="P261" i="12"/>
  <c r="Q238" i="12"/>
  <c r="T238" i="12"/>
  <c r="U238" i="12"/>
  <c r="P238" i="12"/>
  <c r="R238" i="12"/>
  <c r="S238" i="12"/>
  <c r="V238" i="12"/>
  <c r="W238" i="12"/>
  <c r="X238" i="12"/>
  <c r="Q249" i="12"/>
  <c r="V249" i="12"/>
  <c r="T249" i="12"/>
  <c r="P249" i="12"/>
  <c r="R249" i="12"/>
  <c r="S249" i="12"/>
  <c r="U249" i="12"/>
  <c r="W249" i="12"/>
  <c r="X249" i="12"/>
  <c r="Q107" i="12"/>
  <c r="P107" i="12"/>
  <c r="W107" i="12"/>
  <c r="X107" i="12"/>
  <c r="U107" i="12"/>
  <c r="V107" i="12"/>
  <c r="S107" i="12"/>
  <c r="T107" i="12"/>
  <c r="R107" i="12"/>
  <c r="Q171" i="12"/>
  <c r="T171" i="12"/>
  <c r="X171" i="12"/>
  <c r="V171" i="12"/>
  <c r="S171" i="12"/>
  <c r="U171" i="12"/>
  <c r="R171" i="12"/>
  <c r="P171" i="12"/>
  <c r="W171" i="12"/>
  <c r="P263" i="12"/>
  <c r="S263" i="12"/>
  <c r="X263" i="12"/>
  <c r="Q263" i="12"/>
  <c r="R263" i="12"/>
  <c r="T263" i="12"/>
  <c r="U263" i="12"/>
  <c r="V263" i="12"/>
  <c r="W263" i="12"/>
  <c r="Q30" i="12"/>
  <c r="V30" i="12"/>
  <c r="X30" i="12"/>
  <c r="S30" i="12"/>
  <c r="W30" i="12"/>
  <c r="P30" i="12"/>
  <c r="R30" i="12"/>
  <c r="T30" i="12"/>
  <c r="U30" i="12"/>
  <c r="S73" i="12"/>
  <c r="U73" i="12"/>
  <c r="X73" i="12"/>
  <c r="R73" i="12"/>
  <c r="P73" i="12"/>
  <c r="Q73" i="12"/>
  <c r="W73" i="12"/>
  <c r="T73" i="12"/>
  <c r="V73" i="12"/>
  <c r="Q75" i="12"/>
  <c r="U75" i="12"/>
  <c r="X75" i="12"/>
  <c r="S75" i="12"/>
  <c r="W75" i="12"/>
  <c r="R75" i="12"/>
  <c r="T75" i="12"/>
  <c r="V75" i="12"/>
  <c r="P75" i="12"/>
  <c r="T80" i="12"/>
  <c r="P80" i="12"/>
  <c r="V80" i="12"/>
  <c r="S80" i="12"/>
  <c r="X80" i="12"/>
  <c r="R80" i="12"/>
  <c r="W80" i="12"/>
  <c r="Q80" i="12"/>
  <c r="U80" i="12"/>
  <c r="X79" i="12"/>
  <c r="U79" i="12"/>
  <c r="Q79" i="12"/>
  <c r="P79" i="12"/>
  <c r="R79" i="12"/>
  <c r="S79" i="12"/>
  <c r="W79" i="12"/>
  <c r="T79" i="12"/>
  <c r="V79" i="12"/>
  <c r="V81" i="12"/>
  <c r="U81" i="12"/>
  <c r="T81" i="12"/>
  <c r="S81" i="12"/>
  <c r="W81" i="12"/>
  <c r="X81" i="12"/>
  <c r="P81" i="12"/>
  <c r="Q81" i="12"/>
  <c r="R81" i="12"/>
  <c r="P84" i="12"/>
  <c r="Q84" i="12"/>
  <c r="V84" i="12"/>
  <c r="R84" i="12"/>
  <c r="U84" i="12"/>
  <c r="W84" i="12"/>
  <c r="X84" i="12"/>
  <c r="S84" i="12"/>
  <c r="T84" i="12"/>
  <c r="U154" i="12"/>
  <c r="W154" i="12"/>
  <c r="Q154" i="12"/>
  <c r="R154" i="12"/>
  <c r="P154" i="12"/>
  <c r="T154" i="12"/>
  <c r="V154" i="12"/>
  <c r="X154" i="12"/>
  <c r="S154" i="12"/>
  <c r="S140" i="12"/>
  <c r="X140" i="12"/>
  <c r="U140" i="12"/>
  <c r="R140" i="12"/>
  <c r="W140" i="12"/>
  <c r="Q140" i="12"/>
  <c r="T140" i="12"/>
  <c r="V140" i="12"/>
  <c r="P140" i="12"/>
  <c r="Q46" i="12"/>
  <c r="V46" i="12"/>
  <c r="P46" i="12"/>
  <c r="U46" i="12"/>
  <c r="T46" i="12"/>
  <c r="W46" i="12"/>
  <c r="X46" i="12"/>
  <c r="R46" i="12"/>
  <c r="S46" i="12"/>
  <c r="W24" i="12"/>
  <c r="V24" i="12"/>
  <c r="Q24" i="12"/>
  <c r="X24" i="12"/>
  <c r="P24" i="12"/>
  <c r="R24" i="12"/>
  <c r="S24" i="12"/>
  <c r="T24" i="12"/>
  <c r="U24" i="12"/>
  <c r="V145" i="12"/>
  <c r="P145" i="12"/>
  <c r="U145" i="12"/>
  <c r="S145" i="12"/>
  <c r="X145" i="12"/>
  <c r="Q145" i="12"/>
  <c r="R145" i="12"/>
  <c r="T145" i="12"/>
  <c r="W145" i="12"/>
  <c r="S179" i="12"/>
  <c r="R179" i="12"/>
  <c r="U179" i="12"/>
  <c r="Q179" i="12"/>
  <c r="T179" i="12"/>
  <c r="V179" i="12"/>
  <c r="W179" i="12"/>
  <c r="X179" i="12"/>
  <c r="P179" i="12"/>
  <c r="T243" i="12"/>
  <c r="W243" i="12"/>
  <c r="S243" i="12"/>
  <c r="P243" i="12"/>
  <c r="Q243" i="12"/>
  <c r="R243" i="12"/>
  <c r="U243" i="12"/>
  <c r="V243" i="12"/>
  <c r="X243" i="12"/>
  <c r="W178" i="12"/>
  <c r="R178" i="12"/>
  <c r="U178" i="12"/>
  <c r="Q178" i="12"/>
  <c r="S178" i="12"/>
  <c r="T178" i="12"/>
  <c r="X178" i="12"/>
  <c r="P178" i="12"/>
  <c r="V178" i="12"/>
  <c r="P242" i="12"/>
  <c r="U242" i="12"/>
  <c r="S242" i="12"/>
  <c r="X242" i="12"/>
  <c r="T242" i="12"/>
  <c r="V242" i="12"/>
  <c r="W242" i="12"/>
  <c r="R242" i="12"/>
  <c r="Q242" i="12"/>
  <c r="V257" i="12"/>
  <c r="U257" i="12"/>
  <c r="P257" i="12"/>
  <c r="Q257" i="12"/>
  <c r="R257" i="12"/>
  <c r="S257" i="12"/>
  <c r="T257" i="12"/>
  <c r="W257" i="12"/>
  <c r="X257" i="12"/>
  <c r="X111" i="12"/>
  <c r="Q111" i="12"/>
  <c r="U111" i="12"/>
  <c r="R111" i="12"/>
  <c r="P111" i="12"/>
  <c r="S111" i="12"/>
  <c r="T111" i="12"/>
  <c r="V111" i="12"/>
  <c r="W111" i="12"/>
  <c r="R175" i="12"/>
  <c r="W175" i="12"/>
  <c r="Q175" i="12"/>
  <c r="T175" i="12"/>
  <c r="V175" i="12"/>
  <c r="X175" i="12"/>
  <c r="P175" i="12"/>
  <c r="S175" i="12"/>
  <c r="U175" i="12"/>
  <c r="T267" i="12"/>
  <c r="P267" i="12"/>
  <c r="U267" i="12"/>
  <c r="Q267" i="12"/>
  <c r="R267" i="12"/>
  <c r="S267" i="12"/>
  <c r="V267" i="12"/>
  <c r="W267" i="12"/>
  <c r="X267" i="12"/>
  <c r="V65" i="12"/>
  <c r="S65" i="12"/>
  <c r="W65" i="12"/>
  <c r="R65" i="12"/>
  <c r="X65" i="12"/>
  <c r="P65" i="12"/>
  <c r="Q65" i="12"/>
  <c r="T65" i="12"/>
  <c r="U65" i="12"/>
  <c r="R85" i="12"/>
  <c r="W85" i="12"/>
  <c r="V85" i="12"/>
  <c r="S85" i="12"/>
  <c r="X85" i="12"/>
  <c r="P85" i="12"/>
  <c r="Q85" i="12"/>
  <c r="U85" i="12"/>
  <c r="T85" i="12"/>
  <c r="W88" i="12"/>
  <c r="Q88" i="12"/>
  <c r="V88" i="12"/>
  <c r="S88" i="12"/>
  <c r="P88" i="12"/>
  <c r="R88" i="12"/>
  <c r="T88" i="12"/>
  <c r="X88" i="12"/>
  <c r="U88" i="12"/>
  <c r="Q158" i="12"/>
  <c r="V158" i="12"/>
  <c r="X158" i="12"/>
  <c r="S158" i="12"/>
  <c r="T158" i="12"/>
  <c r="W158" i="12"/>
  <c r="P158" i="12"/>
  <c r="R158" i="12"/>
  <c r="U158" i="12"/>
  <c r="T144" i="12"/>
  <c r="V144" i="12"/>
  <c r="Q144" i="12"/>
  <c r="X144" i="12"/>
  <c r="U144" i="12"/>
  <c r="W144" i="12"/>
  <c r="P144" i="12"/>
  <c r="R144" i="12"/>
  <c r="S144" i="12"/>
  <c r="R54" i="12"/>
  <c r="Q54" i="12"/>
  <c r="P54" i="12"/>
  <c r="S54" i="12"/>
  <c r="T54" i="12"/>
  <c r="U54" i="12"/>
  <c r="V54" i="12"/>
  <c r="W54" i="12"/>
  <c r="X54" i="12"/>
  <c r="S28" i="12"/>
  <c r="X28" i="12"/>
  <c r="W28" i="12"/>
  <c r="R28" i="12"/>
  <c r="P28" i="12"/>
  <c r="Q28" i="12"/>
  <c r="T28" i="12"/>
  <c r="U28" i="12"/>
  <c r="V28" i="12"/>
  <c r="R149" i="12"/>
  <c r="W149" i="12"/>
  <c r="P149" i="12"/>
  <c r="V149" i="12"/>
  <c r="Q149" i="12"/>
  <c r="S149" i="12"/>
  <c r="U149" i="12"/>
  <c r="X149" i="12"/>
  <c r="T149" i="12"/>
  <c r="S183" i="12"/>
  <c r="P183" i="12"/>
  <c r="R183" i="12"/>
  <c r="T183" i="12"/>
  <c r="U183" i="12"/>
  <c r="Q183" i="12"/>
  <c r="W183" i="12"/>
  <c r="V183" i="12"/>
  <c r="X183" i="12"/>
  <c r="P247" i="12"/>
  <c r="S247" i="12"/>
  <c r="X247" i="12"/>
  <c r="R247" i="12"/>
  <c r="W247" i="12"/>
  <c r="V247" i="12"/>
  <c r="Q247" i="12"/>
  <c r="T247" i="12"/>
  <c r="U247" i="12"/>
  <c r="S182" i="12"/>
  <c r="X182" i="12"/>
  <c r="R182" i="12"/>
  <c r="V182" i="12"/>
  <c r="P182" i="12"/>
  <c r="U182" i="12"/>
  <c r="W182" i="12"/>
  <c r="Q182" i="12"/>
  <c r="T182" i="12"/>
  <c r="Q246" i="12"/>
  <c r="V246" i="12"/>
  <c r="P246" i="12"/>
  <c r="W246" i="12"/>
  <c r="R246" i="12"/>
  <c r="S246" i="12"/>
  <c r="T246" i="12"/>
  <c r="U246" i="12"/>
  <c r="X246" i="12"/>
  <c r="S21" i="12"/>
  <c r="R21" i="12"/>
  <c r="U21" i="12"/>
  <c r="P21" i="12"/>
  <c r="Q21" i="12"/>
  <c r="T21" i="12"/>
  <c r="V21" i="12"/>
  <c r="W21" i="12"/>
  <c r="X21" i="12"/>
  <c r="T115" i="12"/>
  <c r="Q115" i="12"/>
  <c r="S115" i="12"/>
  <c r="W115" i="12"/>
  <c r="R115" i="12"/>
  <c r="U115" i="12"/>
  <c r="V115" i="12"/>
  <c r="X115" i="12"/>
  <c r="P115" i="12"/>
  <c r="P19" i="12"/>
  <c r="U19" i="12"/>
  <c r="Q19" i="12"/>
  <c r="X19" i="12"/>
  <c r="R19" i="12"/>
  <c r="S19" i="12"/>
  <c r="T19" i="12"/>
  <c r="V19" i="12"/>
  <c r="W19" i="12"/>
  <c r="X271" i="12"/>
  <c r="P271" i="12"/>
  <c r="S271" i="12"/>
  <c r="W271" i="12"/>
  <c r="Q271" i="12"/>
  <c r="R271" i="12"/>
  <c r="T271" i="12"/>
  <c r="U271" i="12"/>
  <c r="V271" i="12"/>
  <c r="C1" i="12"/>
  <c r="C2" i="12"/>
  <c r="C6" i="12"/>
  <c r="C3" i="12"/>
  <c r="C7" i="12"/>
  <c r="C4" i="12"/>
  <c r="C8" i="12"/>
  <c r="C5" i="12"/>
  <c r="C9" i="12"/>
  <c r="B12" i="12"/>
  <c r="C12" i="12"/>
  <c r="E8" i="1"/>
  <c r="H12" i="12"/>
  <c r="F12" i="12"/>
  <c r="K12" i="12"/>
  <c r="G12" i="12"/>
  <c r="J12" i="12"/>
  <c r="D12" i="12"/>
  <c r="I12" i="12"/>
  <c r="E12" i="12"/>
  <c r="D6" i="1"/>
  <c r="I14" i="12" l="1"/>
  <c r="E8" i="12" s="1"/>
  <c r="B13" i="12"/>
  <c r="D1" i="12" s="1"/>
  <c r="H13" i="12"/>
  <c r="D7" i="12" s="1"/>
  <c r="F13" i="12"/>
  <c r="D5" i="12" s="1"/>
  <c r="E13" i="12"/>
  <c r="D4" i="12" s="1"/>
  <c r="D13" i="12"/>
  <c r="D3" i="12" s="1"/>
  <c r="J13" i="12"/>
  <c r="D9" i="12" s="1"/>
  <c r="C13" i="12"/>
  <c r="D2" i="12" s="1"/>
  <c r="G13" i="12"/>
  <c r="D6" i="12" s="1"/>
  <c r="B14" i="12"/>
  <c r="E1" i="12" s="1"/>
  <c r="E14" i="12"/>
  <c r="E4" i="12" s="1"/>
  <c r="J14" i="12"/>
  <c r="E9" i="12" s="1"/>
  <c r="H14" i="12"/>
  <c r="E7" i="12" s="1"/>
  <c r="C14" i="12"/>
  <c r="D14" i="12"/>
  <c r="E3" i="12" s="1"/>
  <c r="F14" i="12"/>
  <c r="E5" i="12" s="1"/>
  <c r="I13" i="12"/>
  <c r="D8" i="12" s="1"/>
  <c r="G14" i="12"/>
  <c r="E6" i="12" s="1"/>
  <c r="E12" i="1"/>
  <c r="D35" i="10"/>
  <c r="D29" i="10"/>
  <c r="D23" i="10"/>
  <c r="D20" i="10"/>
  <c r="D16" i="10"/>
  <c r="D9" i="10"/>
  <c r="E13" i="1" l="1"/>
  <c r="E14" i="1"/>
  <c r="E2" i="12"/>
  <c r="D7" i="10"/>
  <c r="D4" i="10" s="1"/>
  <c r="D50" i="10"/>
  <c r="D48" i="10"/>
  <c r="D47" i="10"/>
  <c r="D46" i="10"/>
  <c r="D45" i="10"/>
  <c r="D44" i="10"/>
  <c r="D42" i="10" l="1"/>
  <c r="D5" i="10" s="1"/>
  <c r="D3" i="10" s="1"/>
</calcChain>
</file>

<file path=xl/sharedStrings.xml><?xml version="1.0" encoding="utf-8"?>
<sst xmlns="http://schemas.openxmlformats.org/spreadsheetml/2006/main" count="226" uniqueCount="132">
  <si>
    <t>GSF-2107</t>
  </si>
  <si>
    <t>Analyse quantitative des investissements et programmation</t>
  </si>
  <si>
    <t>Travail pratique 1</t>
  </si>
  <si>
    <t>Prénom et nom</t>
  </si>
  <si>
    <t>Matricule</t>
  </si>
  <si>
    <t>Travail remis à : Marc L. Michaud</t>
  </si>
  <si>
    <t>Faculté des sciences de l'administration</t>
  </si>
  <si>
    <t>Université Laval</t>
  </si>
  <si>
    <t>Été 2021</t>
  </si>
  <si>
    <t>Secteur</t>
  </si>
  <si>
    <t>Proxy de l'investissement</t>
  </si>
  <si>
    <t>Bourse de référence</t>
  </si>
  <si>
    <t>Consommation discrétionnaire</t>
  </si>
  <si>
    <t>XLY : Consumer Discretionary SPDR (ETF)</t>
  </si>
  <si>
    <t>NYSE Arca</t>
  </si>
  <si>
    <t>Consommation non cyclique</t>
  </si>
  <si>
    <t>XLP : Consumer Staples Select Sect. SPDR (ETF)</t>
  </si>
  <si>
    <t>Énergie</t>
  </si>
  <si>
    <t>XLE : Energy Select Sector SPDR (ETF)</t>
  </si>
  <si>
    <t>Services financiers</t>
  </si>
  <si>
    <t>XLF : Financial Select Sector SPDR Fund</t>
  </si>
  <si>
    <t>Soins de santé</t>
  </si>
  <si>
    <t>XLV : Health Care SPDR (ETF)</t>
  </si>
  <si>
    <t>Industriels</t>
  </si>
  <si>
    <t>XLI : The Industrial Select Sector SPDR Fund</t>
  </si>
  <si>
    <t>Matériaux</t>
  </si>
  <si>
    <t>XLB : Materials Select Sector SPDR</t>
  </si>
  <si>
    <t>Technologies et télécommunications</t>
  </si>
  <si>
    <t>XLK : Technology Select Sector SPDR Fund</t>
  </si>
  <si>
    <t>Services aux collectivités</t>
  </si>
  <si>
    <t>XLU : Utilities SPDR (ETF)</t>
  </si>
  <si>
    <t>Économie américaine</t>
  </si>
  <si>
    <t>SPX : S&amp;P 500 INDEX</t>
  </si>
  <si>
    <t>CBOE</t>
  </si>
  <si>
    <t>Date</t>
  </si>
  <si>
    <t>XLY US Equity</t>
  </si>
  <si>
    <t>XLP US Equity</t>
  </si>
  <si>
    <t>XLE US Equity</t>
  </si>
  <si>
    <t>XLF US Equity</t>
  </si>
  <si>
    <t>XLV US Equity</t>
  </si>
  <si>
    <t>XLI US Equity</t>
  </si>
  <si>
    <t>XLB US Equity</t>
  </si>
  <si>
    <t>XLK US Equity</t>
  </si>
  <si>
    <t>XLU US Equity</t>
  </si>
  <si>
    <t>SPX Index</t>
  </si>
  <si>
    <t>Interface</t>
  </si>
  <si>
    <t>Analyse univariée - Bloc A</t>
  </si>
  <si>
    <t>Simulations du rendement - Bloc D</t>
  </si>
  <si>
    <t>Fonds :</t>
  </si>
  <si>
    <t>Début :</t>
  </si>
  <si>
    <t>Montant initialement investi :</t>
  </si>
  <si>
    <t>Secteur :</t>
  </si>
  <si>
    <t>Fin :</t>
  </si>
  <si>
    <t>Réinvestissement annuel (début d'année) :</t>
  </si>
  <si>
    <t>Nombre d'années d'investissement :</t>
  </si>
  <si>
    <t>Nb observations (mois):</t>
  </si>
  <si>
    <t>Moyenne utilisée (annualisée) :</t>
  </si>
  <si>
    <t>Écart-type utilisée (annualisé) :</t>
  </si>
  <si>
    <t>Prix de début :</t>
  </si>
  <si>
    <t>Prix de fin :</t>
  </si>
  <si>
    <t>Moyenne arithmétique terminale :</t>
  </si>
  <si>
    <t>Prix moyen :</t>
  </si>
  <si>
    <t>Médiane terminale :</t>
  </si>
  <si>
    <t>Prix min :</t>
  </si>
  <si>
    <t>Quantile :</t>
  </si>
  <si>
    <t>Prix max :</t>
  </si>
  <si>
    <t>Probabilité (&gt;=) :</t>
  </si>
  <si>
    <t>Caractéristiques du rendement - Bloc B</t>
  </si>
  <si>
    <t>Distribution de la simulation (basé sur 1000 échantillons) - Bloc E</t>
  </si>
  <si>
    <t>Fonds</t>
  </si>
  <si>
    <t>Marché</t>
  </si>
  <si>
    <t>Moyenne arithmétique (annualisée):</t>
  </si>
  <si>
    <t>Moyenne géométrique (annualisée):</t>
  </si>
  <si>
    <t>Écart-type (annualisé):</t>
  </si>
  <si>
    <t>Nb mois positifs :</t>
  </si>
  <si>
    <t>Coefficient d'asymétrie :</t>
  </si>
  <si>
    <t>Coefficient d'applatissement :</t>
  </si>
  <si>
    <t>Semi-écart-type (annualisée) :</t>
  </si>
  <si>
    <t>Risque actif (annualisé) :</t>
  </si>
  <si>
    <t>Histogramme du rendement - Bloc C</t>
  </si>
  <si>
    <t>Note</t>
  </si>
  <si>
    <t>Note finale :</t>
  </si>
  <si>
    <t>100 points</t>
  </si>
  <si>
    <t>Déductions</t>
  </si>
  <si>
    <t>- # points</t>
  </si>
  <si>
    <t>Interface #1</t>
  </si>
  <si>
    <t>Bloc A</t>
  </si>
  <si>
    <t>25 points</t>
  </si>
  <si>
    <t>Menu déroulant du fonds avec 9 possibilités au total</t>
  </si>
  <si>
    <t>2 points</t>
  </si>
  <si>
    <t>Menu déroulant avec la date de début et menu déroulant avec la date de fin</t>
  </si>
  <si>
    <t>Évaluation du fonds sur le bon nombre de mois investi</t>
  </si>
  <si>
    <t>1 point</t>
  </si>
  <si>
    <r>
      <t xml:space="preserve">Pour chacun des calculs non exacts sur la </t>
    </r>
    <r>
      <rPr>
        <b/>
        <sz val="11"/>
        <color theme="1"/>
        <rFont val="Calibri"/>
        <family val="2"/>
        <scheme val="minor"/>
      </rPr>
      <t>période entière</t>
    </r>
    <r>
      <rPr>
        <sz val="11"/>
        <color theme="1"/>
        <rFont val="Calibri"/>
        <family val="2"/>
        <scheme val="minor"/>
      </rPr>
      <t xml:space="preserve"> (-2.5 points) jusqu'à concurrence de 10 points</t>
    </r>
  </si>
  <si>
    <t>10 points</t>
  </si>
  <si>
    <t>Calculs dynamiques en fonction du fonds sélectionné et de la période sélectionnée</t>
  </si>
  <si>
    <t>Bloc B</t>
  </si>
  <si>
    <t>20 points</t>
  </si>
  <si>
    <t>Bloc B - VBA</t>
  </si>
  <si>
    <t>Implémentation de la formule SemiEcartType et RisqueActif en VBA</t>
  </si>
  <si>
    <t>Bloc C</t>
  </si>
  <si>
    <t>5 points</t>
  </si>
  <si>
    <t>Graphique (bon type de graphique, axes appropriés, bon nombre d'intervalles, bonnes couleurs)</t>
  </si>
  <si>
    <t>Légende du graphique dynamique en fonction du fonds sélectionné</t>
  </si>
  <si>
    <t>0.5 points</t>
  </si>
  <si>
    <r>
      <t xml:space="preserve">Exactitude des calculs en fonction des intervalles sélectionnés pour le fonds et le marché sur la </t>
    </r>
    <r>
      <rPr>
        <b/>
        <sz val="11"/>
        <color theme="1"/>
        <rFont val="Calibri"/>
        <family val="2"/>
        <scheme val="minor"/>
      </rPr>
      <t>période entière</t>
    </r>
  </si>
  <si>
    <t>1.5 points</t>
  </si>
  <si>
    <t>Histogramme dynamique en fonction du fonds sélectionné et de la période sélectionnée</t>
  </si>
  <si>
    <t>Bloc D</t>
  </si>
  <si>
    <t>Ajout du bouton dans la feuille et calculs de la valeur du portefeuille correctement implanté sur une itération (Excel ou VBA)</t>
  </si>
  <si>
    <t>Implémentation du segment de la macro permettant de copier-coller les résultats de simulation basés sur les hypothèses (VBA)</t>
  </si>
  <si>
    <t>Calcul de la moyenne arithmétique terminale et de la médiane terminale dynamique en fonction des hypothèses</t>
  </si>
  <si>
    <t>2.5 points</t>
  </si>
  <si>
    <t>Calcul du quantile et calcul de la probabilité supérieur ou égal dynamique en fonction des hypothèses</t>
  </si>
  <si>
    <t>Bloc E</t>
  </si>
  <si>
    <t>Graphique (bon type de graphique, axes appropriés, bonnes couleurs)</t>
  </si>
  <si>
    <t>Axe du graphique (Valeur terminale) dynamique en fonction des valeurs terminales simulées</t>
  </si>
  <si>
    <t>Graphique lié à un scénario de simulation dynamique pouvant être modifié par l'utilisateur</t>
  </si>
  <si>
    <t>3.5 points</t>
  </si>
  <si>
    <t># de points</t>
  </si>
  <si>
    <t>Respect des directives d'un onglet supplémentaire pour l'interface (-2.5 points, sinon)</t>
  </si>
  <si>
    <t>Nombre de fautes d'orthographes (-0.5 pt par faute jusqu'à un maximum de 5 points au total)</t>
  </si>
  <si>
    <t>Nombre de blocs Excel qui ne respecte pas la mise en page (-1pt par bloc, pour un maximum de 5 points au total)</t>
  </si>
  <si>
    <t>Respect que le fichier Excel ne contient aucun lien résiduel vers un autre fichier Excel (-2.5 points, sinon)</t>
  </si>
  <si>
    <t xml:space="preserve">Respect des délais pour rendre le TP (-2.5 points lors du retard, et 2 point par journée supplémentaire pour un maximum de 10 points au total) </t>
  </si>
  <si>
    <t>Déductions supplémentaires jugées appropriées par l'évaluateur avec explications (ex: #REF! dans les cellules, etc... pour maximum de 5 points) :</t>
  </si>
  <si>
    <t>Date de début</t>
  </si>
  <si>
    <t>Date de fin</t>
  </si>
  <si>
    <t>Sélection</t>
  </si>
  <si>
    <t>moyenne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</si>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</sst>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_ * #,##0.00_)\ _$_ ;_ * \(#,##0.00\)\ _$_ ;_ * &quot;-&quot;??_)\ _$_ ;_ @_ "/>
    <numFmt numFmtId="165" formatCode="_-&quot;$&quot;* #,##0.00_-;\-&quot;$&quot;* #,##0.00_-;_-&quot;$&quot;* &quot;-&quot;??_-;_-@_-"/>
    <numFmt numFmtId="166" formatCode="000,000,000"/>
    <numFmt numFmtId="167" formatCode="0.00000"/>
    <numFmt numFmtId="168" formatCode="0.0000"/>
    <numFmt numFmtId="169" formatCode="0.000%"/>
    <numFmt numFmtId="170" formatCode="yyyy/mm/dd;@"/>
    <numFmt numFmtId="171" formatCode="&quot;$&quot;#,##0.00"/>
    <numFmt numFmtId="172" formatCode="0.0%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20"/>
      <color indexed="8"/>
      <name val="Calibri"/>
      <family val="2"/>
    </font>
    <font>
      <b/>
      <sz val="11"/>
      <color indexed="8"/>
      <name val="Calibri"/>
      <family val="2"/>
    </font>
    <font>
      <b/>
      <i/>
      <sz val="12"/>
      <color indexed="8"/>
      <name val="Calibri"/>
      <family val="2"/>
    </font>
    <font>
      <b/>
      <sz val="12"/>
      <color indexed="8"/>
      <name val="Calibri"/>
      <family val="2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indexed="8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7">
    <xf numFmtId="0" fontId="0" fillId="0" borderId="0"/>
    <xf numFmtId="9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9" fillId="15" borderId="0" applyNumberFormat="0" applyBorder="0" applyAlignment="0" applyProtection="0"/>
    <xf numFmtId="0" fontId="9" fillId="18" borderId="0" applyNumberFormat="0" applyBorder="0" applyAlignment="0" applyProtection="0"/>
    <xf numFmtId="0" fontId="9" fillId="21" borderId="0" applyNumberFormat="0" applyBorder="0" applyAlignment="0" applyProtection="0"/>
    <xf numFmtId="0" fontId="9" fillId="24" borderId="0" applyNumberFormat="0" applyBorder="0" applyAlignment="0" applyProtection="0"/>
    <xf numFmtId="0" fontId="9" fillId="27" borderId="0" applyNumberFormat="0" applyBorder="0" applyAlignment="0" applyProtection="0"/>
    <xf numFmtId="0" fontId="9" fillId="30" borderId="0" applyNumberFormat="0" applyBorder="0" applyAlignment="0" applyProtection="0"/>
    <xf numFmtId="0" fontId="9" fillId="16" borderId="0" applyNumberFormat="0" applyBorder="0" applyAlignment="0" applyProtection="0"/>
    <xf numFmtId="0" fontId="9" fillId="19" borderId="0" applyNumberFormat="0" applyBorder="0" applyAlignment="0" applyProtection="0"/>
    <xf numFmtId="0" fontId="9" fillId="22" borderId="0" applyNumberFormat="0" applyBorder="0" applyAlignment="0" applyProtection="0"/>
    <xf numFmtId="0" fontId="9" fillId="25" borderId="0" applyNumberFormat="0" applyBorder="0" applyAlignment="0" applyProtection="0"/>
    <xf numFmtId="0" fontId="9" fillId="28" borderId="0" applyNumberFormat="0" applyBorder="0" applyAlignment="0" applyProtection="0"/>
    <xf numFmtId="0" fontId="9" fillId="31" borderId="0" applyNumberFormat="0" applyBorder="0" applyAlignment="0" applyProtection="0"/>
    <xf numFmtId="0" fontId="29" fillId="17" borderId="0" applyNumberFormat="0" applyBorder="0" applyAlignment="0" applyProtection="0"/>
    <xf numFmtId="0" fontId="29" fillId="20" borderId="0" applyNumberFormat="0" applyBorder="0" applyAlignment="0" applyProtection="0"/>
    <xf numFmtId="0" fontId="29" fillId="23" borderId="0" applyNumberFormat="0" applyBorder="0" applyAlignment="0" applyProtection="0"/>
    <xf numFmtId="0" fontId="29" fillId="26" borderId="0" applyNumberFormat="0" applyBorder="0" applyAlignment="0" applyProtection="0"/>
    <xf numFmtId="0" fontId="29" fillId="29" borderId="0" applyNumberFormat="0" applyBorder="0" applyAlignment="0" applyProtection="0"/>
    <xf numFmtId="0" fontId="29" fillId="32" borderId="0" applyNumberFormat="0" applyBorder="0" applyAlignment="0" applyProtection="0"/>
    <xf numFmtId="0" fontId="21" fillId="10" borderId="0" applyNumberFormat="0" applyBorder="0" applyAlignment="0" applyProtection="0"/>
    <xf numFmtId="0" fontId="24" fillId="13" borderId="25" applyNumberFormat="0" applyAlignment="0" applyProtection="0"/>
    <xf numFmtId="0" fontId="26" fillId="14" borderId="28" applyNumberFormat="0" applyAlignment="0" applyProtection="0"/>
    <xf numFmtId="0" fontId="28" fillId="0" borderId="0" applyNumberFormat="0" applyFill="0" applyBorder="0" applyAlignment="0" applyProtection="0"/>
    <xf numFmtId="0" fontId="20" fillId="9" borderId="0" applyNumberFormat="0" applyBorder="0" applyAlignment="0" applyProtection="0"/>
    <xf numFmtId="0" fontId="17" fillId="0" borderId="22" applyNumberFormat="0" applyFill="0" applyAlignment="0" applyProtection="0"/>
    <xf numFmtId="0" fontId="18" fillId="0" borderId="23" applyNumberFormat="0" applyFill="0" applyAlignment="0" applyProtection="0"/>
    <xf numFmtId="0" fontId="19" fillId="0" borderId="24" applyNumberFormat="0" applyFill="0" applyAlignment="0" applyProtection="0"/>
    <xf numFmtId="0" fontId="19" fillId="0" borderId="0" applyNumberFormat="0" applyFill="0" applyBorder="0" applyAlignment="0" applyProtection="0"/>
    <xf numFmtId="0" fontId="22" fillId="12" borderId="25" applyNumberFormat="0" applyAlignment="0" applyProtection="0"/>
    <xf numFmtId="0" fontId="25" fillId="0" borderId="27" applyNumberFormat="0" applyFill="0" applyAlignment="0" applyProtection="0"/>
    <xf numFmtId="0" fontId="30" fillId="11" borderId="0" applyNumberFormat="0" applyBorder="0" applyAlignment="0" applyProtection="0"/>
    <xf numFmtId="0" fontId="23" fillId="13" borderId="26" applyNumberFormat="0" applyAlignment="0" applyProtection="0"/>
    <xf numFmtId="0" fontId="1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164" fontId="9" fillId="0" borderId="0" applyFont="0" applyFill="0" applyBorder="0" applyAlignment="0" applyProtection="0"/>
  </cellStyleXfs>
  <cellXfs count="129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6" fillId="2" borderId="1" xfId="0" applyFont="1" applyFill="1" applyBorder="1" applyAlignment="1">
      <alignment horizontal="center"/>
    </xf>
    <xf numFmtId="166" fontId="0" fillId="2" borderId="1" xfId="0" applyNumberFormat="1" applyFill="1" applyBorder="1" applyAlignment="1">
      <alignment horizontal="center"/>
    </xf>
    <xf numFmtId="0" fontId="6" fillId="2" borderId="0" xfId="0" applyFont="1" applyFill="1" applyAlignment="1">
      <alignment horizontal="center"/>
    </xf>
    <xf numFmtId="166" fontId="0" fillId="2" borderId="0" xfId="0" applyNumberFormat="1" applyFill="1" applyAlignment="1">
      <alignment horizontal="center"/>
    </xf>
    <xf numFmtId="0" fontId="0" fillId="4" borderId="2" xfId="0" applyFill="1" applyBorder="1"/>
    <xf numFmtId="0" fontId="0" fillId="4" borderId="0" xfId="0" applyFill="1"/>
    <xf numFmtId="0" fontId="0" fillId="4" borderId="3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1" fillId="4" borderId="0" xfId="0" applyFont="1" applyFill="1"/>
    <xf numFmtId="2" fontId="0" fillId="4" borderId="4" xfId="0" applyNumberFormat="1" applyFill="1" applyBorder="1"/>
    <xf numFmtId="1" fontId="0" fillId="4" borderId="11" xfId="0" applyNumberFormat="1" applyFill="1" applyBorder="1"/>
    <xf numFmtId="167" fontId="0" fillId="4" borderId="0" xfId="0" applyNumberFormat="1" applyFill="1" applyAlignment="1">
      <alignment horizontal="right"/>
    </xf>
    <xf numFmtId="1" fontId="0" fillId="4" borderId="4" xfId="0" applyNumberFormat="1" applyFill="1" applyBorder="1" applyAlignment="1">
      <alignment horizontal="right"/>
    </xf>
    <xf numFmtId="169" fontId="0" fillId="4" borderId="11" xfId="1" applyNumberFormat="1" applyFont="1" applyFill="1" applyBorder="1" applyAlignment="1"/>
    <xf numFmtId="169" fontId="0" fillId="4" borderId="4" xfId="1" applyNumberFormat="1" applyFont="1" applyFill="1" applyBorder="1" applyAlignment="1">
      <alignment horizontal="right"/>
    </xf>
    <xf numFmtId="168" fontId="0" fillId="4" borderId="11" xfId="1" applyNumberFormat="1" applyFont="1" applyFill="1" applyBorder="1" applyAlignment="1"/>
    <xf numFmtId="168" fontId="0" fillId="4" borderId="4" xfId="1" applyNumberFormat="1" applyFont="1" applyFill="1" applyBorder="1" applyAlignment="1">
      <alignment horizontal="right"/>
    </xf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1" fillId="4" borderId="0" xfId="0" applyFont="1" applyFill="1" applyAlignment="1">
      <alignment horizontal="center"/>
    </xf>
    <xf numFmtId="168" fontId="0" fillId="0" borderId="13" xfId="0" applyNumberFormat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0" fillId="0" borderId="0" xfId="0" applyAlignment="1">
      <alignment horizontal="center"/>
    </xf>
    <xf numFmtId="168" fontId="0" fillId="0" borderId="3" xfId="0" applyNumberFormat="1" applyBorder="1" applyAlignment="1">
      <alignment horizontal="center"/>
    </xf>
    <xf numFmtId="168" fontId="0" fillId="0" borderId="19" xfId="0" applyNumberFormat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" fontId="0" fillId="4" borderId="4" xfId="0" applyNumberFormat="1" applyFill="1" applyBorder="1"/>
    <xf numFmtId="168" fontId="0" fillId="4" borderId="0" xfId="1" applyNumberFormat="1" applyFont="1" applyFill="1" applyBorder="1" applyAlignment="1">
      <alignment horizontal="right"/>
    </xf>
    <xf numFmtId="169" fontId="0" fillId="4" borderId="4" xfId="1" applyNumberFormat="1" applyFont="1" applyFill="1" applyBorder="1" applyAlignment="1"/>
    <xf numFmtId="0" fontId="5" fillId="5" borderId="4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right" vertical="center"/>
    </xf>
    <xf numFmtId="0" fontId="10" fillId="4" borderId="17" xfId="0" applyFont="1" applyFill="1" applyBorder="1" applyAlignment="1">
      <alignment wrapText="1"/>
    </xf>
    <xf numFmtId="0" fontId="10" fillId="4" borderId="17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4" borderId="0" xfId="0" applyFont="1" applyFill="1" applyAlignment="1">
      <alignment horizontal="center" vertical="center" wrapText="1"/>
    </xf>
    <xf numFmtId="0" fontId="11" fillId="4" borderId="4" xfId="0" applyFont="1" applyFill="1" applyBorder="1" applyAlignment="1">
      <alignment horizontal="center" vertical="center" wrapText="1"/>
    </xf>
    <xf numFmtId="0" fontId="1" fillId="4" borderId="6" xfId="0" applyFont="1" applyFill="1" applyBorder="1"/>
    <xf numFmtId="167" fontId="0" fillId="4" borderId="6" xfId="0" applyNumberFormat="1" applyFill="1" applyBorder="1" applyAlignment="1">
      <alignment horizontal="right"/>
    </xf>
    <xf numFmtId="0" fontId="0" fillId="6" borderId="8" xfId="0" applyFill="1" applyBorder="1"/>
    <xf numFmtId="0" fontId="0" fillId="6" borderId="9" xfId="0" applyFill="1" applyBorder="1"/>
    <xf numFmtId="0" fontId="1" fillId="6" borderId="10" xfId="0" applyFont="1" applyFill="1" applyBorder="1" applyAlignment="1">
      <alignment horizontal="center"/>
    </xf>
    <xf numFmtId="0" fontId="1" fillId="6" borderId="8" xfId="0" applyFont="1" applyFill="1" applyBorder="1"/>
    <xf numFmtId="0" fontId="1" fillId="6" borderId="9" xfId="0" applyFont="1" applyFill="1" applyBorder="1"/>
    <xf numFmtId="0" fontId="0" fillId="7" borderId="2" xfId="0" applyFill="1" applyBorder="1"/>
    <xf numFmtId="0" fontId="0" fillId="7" borderId="0" xfId="0" applyFill="1"/>
    <xf numFmtId="0" fontId="0" fillId="7" borderId="3" xfId="0" applyFill="1" applyBorder="1" applyAlignment="1">
      <alignment horizontal="center"/>
    </xf>
    <xf numFmtId="0" fontId="0" fillId="8" borderId="5" xfId="0" applyFill="1" applyBorder="1"/>
    <xf numFmtId="0" fontId="0" fillId="8" borderId="6" xfId="0" quotePrefix="1" applyFill="1" applyBorder="1" applyAlignment="1">
      <alignment horizontal="left"/>
    </xf>
    <xf numFmtId="0" fontId="0" fillId="8" borderId="7" xfId="0" applyFill="1" applyBorder="1" applyAlignment="1">
      <alignment horizontal="center"/>
    </xf>
    <xf numFmtId="0" fontId="13" fillId="7" borderId="14" xfId="0" applyFont="1" applyFill="1" applyBorder="1"/>
    <xf numFmtId="0" fontId="1" fillId="7" borderId="15" xfId="0" applyFont="1" applyFill="1" applyBorder="1"/>
    <xf numFmtId="0" fontId="1" fillId="7" borderId="16" xfId="0" applyFont="1" applyFill="1" applyBorder="1" applyAlignment="1">
      <alignment horizontal="center"/>
    </xf>
    <xf numFmtId="0" fontId="1" fillId="7" borderId="2" xfId="0" applyFont="1" applyFill="1" applyBorder="1"/>
    <xf numFmtId="0" fontId="1" fillId="7" borderId="0" xfId="0" applyFont="1" applyFill="1"/>
    <xf numFmtId="0" fontId="1" fillId="7" borderId="3" xfId="0" applyFont="1" applyFill="1" applyBorder="1" applyAlignment="1">
      <alignment horizontal="center"/>
    </xf>
    <xf numFmtId="0" fontId="0" fillId="7" borderId="3" xfId="0" applyFill="1" applyBorder="1" applyAlignment="1" applyProtection="1">
      <alignment horizontal="center"/>
      <protection locked="0"/>
    </xf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 applyAlignment="1">
      <alignment horizontal="center"/>
    </xf>
    <xf numFmtId="0" fontId="13" fillId="8" borderId="14" xfId="0" applyFont="1" applyFill="1" applyBorder="1"/>
    <xf numFmtId="0" fontId="14" fillId="8" borderId="15" xfId="0" applyFont="1" applyFill="1" applyBorder="1"/>
    <xf numFmtId="0" fontId="14" fillId="8" borderId="16" xfId="0" applyFont="1" applyFill="1" applyBorder="1" applyAlignment="1">
      <alignment horizontal="center"/>
    </xf>
    <xf numFmtId="0" fontId="15" fillId="8" borderId="2" xfId="0" applyFont="1" applyFill="1" applyBorder="1"/>
    <xf numFmtId="0" fontId="15" fillId="8" borderId="0" xfId="0" applyFont="1" applyFill="1"/>
    <xf numFmtId="0" fontId="15" fillId="8" borderId="3" xfId="0" applyFont="1" applyFill="1" applyBorder="1" applyAlignment="1">
      <alignment horizontal="center"/>
    </xf>
    <xf numFmtId="0" fontId="15" fillId="8" borderId="0" xfId="0" quotePrefix="1" applyFont="1" applyFill="1" applyProtection="1">
      <protection locked="0"/>
    </xf>
    <xf numFmtId="0" fontId="15" fillId="8" borderId="0" xfId="0" applyFont="1" applyFill="1" applyAlignment="1" applyProtection="1">
      <alignment horizontal="center"/>
      <protection locked="0"/>
    </xf>
    <xf numFmtId="0" fontId="15" fillId="8" borderId="2" xfId="0" applyFont="1" applyFill="1" applyBorder="1" applyAlignment="1">
      <alignment wrapText="1"/>
    </xf>
    <xf numFmtId="0" fontId="15" fillId="8" borderId="5" xfId="0" applyFont="1" applyFill="1" applyBorder="1" applyProtection="1">
      <protection locked="0"/>
    </xf>
    <xf numFmtId="0" fontId="15" fillId="8" borderId="6" xfId="0" applyFont="1" applyFill="1" applyBorder="1"/>
    <xf numFmtId="0" fontId="15" fillId="8" borderId="7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 wrapText="1"/>
    </xf>
    <xf numFmtId="0" fontId="0" fillId="4" borderId="13" xfId="0" applyFill="1" applyBorder="1" applyAlignment="1">
      <alignment horizontal="center"/>
    </xf>
    <xf numFmtId="0" fontId="12" fillId="4" borderId="13" xfId="0" applyFont="1" applyFill="1" applyBorder="1" applyAlignment="1">
      <alignment horizontal="left" wrapText="1"/>
    </xf>
    <xf numFmtId="0" fontId="12" fillId="4" borderId="18" xfId="0" applyFont="1" applyFill="1" applyBorder="1" applyAlignment="1">
      <alignment horizontal="left" wrapText="1"/>
    </xf>
    <xf numFmtId="0" fontId="12" fillId="4" borderId="21" xfId="0" applyFont="1" applyFill="1" applyBorder="1" applyAlignment="1">
      <alignment horizontal="left" wrapText="1"/>
    </xf>
    <xf numFmtId="0" fontId="0" fillId="0" borderId="21" xfId="0" applyBorder="1" applyAlignment="1">
      <alignment horizontal="center"/>
    </xf>
    <xf numFmtId="0" fontId="0" fillId="4" borderId="13" xfId="0" applyFill="1" applyBorder="1" applyAlignment="1">
      <alignment horizontal="left"/>
    </xf>
    <xf numFmtId="0" fontId="0" fillId="4" borderId="18" xfId="0" applyFill="1" applyBorder="1" applyAlignment="1">
      <alignment horizontal="left"/>
    </xf>
    <xf numFmtId="0" fontId="0" fillId="0" borderId="21" xfId="0" applyBorder="1" applyAlignment="1">
      <alignment horizontal="left"/>
    </xf>
    <xf numFmtId="0" fontId="10" fillId="4" borderId="15" xfId="0" applyFont="1" applyFill="1" applyBorder="1" applyAlignment="1">
      <alignment horizontal="center" wrapText="1"/>
    </xf>
    <xf numFmtId="0" fontId="10" fillId="0" borderId="0" xfId="0" applyFont="1" applyAlignment="1">
      <alignment horizontal="left"/>
    </xf>
    <xf numFmtId="170" fontId="5" fillId="5" borderId="4" xfId="0" applyNumberFormat="1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/>
    </xf>
    <xf numFmtId="10" fontId="5" fillId="5" borderId="4" xfId="1" applyNumberFormat="1" applyFont="1" applyFill="1" applyBorder="1" applyAlignment="1">
      <alignment horizontal="center" vertical="center"/>
    </xf>
    <xf numFmtId="169" fontId="5" fillId="5" borderId="4" xfId="1" applyNumberFormat="1" applyFont="1" applyFill="1" applyBorder="1" applyAlignment="1">
      <alignment horizontal="center" vertical="center"/>
    </xf>
    <xf numFmtId="171" fontId="1" fillId="5" borderId="4" xfId="2" applyNumberFormat="1" applyFont="1" applyFill="1" applyBorder="1"/>
    <xf numFmtId="171" fontId="0" fillId="5" borderId="4" xfId="0" applyNumberFormat="1" applyFill="1" applyBorder="1" applyAlignment="1">
      <alignment horizontal="center"/>
    </xf>
    <xf numFmtId="165" fontId="0" fillId="4" borderId="4" xfId="0" applyNumberFormat="1" applyFill="1" applyBorder="1"/>
    <xf numFmtId="172" fontId="0" fillId="4" borderId="4" xfId="1" applyNumberFormat="1" applyFont="1" applyFill="1" applyBorder="1"/>
    <xf numFmtId="0" fontId="0" fillId="3" borderId="29" xfId="0" applyFill="1" applyBorder="1"/>
    <xf numFmtId="0" fontId="0" fillId="3" borderId="30" xfId="0" applyFill="1" applyBorder="1"/>
    <xf numFmtId="0" fontId="0" fillId="3" borderId="31" xfId="0" applyFill="1" applyBorder="1"/>
    <xf numFmtId="14" fontId="0" fillId="0" borderId="0" xfId="0" applyNumberFormat="1"/>
    <xf numFmtId="0" fontId="0" fillId="0" borderId="0" xfId="0" applyFill="1" applyBorder="1"/>
    <xf numFmtId="0" fontId="1" fillId="3" borderId="13" xfId="0" applyFont="1" applyFill="1" applyBorder="1" applyAlignment="1">
      <alignment horizontal="center"/>
    </xf>
    <xf numFmtId="0" fontId="0" fillId="3" borderId="0" xfId="0" applyFill="1" applyBorder="1"/>
    <xf numFmtId="0" fontId="0" fillId="3" borderId="13" xfId="0" applyFill="1" applyBorder="1" applyAlignment="1">
      <alignment horizontal="left"/>
    </xf>
    <xf numFmtId="0" fontId="0" fillId="3" borderId="18" xfId="0" applyFill="1" applyBorder="1" applyAlignment="1">
      <alignment horizontal="left"/>
    </xf>
    <xf numFmtId="168" fontId="0" fillId="0" borderId="0" xfId="0" applyNumberFormat="1"/>
    <xf numFmtId="167" fontId="0" fillId="0" borderId="0" xfId="36" applyNumberFormat="1" applyFont="1" applyAlignment="1">
      <alignment horizontal="center"/>
    </xf>
    <xf numFmtId="2" fontId="31" fillId="4" borderId="4" xfId="0" applyNumberFormat="1" applyFont="1" applyFill="1" applyBorder="1" applyAlignment="1">
      <alignment horizontal="right" wrapText="1"/>
    </xf>
    <xf numFmtId="0" fontId="0" fillId="2" borderId="0" xfId="0" applyFill="1" applyAlignment="1">
      <alignment horizontal="center"/>
    </xf>
    <xf numFmtId="0" fontId="7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15" fillId="8" borderId="2" xfId="0" applyFont="1" applyFill="1" applyBorder="1" applyAlignment="1" applyProtection="1">
      <alignment horizontal="center"/>
      <protection locked="0"/>
    </xf>
    <xf numFmtId="167" fontId="0" fillId="34" borderId="0" xfId="36" applyNumberFormat="1" applyFont="1" applyFill="1" applyAlignment="1">
      <alignment horizontal="center"/>
    </xf>
    <xf numFmtId="0" fontId="0" fillId="34" borderId="0" xfId="0" applyFill="1" applyAlignment="1">
      <alignment horizontal="center"/>
    </xf>
    <xf numFmtId="168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0" fillId="33" borderId="0" xfId="0" applyFill="1" applyBorder="1" applyAlignment="1">
      <alignment horizontal="center" wrapText="1"/>
    </xf>
  </cellXfs>
  <cellStyles count="37">
    <cellStyle name="20% - Accent1" xfId="3"/>
    <cellStyle name="20% - Accent2" xfId="4"/>
    <cellStyle name="20% - Accent3" xfId="5"/>
    <cellStyle name="20% - Accent4" xfId="6"/>
    <cellStyle name="20% - Accent5" xfId="7"/>
    <cellStyle name="20% - Accent6" xfId="8"/>
    <cellStyle name="40% - Accent1" xfId="9"/>
    <cellStyle name="40% - Accent2" xfId="10"/>
    <cellStyle name="40% - Accent3" xfId="11"/>
    <cellStyle name="40% - Accent4" xfId="12"/>
    <cellStyle name="40% - Accent5" xfId="13"/>
    <cellStyle name="40% - Accent6" xfId="14"/>
    <cellStyle name="60% - Accent1" xfId="15"/>
    <cellStyle name="60% - Accent2" xfId="16"/>
    <cellStyle name="60% - Accent3" xfId="17"/>
    <cellStyle name="60% - Accent4" xfId="18"/>
    <cellStyle name="60% - Accent5" xfId="19"/>
    <cellStyle name="60% - Accent6" xfId="20"/>
    <cellStyle name="Bad" xfId="21"/>
    <cellStyle name="Calculation" xfId="22"/>
    <cellStyle name="Check Cell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nked Cell" xfId="31"/>
    <cellStyle name="Milliers" xfId="36" builtinId="3"/>
    <cellStyle name="Monétaire" xfId="2" builtinId="4"/>
    <cellStyle name="Neutral" xfId="32"/>
    <cellStyle name="Normal" xfId="0" builtinId="0"/>
    <cellStyle name="Output" xfId="33"/>
    <cellStyle name="Pourcentage" xfId="1" builtinId="5"/>
    <cellStyle name="Title" xfId="34"/>
    <cellStyle name="Warning Text" xfId="3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VM37"/>
  <sheetViews>
    <sheetView topLeftCell="A16" workbookViewId="0">
      <selection activeCell="B5" sqref="B5"/>
    </sheetView>
  </sheetViews>
  <sheetFormatPr baseColWidth="10" defaultColWidth="0" defaultRowHeight="15" zeroHeight="1" x14ac:dyDescent="0.25"/>
  <cols>
    <col min="1" max="1" width="4.85546875" customWidth="1"/>
    <col min="2" max="2" width="53.42578125" customWidth="1"/>
    <col min="3" max="3" width="11.42578125" customWidth="1"/>
    <col min="4" max="4" width="19.7109375" customWidth="1"/>
    <col min="5" max="5" width="3.140625" customWidth="1"/>
    <col min="257" max="257" width="11.42578125" hidden="1" customWidth="1"/>
    <col min="258" max="258" width="40.85546875" hidden="1" customWidth="1"/>
    <col min="259" max="261" width="11.42578125" hidden="1" customWidth="1"/>
    <col min="513" max="513" width="11.42578125" hidden="1" customWidth="1"/>
    <col min="514" max="514" width="40.85546875" hidden="1" customWidth="1"/>
    <col min="515" max="517" width="11.42578125" hidden="1" customWidth="1"/>
    <col min="769" max="769" width="11.42578125" hidden="1" customWidth="1"/>
    <col min="770" max="770" width="40.85546875" hidden="1" customWidth="1"/>
    <col min="771" max="773" width="11.42578125" hidden="1" customWidth="1"/>
    <col min="1025" max="1025" width="11.42578125" hidden="1" customWidth="1"/>
    <col min="1026" max="1026" width="40.85546875" hidden="1" customWidth="1"/>
    <col min="1027" max="1029" width="11.42578125" hidden="1" customWidth="1"/>
    <col min="1281" max="1281" width="11.42578125" hidden="1" customWidth="1"/>
    <col min="1282" max="1282" width="40.85546875" hidden="1" customWidth="1"/>
    <col min="1283" max="1285" width="11.42578125" hidden="1" customWidth="1"/>
    <col min="1537" max="1537" width="11.42578125" hidden="1" customWidth="1"/>
    <col min="1538" max="1538" width="40.85546875" hidden="1" customWidth="1"/>
    <col min="1539" max="1541" width="11.42578125" hidden="1" customWidth="1"/>
    <col min="1793" max="1793" width="11.42578125" hidden="1" customWidth="1"/>
    <col min="1794" max="1794" width="40.85546875" hidden="1" customWidth="1"/>
    <col min="1795" max="1797" width="11.42578125" hidden="1" customWidth="1"/>
    <col min="2049" max="2049" width="11.42578125" hidden="1" customWidth="1"/>
    <col min="2050" max="2050" width="40.85546875" hidden="1" customWidth="1"/>
    <col min="2051" max="2053" width="11.42578125" hidden="1" customWidth="1"/>
    <col min="2305" max="2305" width="11.42578125" hidden="1" customWidth="1"/>
    <col min="2306" max="2306" width="40.85546875" hidden="1" customWidth="1"/>
    <col min="2307" max="2309" width="11.42578125" hidden="1" customWidth="1"/>
    <col min="2561" max="2561" width="11.42578125" hidden="1" customWidth="1"/>
    <col min="2562" max="2562" width="40.85546875" hidden="1" customWidth="1"/>
    <col min="2563" max="2565" width="11.42578125" hidden="1" customWidth="1"/>
    <col min="2817" max="2817" width="11.42578125" hidden="1" customWidth="1"/>
    <col min="2818" max="2818" width="40.85546875" hidden="1" customWidth="1"/>
    <col min="2819" max="2821" width="11.42578125" hidden="1" customWidth="1"/>
    <col min="3073" max="3073" width="11.42578125" hidden="1" customWidth="1"/>
    <col min="3074" max="3074" width="40.85546875" hidden="1" customWidth="1"/>
    <col min="3075" max="3077" width="11.42578125" hidden="1" customWidth="1"/>
    <col min="3329" max="3329" width="11.42578125" hidden="1" customWidth="1"/>
    <col min="3330" max="3330" width="40.85546875" hidden="1" customWidth="1"/>
    <col min="3331" max="3333" width="11.42578125" hidden="1" customWidth="1"/>
    <col min="3585" max="3585" width="11.42578125" hidden="1" customWidth="1"/>
    <col min="3586" max="3586" width="40.85546875" hidden="1" customWidth="1"/>
    <col min="3587" max="3589" width="11.42578125" hidden="1" customWidth="1"/>
    <col min="3841" max="3841" width="11.42578125" hidden="1" customWidth="1"/>
    <col min="3842" max="3842" width="40.85546875" hidden="1" customWidth="1"/>
    <col min="3843" max="3845" width="11.42578125" hidden="1" customWidth="1"/>
    <col min="4097" max="4097" width="11.42578125" hidden="1" customWidth="1"/>
    <col min="4098" max="4098" width="40.85546875" hidden="1" customWidth="1"/>
    <col min="4099" max="4101" width="11.42578125" hidden="1" customWidth="1"/>
    <col min="4353" max="4353" width="11.42578125" hidden="1" customWidth="1"/>
    <col min="4354" max="4354" width="40.85546875" hidden="1" customWidth="1"/>
    <col min="4355" max="4357" width="11.42578125" hidden="1" customWidth="1"/>
    <col min="4609" max="4609" width="11.42578125" hidden="1" customWidth="1"/>
    <col min="4610" max="4610" width="40.85546875" hidden="1" customWidth="1"/>
    <col min="4611" max="4613" width="11.42578125" hidden="1" customWidth="1"/>
    <col min="4865" max="4865" width="11.42578125" hidden="1" customWidth="1"/>
    <col min="4866" max="4866" width="40.85546875" hidden="1" customWidth="1"/>
    <col min="4867" max="4869" width="11.42578125" hidden="1" customWidth="1"/>
    <col min="5121" max="5121" width="11.42578125" hidden="1" customWidth="1"/>
    <col min="5122" max="5122" width="40.85546875" hidden="1" customWidth="1"/>
    <col min="5123" max="5125" width="11.42578125" hidden="1" customWidth="1"/>
    <col min="5377" max="5377" width="11.42578125" hidden="1" customWidth="1"/>
    <col min="5378" max="5378" width="40.85546875" hidden="1" customWidth="1"/>
    <col min="5379" max="5381" width="11.42578125" hidden="1" customWidth="1"/>
    <col min="5633" max="5633" width="11.42578125" hidden="1" customWidth="1"/>
    <col min="5634" max="5634" width="40.85546875" hidden="1" customWidth="1"/>
    <col min="5635" max="5637" width="11.42578125" hidden="1" customWidth="1"/>
    <col min="5889" max="5889" width="11.42578125" hidden="1" customWidth="1"/>
    <col min="5890" max="5890" width="40.85546875" hidden="1" customWidth="1"/>
    <col min="5891" max="5893" width="11.42578125" hidden="1" customWidth="1"/>
    <col min="6145" max="6145" width="11.42578125" hidden="1" customWidth="1"/>
    <col min="6146" max="6146" width="40.85546875" hidden="1" customWidth="1"/>
    <col min="6147" max="6149" width="11.42578125" hidden="1" customWidth="1"/>
    <col min="6401" max="6401" width="11.42578125" hidden="1" customWidth="1"/>
    <col min="6402" max="6402" width="40.85546875" hidden="1" customWidth="1"/>
    <col min="6403" max="6405" width="11.42578125" hidden="1" customWidth="1"/>
    <col min="6657" max="6657" width="11.42578125" hidden="1" customWidth="1"/>
    <col min="6658" max="6658" width="40.85546875" hidden="1" customWidth="1"/>
    <col min="6659" max="6661" width="11.42578125" hidden="1" customWidth="1"/>
    <col min="6913" max="6913" width="11.42578125" hidden="1" customWidth="1"/>
    <col min="6914" max="6914" width="40.85546875" hidden="1" customWidth="1"/>
    <col min="6915" max="6917" width="11.42578125" hidden="1" customWidth="1"/>
    <col min="7169" max="7169" width="11.42578125" hidden="1" customWidth="1"/>
    <col min="7170" max="7170" width="40.85546875" hidden="1" customWidth="1"/>
    <col min="7171" max="7173" width="11.42578125" hidden="1" customWidth="1"/>
    <col min="7425" max="7425" width="11.42578125" hidden="1" customWidth="1"/>
    <col min="7426" max="7426" width="40.85546875" hidden="1" customWidth="1"/>
    <col min="7427" max="7429" width="11.42578125" hidden="1" customWidth="1"/>
    <col min="7681" max="7681" width="11.42578125" hidden="1" customWidth="1"/>
    <col min="7682" max="7682" width="40.85546875" hidden="1" customWidth="1"/>
    <col min="7683" max="7685" width="11.42578125" hidden="1" customWidth="1"/>
    <col min="7937" max="7937" width="11.42578125" hidden="1" customWidth="1"/>
    <col min="7938" max="7938" width="40.85546875" hidden="1" customWidth="1"/>
    <col min="7939" max="7941" width="11.42578125" hidden="1" customWidth="1"/>
    <col min="8193" max="8193" width="11.42578125" hidden="1" customWidth="1"/>
    <col min="8194" max="8194" width="40.85546875" hidden="1" customWidth="1"/>
    <col min="8195" max="8197" width="11.42578125" hidden="1" customWidth="1"/>
    <col min="8449" max="8449" width="11.42578125" hidden="1" customWidth="1"/>
    <col min="8450" max="8450" width="40.85546875" hidden="1" customWidth="1"/>
    <col min="8451" max="8453" width="11.42578125" hidden="1" customWidth="1"/>
    <col min="8705" max="8705" width="11.42578125" hidden="1" customWidth="1"/>
    <col min="8706" max="8706" width="40.85546875" hidden="1" customWidth="1"/>
    <col min="8707" max="8709" width="11.42578125" hidden="1" customWidth="1"/>
    <col min="8961" max="8961" width="11.42578125" hidden="1" customWidth="1"/>
    <col min="8962" max="8962" width="40.85546875" hidden="1" customWidth="1"/>
    <col min="8963" max="8965" width="11.42578125" hidden="1" customWidth="1"/>
    <col min="9217" max="9217" width="11.42578125" hidden="1" customWidth="1"/>
    <col min="9218" max="9218" width="40.85546875" hidden="1" customWidth="1"/>
    <col min="9219" max="9221" width="11.42578125" hidden="1" customWidth="1"/>
    <col min="9473" max="9473" width="11.42578125" hidden="1" customWidth="1"/>
    <col min="9474" max="9474" width="40.85546875" hidden="1" customWidth="1"/>
    <col min="9475" max="9477" width="11.42578125" hidden="1" customWidth="1"/>
    <col min="9729" max="9729" width="11.42578125" hidden="1" customWidth="1"/>
    <col min="9730" max="9730" width="40.85546875" hidden="1" customWidth="1"/>
    <col min="9731" max="9733" width="11.42578125" hidden="1" customWidth="1"/>
    <col min="9985" max="9985" width="11.42578125" hidden="1" customWidth="1"/>
    <col min="9986" max="9986" width="40.85546875" hidden="1" customWidth="1"/>
    <col min="9987" max="9989" width="11.42578125" hidden="1" customWidth="1"/>
    <col min="10241" max="10241" width="11.42578125" hidden="1" customWidth="1"/>
    <col min="10242" max="10242" width="40.85546875" hidden="1" customWidth="1"/>
    <col min="10243" max="10245" width="11.42578125" hidden="1" customWidth="1"/>
    <col min="10497" max="10497" width="11.42578125" hidden="1" customWidth="1"/>
    <col min="10498" max="10498" width="40.85546875" hidden="1" customWidth="1"/>
    <col min="10499" max="10501" width="11.42578125" hidden="1" customWidth="1"/>
    <col min="10753" max="10753" width="11.42578125" hidden="1" customWidth="1"/>
    <col min="10754" max="10754" width="40.85546875" hidden="1" customWidth="1"/>
    <col min="10755" max="10757" width="11.42578125" hidden="1" customWidth="1"/>
    <col min="11009" max="11009" width="11.42578125" hidden="1" customWidth="1"/>
    <col min="11010" max="11010" width="40.85546875" hidden="1" customWidth="1"/>
    <col min="11011" max="11013" width="11.42578125" hidden="1" customWidth="1"/>
    <col min="11265" max="11265" width="11.42578125" hidden="1" customWidth="1"/>
    <col min="11266" max="11266" width="40.85546875" hidden="1" customWidth="1"/>
    <col min="11267" max="11269" width="11.42578125" hidden="1" customWidth="1"/>
    <col min="11521" max="11521" width="11.42578125" hidden="1" customWidth="1"/>
    <col min="11522" max="11522" width="40.85546875" hidden="1" customWidth="1"/>
    <col min="11523" max="11525" width="11.42578125" hidden="1" customWidth="1"/>
    <col min="11777" max="11777" width="11.42578125" hidden="1" customWidth="1"/>
    <col min="11778" max="11778" width="40.85546875" hidden="1" customWidth="1"/>
    <col min="11779" max="11781" width="11.42578125" hidden="1" customWidth="1"/>
    <col min="12033" max="12033" width="11.42578125" hidden="1" customWidth="1"/>
    <col min="12034" max="12034" width="40.85546875" hidden="1" customWidth="1"/>
    <col min="12035" max="12037" width="11.42578125" hidden="1" customWidth="1"/>
    <col min="12289" max="12289" width="11.42578125" hidden="1" customWidth="1"/>
    <col min="12290" max="12290" width="40.85546875" hidden="1" customWidth="1"/>
    <col min="12291" max="12293" width="11.42578125" hidden="1" customWidth="1"/>
    <col min="12545" max="12545" width="11.42578125" hidden="1" customWidth="1"/>
    <col min="12546" max="12546" width="40.85546875" hidden="1" customWidth="1"/>
    <col min="12547" max="12549" width="11.42578125" hidden="1" customWidth="1"/>
    <col min="12801" max="12801" width="11.42578125" hidden="1" customWidth="1"/>
    <col min="12802" max="12802" width="40.85546875" hidden="1" customWidth="1"/>
    <col min="12803" max="12805" width="11.42578125" hidden="1" customWidth="1"/>
    <col min="13057" max="13057" width="11.42578125" hidden="1" customWidth="1"/>
    <col min="13058" max="13058" width="40.85546875" hidden="1" customWidth="1"/>
    <col min="13059" max="13061" width="11.42578125" hidden="1" customWidth="1"/>
    <col min="13313" max="13313" width="11.42578125" hidden="1" customWidth="1"/>
    <col min="13314" max="13314" width="40.85546875" hidden="1" customWidth="1"/>
    <col min="13315" max="13317" width="11.42578125" hidden="1" customWidth="1"/>
    <col min="13569" max="13569" width="11.42578125" hidden="1" customWidth="1"/>
    <col min="13570" max="13570" width="40.85546875" hidden="1" customWidth="1"/>
    <col min="13571" max="13573" width="11.42578125" hidden="1" customWidth="1"/>
    <col min="13825" max="13825" width="11.42578125" hidden="1" customWidth="1"/>
    <col min="13826" max="13826" width="40.85546875" hidden="1" customWidth="1"/>
    <col min="13827" max="13829" width="11.42578125" hidden="1" customWidth="1"/>
    <col min="14081" max="14081" width="11.42578125" hidden="1" customWidth="1"/>
    <col min="14082" max="14082" width="40.85546875" hidden="1" customWidth="1"/>
    <col min="14083" max="14085" width="11.42578125" hidden="1" customWidth="1"/>
    <col min="14337" max="14337" width="11.42578125" hidden="1" customWidth="1"/>
    <col min="14338" max="14338" width="40.85546875" hidden="1" customWidth="1"/>
    <col min="14339" max="14341" width="11.42578125" hidden="1" customWidth="1"/>
    <col min="14593" max="14593" width="11.42578125" hidden="1" customWidth="1"/>
    <col min="14594" max="14594" width="40.85546875" hidden="1" customWidth="1"/>
    <col min="14595" max="14597" width="11.42578125" hidden="1" customWidth="1"/>
    <col min="14849" max="14849" width="11.42578125" hidden="1" customWidth="1"/>
    <col min="14850" max="14850" width="40.85546875" hidden="1" customWidth="1"/>
    <col min="14851" max="14853" width="11.42578125" hidden="1" customWidth="1"/>
    <col min="15105" max="15105" width="11.42578125" hidden="1" customWidth="1"/>
    <col min="15106" max="15106" width="40.85546875" hidden="1" customWidth="1"/>
    <col min="15107" max="15109" width="11.42578125" hidden="1" customWidth="1"/>
    <col min="15361" max="15361" width="11.42578125" hidden="1" customWidth="1"/>
    <col min="15362" max="15362" width="40.85546875" hidden="1" customWidth="1"/>
    <col min="15363" max="15365" width="11.42578125" hidden="1" customWidth="1"/>
    <col min="15617" max="15617" width="11.42578125" hidden="1" customWidth="1"/>
    <col min="15618" max="15618" width="40.85546875" hidden="1" customWidth="1"/>
    <col min="15619" max="15621" width="11.42578125" hidden="1" customWidth="1"/>
    <col min="15873" max="15873" width="11.42578125" hidden="1" customWidth="1"/>
    <col min="15874" max="15874" width="40.85546875" hidden="1" customWidth="1"/>
    <col min="15875" max="15877" width="11.42578125" hidden="1" customWidth="1"/>
    <col min="16129" max="16129" width="11.42578125" hidden="1" customWidth="1"/>
    <col min="16130" max="16130" width="40.85546875" hidden="1" customWidth="1"/>
    <col min="16131" max="16133" width="11.42578125" hidden="1" customWidth="1"/>
  </cols>
  <sheetData>
    <row r="1" spans="1:254" s="1" customFormat="1" x14ac:dyDescent="0.25"/>
    <row r="2" spans="1:254" s="2" customFormat="1" ht="21" x14ac:dyDescent="0.35">
      <c r="A2" s="113" t="s">
        <v>0</v>
      </c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3"/>
      <c r="W2" s="113"/>
      <c r="X2" s="113"/>
      <c r="Y2" s="113"/>
      <c r="Z2" s="113"/>
      <c r="AA2" s="113"/>
      <c r="AB2" s="113"/>
      <c r="AC2" s="113"/>
      <c r="AD2" s="113"/>
      <c r="AE2" s="113"/>
      <c r="AF2" s="113"/>
      <c r="AG2" s="113"/>
      <c r="AH2" s="113"/>
      <c r="AI2" s="113"/>
      <c r="AJ2" s="113"/>
      <c r="AK2" s="113"/>
      <c r="AL2" s="113"/>
      <c r="AM2" s="113"/>
      <c r="AN2" s="113"/>
      <c r="AO2" s="113"/>
      <c r="AP2" s="113"/>
      <c r="AQ2" s="113"/>
      <c r="AR2" s="113"/>
      <c r="AS2" s="113"/>
      <c r="AT2" s="113"/>
      <c r="AU2" s="113"/>
      <c r="AV2" s="113"/>
      <c r="AW2" s="113"/>
      <c r="AX2" s="113"/>
      <c r="AY2" s="113"/>
      <c r="AZ2" s="113"/>
      <c r="BA2" s="113"/>
      <c r="BB2" s="113"/>
      <c r="BC2" s="113"/>
      <c r="BD2" s="113"/>
      <c r="BE2" s="113"/>
      <c r="BF2" s="113"/>
      <c r="BG2" s="113"/>
      <c r="BH2" s="113"/>
      <c r="BI2" s="113"/>
      <c r="BJ2" s="113"/>
      <c r="BK2" s="113"/>
      <c r="BL2" s="113"/>
      <c r="BM2" s="113"/>
      <c r="BN2" s="113"/>
      <c r="BO2" s="113"/>
      <c r="BP2" s="113"/>
      <c r="BQ2" s="113"/>
      <c r="BR2" s="113"/>
      <c r="BS2" s="113"/>
      <c r="BT2" s="113"/>
      <c r="BU2" s="113"/>
      <c r="BV2" s="113"/>
      <c r="BW2" s="113"/>
      <c r="BX2" s="113"/>
      <c r="BY2" s="113"/>
      <c r="BZ2" s="113"/>
      <c r="CA2" s="113"/>
      <c r="CB2" s="113"/>
      <c r="CC2" s="113"/>
      <c r="CD2" s="113"/>
      <c r="CE2" s="113"/>
      <c r="CF2" s="113"/>
      <c r="CG2" s="113"/>
      <c r="CH2" s="113"/>
      <c r="CI2" s="113"/>
      <c r="CJ2" s="113"/>
      <c r="CK2" s="113"/>
      <c r="CL2" s="113"/>
      <c r="CM2" s="113"/>
      <c r="CN2" s="113"/>
      <c r="CO2" s="113"/>
      <c r="CP2" s="113"/>
      <c r="CQ2" s="113"/>
      <c r="CR2" s="113"/>
      <c r="CS2" s="113"/>
      <c r="CT2" s="113"/>
      <c r="CU2" s="113"/>
      <c r="CV2" s="113"/>
      <c r="CW2" s="113"/>
      <c r="CX2" s="113"/>
      <c r="CY2" s="113"/>
      <c r="CZ2" s="113"/>
      <c r="DA2" s="113"/>
      <c r="DB2" s="113"/>
      <c r="DC2" s="113"/>
      <c r="DD2" s="113"/>
      <c r="DE2" s="113"/>
      <c r="DF2" s="113"/>
      <c r="DG2" s="113"/>
      <c r="DH2" s="113"/>
      <c r="DI2" s="113"/>
      <c r="DJ2" s="113"/>
      <c r="DK2" s="113"/>
      <c r="DL2" s="113"/>
      <c r="DM2" s="113"/>
      <c r="DN2" s="113"/>
      <c r="DO2" s="113"/>
      <c r="DP2" s="113"/>
      <c r="DQ2" s="113"/>
      <c r="DR2" s="113"/>
      <c r="DS2" s="113"/>
      <c r="DT2" s="113"/>
      <c r="DU2" s="113"/>
      <c r="DV2" s="113"/>
      <c r="DW2" s="113"/>
      <c r="DX2" s="113"/>
      <c r="DY2" s="113"/>
      <c r="DZ2" s="113"/>
      <c r="EA2" s="113"/>
      <c r="EB2" s="113"/>
      <c r="EC2" s="113"/>
      <c r="ED2" s="113"/>
      <c r="EE2" s="113"/>
      <c r="EF2" s="113"/>
      <c r="EG2" s="113"/>
      <c r="EH2" s="113"/>
      <c r="EI2" s="113"/>
      <c r="EJ2" s="113"/>
      <c r="EK2" s="113"/>
      <c r="EL2" s="113"/>
      <c r="EM2" s="113"/>
      <c r="EN2" s="113"/>
      <c r="EO2" s="113"/>
      <c r="EP2" s="113"/>
      <c r="EQ2" s="113"/>
      <c r="ER2" s="113"/>
      <c r="ES2" s="113"/>
      <c r="ET2" s="113"/>
      <c r="EU2" s="113"/>
      <c r="EV2" s="113"/>
      <c r="EW2" s="113"/>
      <c r="EX2" s="113"/>
      <c r="EY2" s="113"/>
      <c r="EZ2" s="113"/>
      <c r="FA2" s="113"/>
      <c r="FB2" s="113"/>
      <c r="FC2" s="113"/>
      <c r="FD2" s="113"/>
      <c r="FE2" s="113"/>
      <c r="FF2" s="113"/>
      <c r="FG2" s="113"/>
      <c r="FH2" s="113"/>
      <c r="FI2" s="113"/>
      <c r="FJ2" s="113"/>
      <c r="FK2" s="113"/>
      <c r="FL2" s="113"/>
      <c r="FM2" s="113"/>
      <c r="FN2" s="113"/>
      <c r="FO2" s="113"/>
      <c r="FP2" s="113"/>
      <c r="FQ2" s="113"/>
      <c r="FR2" s="113"/>
      <c r="FS2" s="113"/>
      <c r="FT2" s="113"/>
      <c r="FU2" s="113"/>
      <c r="FV2" s="113"/>
      <c r="FW2" s="113"/>
      <c r="FX2" s="113"/>
      <c r="FY2" s="113"/>
      <c r="FZ2" s="113"/>
      <c r="GA2" s="113"/>
      <c r="GB2" s="113"/>
      <c r="GC2" s="113"/>
      <c r="GD2" s="113"/>
      <c r="GE2" s="113"/>
      <c r="GF2" s="113"/>
      <c r="GG2" s="113"/>
      <c r="GH2" s="113"/>
      <c r="GI2" s="113"/>
      <c r="GJ2" s="113"/>
      <c r="GK2" s="113"/>
      <c r="GL2" s="113"/>
      <c r="GM2" s="113"/>
      <c r="GN2" s="113"/>
      <c r="GO2" s="113"/>
      <c r="GP2" s="113"/>
      <c r="GQ2" s="113"/>
      <c r="GR2" s="113"/>
      <c r="GS2" s="113"/>
      <c r="GT2" s="113"/>
      <c r="GU2" s="113"/>
      <c r="GV2" s="113"/>
      <c r="GW2" s="113"/>
      <c r="GX2" s="113"/>
      <c r="GY2" s="113"/>
      <c r="GZ2" s="113"/>
      <c r="HA2" s="113"/>
      <c r="HB2" s="113"/>
      <c r="HC2" s="113"/>
      <c r="HD2" s="113"/>
      <c r="HE2" s="113"/>
      <c r="HF2" s="113"/>
      <c r="HG2" s="113"/>
      <c r="HH2" s="113"/>
      <c r="HI2" s="113"/>
      <c r="HJ2" s="113"/>
      <c r="HK2" s="113"/>
      <c r="HL2" s="113"/>
      <c r="HM2" s="113"/>
      <c r="HN2" s="113"/>
      <c r="HO2" s="113"/>
      <c r="HP2" s="113"/>
      <c r="HQ2" s="113"/>
      <c r="HR2" s="113"/>
      <c r="HS2" s="113"/>
      <c r="HT2" s="113"/>
      <c r="HU2" s="113"/>
      <c r="HV2" s="113"/>
      <c r="HW2" s="113"/>
      <c r="HX2" s="113"/>
      <c r="HY2" s="113"/>
      <c r="HZ2" s="113"/>
      <c r="IA2" s="113"/>
      <c r="IB2" s="113"/>
      <c r="IC2" s="113"/>
      <c r="ID2" s="113"/>
      <c r="IE2" s="113"/>
      <c r="IF2" s="113"/>
      <c r="IG2" s="113"/>
      <c r="IH2" s="113"/>
      <c r="II2" s="113"/>
      <c r="IJ2" s="113"/>
      <c r="IK2" s="113"/>
      <c r="IL2" s="113"/>
      <c r="IM2" s="113"/>
      <c r="IN2" s="113"/>
      <c r="IO2" s="113"/>
      <c r="IP2" s="113"/>
      <c r="IQ2" s="113"/>
      <c r="IR2" s="113"/>
      <c r="IS2" s="113"/>
      <c r="IT2" s="113"/>
    </row>
    <row r="3" spans="1:254" s="1" customFormat="1" ht="18.75" x14ac:dyDescent="0.3">
      <c r="A3" s="114" t="s">
        <v>1</v>
      </c>
      <c r="B3" s="114"/>
      <c r="C3" s="114"/>
      <c r="D3" s="114"/>
      <c r="E3" s="114"/>
    </row>
    <row r="4" spans="1:254" s="1" customFormat="1" x14ac:dyDescent="0.25"/>
    <row r="5" spans="1:254" s="1" customFormat="1" x14ac:dyDescent="0.25"/>
    <row r="6" spans="1:254" s="1" customFormat="1" x14ac:dyDescent="0.25"/>
    <row r="7" spans="1:254" s="1" customFormat="1" x14ac:dyDescent="0.25"/>
    <row r="8" spans="1:254" s="1" customFormat="1" x14ac:dyDescent="0.25"/>
    <row r="9" spans="1:254" s="1" customFormat="1" x14ac:dyDescent="0.25"/>
    <row r="10" spans="1:254" s="1" customFormat="1" x14ac:dyDescent="0.25"/>
    <row r="11" spans="1:254" s="1" customFormat="1" ht="26.25" x14ac:dyDescent="0.4">
      <c r="A11" s="115" t="s">
        <v>2</v>
      </c>
      <c r="B11" s="115"/>
      <c r="C11" s="115"/>
      <c r="D11" s="115"/>
      <c r="E11" s="115"/>
    </row>
    <row r="12" spans="1:254" s="1" customFormat="1" x14ac:dyDescent="0.25"/>
    <row r="13" spans="1:254" s="1" customFormat="1" x14ac:dyDescent="0.25"/>
    <row r="14" spans="1:254" s="1" customFormat="1" x14ac:dyDescent="0.25"/>
    <row r="15" spans="1:254" s="1" customFormat="1" ht="18.75" x14ac:dyDescent="0.3">
      <c r="A15" s="114"/>
      <c r="B15" s="114"/>
      <c r="C15" s="114"/>
      <c r="D15" s="114"/>
      <c r="E15" s="114"/>
    </row>
    <row r="16" spans="1:254" s="1" customFormat="1" x14ac:dyDescent="0.25"/>
    <row r="17" spans="1:5" s="1" customFormat="1" x14ac:dyDescent="0.25">
      <c r="B17" s="3" t="s">
        <v>3</v>
      </c>
      <c r="D17" s="3" t="s">
        <v>4</v>
      </c>
    </row>
    <row r="18" spans="1:5" s="1" customFormat="1" ht="30" customHeight="1" x14ac:dyDescent="0.25">
      <c r="B18" s="4"/>
      <c r="D18" s="5"/>
    </row>
    <row r="19" spans="1:5" s="1" customFormat="1" ht="30" customHeight="1" x14ac:dyDescent="0.25">
      <c r="B19" s="4"/>
      <c r="D19" s="5"/>
    </row>
    <row r="20" spans="1:5" s="1" customFormat="1" ht="30" customHeight="1" x14ac:dyDescent="0.25">
      <c r="B20" s="4"/>
      <c r="D20" s="5"/>
    </row>
    <row r="21" spans="1:5" s="1" customFormat="1" ht="30" customHeight="1" x14ac:dyDescent="0.25">
      <c r="B21" s="4"/>
      <c r="D21" s="5"/>
    </row>
    <row r="22" spans="1:5" s="1" customFormat="1" ht="30" customHeight="1" x14ac:dyDescent="0.25">
      <c r="B22" s="6"/>
      <c r="D22" s="7"/>
    </row>
    <row r="23" spans="1:5" s="1" customFormat="1" x14ac:dyDescent="0.25"/>
    <row r="24" spans="1:5" s="1" customFormat="1" x14ac:dyDescent="0.25"/>
    <row r="25" spans="1:5" s="1" customFormat="1" x14ac:dyDescent="0.25"/>
    <row r="26" spans="1:5" s="1" customFormat="1" x14ac:dyDescent="0.25">
      <c r="A26" s="116" t="s">
        <v>5</v>
      </c>
      <c r="B26" s="116"/>
      <c r="C26" s="116"/>
      <c r="D26" s="116"/>
      <c r="E26" s="116"/>
    </row>
    <row r="27" spans="1:5" s="1" customFormat="1" x14ac:dyDescent="0.25"/>
    <row r="28" spans="1:5" s="1" customFormat="1" x14ac:dyDescent="0.25"/>
    <row r="29" spans="1:5" s="1" customFormat="1" x14ac:dyDescent="0.25"/>
    <row r="30" spans="1:5" s="1" customFormat="1" x14ac:dyDescent="0.25"/>
    <row r="31" spans="1:5" s="1" customFormat="1" x14ac:dyDescent="0.25"/>
    <row r="32" spans="1:5" s="1" customFormat="1" x14ac:dyDescent="0.25"/>
    <row r="33" spans="1:5" s="1" customFormat="1" x14ac:dyDescent="0.25">
      <c r="A33" s="111" t="s">
        <v>6</v>
      </c>
      <c r="B33" s="111"/>
      <c r="C33" s="111"/>
      <c r="D33" s="111"/>
      <c r="E33" s="111"/>
    </row>
    <row r="34" spans="1:5" s="1" customFormat="1" x14ac:dyDescent="0.25">
      <c r="A34" s="111" t="s">
        <v>7</v>
      </c>
      <c r="B34" s="111"/>
      <c r="C34" s="111"/>
      <c r="D34" s="111"/>
      <c r="E34" s="111"/>
    </row>
    <row r="35" spans="1:5" s="1" customFormat="1" x14ac:dyDescent="0.25"/>
    <row r="36" spans="1:5" s="1" customFormat="1" ht="15.75" x14ac:dyDescent="0.25">
      <c r="A36" s="112" t="s">
        <v>8</v>
      </c>
      <c r="B36" s="112"/>
      <c r="C36" s="112"/>
      <c r="D36" s="112"/>
      <c r="E36" s="112"/>
    </row>
    <row r="37" spans="1:5" s="1" customFormat="1" x14ac:dyDescent="0.25"/>
  </sheetData>
  <mergeCells count="8">
    <mergeCell ref="A34:E34"/>
    <mergeCell ref="A36:E36"/>
    <mergeCell ref="A2:IT2"/>
    <mergeCell ref="A3:E3"/>
    <mergeCell ref="A11:E11"/>
    <mergeCell ref="A15:E15"/>
    <mergeCell ref="A26:E26"/>
    <mergeCell ref="A33:E3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73"/>
  <sheetViews>
    <sheetView showGridLines="0" workbookViewId="0">
      <selection activeCell="R223" sqref="R223"/>
    </sheetView>
  </sheetViews>
  <sheetFormatPr baseColWidth="10" defaultColWidth="11.5703125" defaultRowHeight="15" x14ac:dyDescent="0.25"/>
  <cols>
    <col min="1" max="1" width="29.7109375" bestFit="1" customWidth="1"/>
    <col min="2" max="2" width="36.42578125" customWidth="1"/>
    <col min="3" max="3" width="12.7109375" bestFit="1" customWidth="1"/>
    <col min="4" max="4" width="12.5703125" bestFit="1" customWidth="1"/>
    <col min="5" max="5" width="12.42578125" bestFit="1" customWidth="1"/>
    <col min="6" max="6" width="12.7109375" bestFit="1" customWidth="1"/>
    <col min="7" max="7" width="12.140625" bestFit="1" customWidth="1"/>
    <col min="8" max="8" width="12.7109375" bestFit="1" customWidth="1"/>
    <col min="9" max="9" width="17.28515625" bestFit="1" customWidth="1"/>
    <col min="10" max="10" width="12.85546875" bestFit="1" customWidth="1"/>
    <col min="11" max="11" width="9.5703125" bestFit="1" customWidth="1"/>
  </cols>
  <sheetData>
    <row r="1" spans="1:11" ht="15.75" thickBot="1" x14ac:dyDescent="0.3"/>
    <row r="2" spans="1:11" ht="30.75" thickBot="1" x14ac:dyDescent="0.3">
      <c r="A2" s="79" t="s">
        <v>9</v>
      </c>
      <c r="B2" s="80" t="s">
        <v>10</v>
      </c>
      <c r="C2" s="80" t="s">
        <v>11</v>
      </c>
    </row>
    <row r="3" spans="1:11" x14ac:dyDescent="0.25">
      <c r="A3" s="82" t="s">
        <v>12</v>
      </c>
      <c r="B3" s="86" t="s">
        <v>13</v>
      </c>
      <c r="C3" s="81" t="s">
        <v>14</v>
      </c>
    </row>
    <row r="4" spans="1:11" x14ac:dyDescent="0.25">
      <c r="A4" s="82" t="s">
        <v>15</v>
      </c>
      <c r="B4" s="86" t="s">
        <v>16</v>
      </c>
      <c r="C4" s="81" t="s">
        <v>14</v>
      </c>
    </row>
    <row r="5" spans="1:11" x14ac:dyDescent="0.25">
      <c r="A5" s="82" t="s">
        <v>17</v>
      </c>
      <c r="B5" s="86" t="s">
        <v>18</v>
      </c>
      <c r="C5" s="81" t="s">
        <v>14</v>
      </c>
    </row>
    <row r="6" spans="1:11" x14ac:dyDescent="0.25">
      <c r="A6" s="82" t="s">
        <v>19</v>
      </c>
      <c r="B6" s="86" t="s">
        <v>20</v>
      </c>
      <c r="C6" s="81" t="s">
        <v>14</v>
      </c>
    </row>
    <row r="7" spans="1:11" x14ac:dyDescent="0.25">
      <c r="A7" s="82" t="s">
        <v>21</v>
      </c>
      <c r="B7" s="86" t="s">
        <v>22</v>
      </c>
      <c r="C7" s="81" t="s">
        <v>14</v>
      </c>
    </row>
    <row r="8" spans="1:11" x14ac:dyDescent="0.25">
      <c r="A8" s="82" t="s">
        <v>23</v>
      </c>
      <c r="B8" s="86" t="s">
        <v>24</v>
      </c>
      <c r="C8" s="81" t="s">
        <v>14</v>
      </c>
    </row>
    <row r="9" spans="1:11" x14ac:dyDescent="0.25">
      <c r="A9" s="82" t="s">
        <v>25</v>
      </c>
      <c r="B9" s="86" t="s">
        <v>26</v>
      </c>
      <c r="C9" s="81" t="s">
        <v>14</v>
      </c>
    </row>
    <row r="10" spans="1:11" ht="26.25" x14ac:dyDescent="0.25">
      <c r="A10" s="82" t="s">
        <v>27</v>
      </c>
      <c r="B10" s="86" t="s">
        <v>28</v>
      </c>
      <c r="C10" s="81" t="s">
        <v>14</v>
      </c>
    </row>
    <row r="11" spans="1:11" ht="15.75" thickBot="1" x14ac:dyDescent="0.3">
      <c r="A11" s="83" t="s">
        <v>29</v>
      </c>
      <c r="B11" s="87" t="s">
        <v>30</v>
      </c>
      <c r="C11" s="81" t="s">
        <v>14</v>
      </c>
    </row>
    <row r="12" spans="1:11" ht="15.75" thickBot="1" x14ac:dyDescent="0.3">
      <c r="A12" s="84" t="s">
        <v>31</v>
      </c>
      <c r="B12" s="88" t="s">
        <v>32</v>
      </c>
      <c r="C12" s="85" t="s">
        <v>33</v>
      </c>
    </row>
    <row r="14" spans="1:11" x14ac:dyDescent="0.25">
      <c r="A14" s="90"/>
    </row>
    <row r="15" spans="1:11" ht="15.75" thickBot="1" x14ac:dyDescent="0.3"/>
    <row r="16" spans="1:11" s="41" customFormat="1" ht="27" thickBot="1" x14ac:dyDescent="0.3">
      <c r="A16" s="39" t="s">
        <v>34</v>
      </c>
      <c r="B16" s="40" t="s">
        <v>12</v>
      </c>
      <c r="C16" s="40" t="s">
        <v>15</v>
      </c>
      <c r="D16" s="40" t="s">
        <v>17</v>
      </c>
      <c r="E16" s="89" t="s">
        <v>19</v>
      </c>
      <c r="F16" s="40" t="s">
        <v>21</v>
      </c>
      <c r="G16" s="40" t="s">
        <v>23</v>
      </c>
      <c r="H16" s="40" t="s">
        <v>25</v>
      </c>
      <c r="I16" s="40" t="s">
        <v>27</v>
      </c>
      <c r="J16" s="40" t="s">
        <v>29</v>
      </c>
      <c r="K16" s="40" t="s">
        <v>31</v>
      </c>
    </row>
    <row r="17" spans="1:11" ht="16.5" thickTop="1" thickBot="1" x14ac:dyDescent="0.3">
      <c r="A17" s="28" t="s">
        <v>34</v>
      </c>
      <c r="B17" s="28" t="s">
        <v>35</v>
      </c>
      <c r="C17" s="28" t="s">
        <v>36</v>
      </c>
      <c r="D17" s="28" t="s">
        <v>37</v>
      </c>
      <c r="E17" s="32" t="s">
        <v>38</v>
      </c>
      <c r="F17" s="28" t="s">
        <v>39</v>
      </c>
      <c r="G17" s="28" t="s">
        <v>40</v>
      </c>
      <c r="H17" s="28" t="s">
        <v>41</v>
      </c>
      <c r="I17" s="28" t="s">
        <v>42</v>
      </c>
      <c r="J17" s="28" t="s">
        <v>43</v>
      </c>
      <c r="K17" s="28" t="s">
        <v>44</v>
      </c>
    </row>
    <row r="18" spans="1:11" ht="15.75" thickTop="1" x14ac:dyDescent="0.25">
      <c r="A18" s="33">
        <v>36556</v>
      </c>
      <c r="B18" s="31">
        <v>27.203099999999999</v>
      </c>
      <c r="C18" s="27">
        <v>23.234400000000001</v>
      </c>
      <c r="D18" s="27">
        <v>27.3125</v>
      </c>
      <c r="E18" s="30">
        <v>18.7272</v>
      </c>
      <c r="F18" s="27">
        <v>30.109400000000001</v>
      </c>
      <c r="G18" s="27">
        <v>27.1875</v>
      </c>
      <c r="H18" s="27">
        <v>23.328099999999999</v>
      </c>
      <c r="I18" s="27">
        <v>50.5625</v>
      </c>
      <c r="J18" s="27">
        <v>27.640599999999999</v>
      </c>
      <c r="K18" s="27">
        <v>1394.46</v>
      </c>
    </row>
    <row r="19" spans="1:11" x14ac:dyDescent="0.25">
      <c r="A19" s="33">
        <v>36585</v>
      </c>
      <c r="B19" s="27">
        <v>25.6875</v>
      </c>
      <c r="C19" s="27">
        <v>20.515599999999999</v>
      </c>
      <c r="D19" s="27">
        <v>26.156300000000002</v>
      </c>
      <c r="E19" s="30">
        <v>16.7225</v>
      </c>
      <c r="F19" s="27">
        <v>28.140599999999999</v>
      </c>
      <c r="G19" s="27">
        <v>25.6875</v>
      </c>
      <c r="H19" s="27">
        <v>20.984400000000001</v>
      </c>
      <c r="I19" s="27">
        <v>55.875</v>
      </c>
      <c r="J19" s="27">
        <v>24.281300000000002</v>
      </c>
      <c r="K19" s="27">
        <v>1366.42</v>
      </c>
    </row>
    <row r="20" spans="1:11" x14ac:dyDescent="0.25">
      <c r="A20" s="33">
        <v>36616</v>
      </c>
      <c r="B20" s="27">
        <v>29.265599999999999</v>
      </c>
      <c r="C20" s="27">
        <v>21.218800000000002</v>
      </c>
      <c r="D20" s="27">
        <v>29.3125</v>
      </c>
      <c r="E20" s="30">
        <v>19.7041</v>
      </c>
      <c r="F20" s="27">
        <v>30.671900000000001</v>
      </c>
      <c r="G20" s="27">
        <v>29.203099999999999</v>
      </c>
      <c r="H20" s="27">
        <v>23.046900000000001</v>
      </c>
      <c r="I20" s="27">
        <v>60.5625</v>
      </c>
      <c r="J20" s="27">
        <v>26.734400000000001</v>
      </c>
      <c r="K20" s="27">
        <v>1498.58</v>
      </c>
    </row>
    <row r="21" spans="1:11" x14ac:dyDescent="0.25">
      <c r="A21" s="33">
        <v>36644</v>
      </c>
      <c r="B21" s="27">
        <v>28.656300000000002</v>
      </c>
      <c r="C21" s="27">
        <v>22.343800000000002</v>
      </c>
      <c r="D21" s="27">
        <v>28.875</v>
      </c>
      <c r="E21" s="30">
        <v>19.894400000000001</v>
      </c>
      <c r="F21" s="27">
        <v>30.3125</v>
      </c>
      <c r="G21" s="27">
        <v>29.625</v>
      </c>
      <c r="H21" s="27">
        <v>22.281300000000002</v>
      </c>
      <c r="I21" s="27">
        <v>55</v>
      </c>
      <c r="J21" s="27">
        <v>28.484400000000001</v>
      </c>
      <c r="K21" s="27">
        <v>1452.43</v>
      </c>
    </row>
    <row r="22" spans="1:11" x14ac:dyDescent="0.25">
      <c r="A22" s="33">
        <v>36677</v>
      </c>
      <c r="B22" s="27">
        <v>27.109400000000001</v>
      </c>
      <c r="C22" s="27">
        <v>23.9375</v>
      </c>
      <c r="D22" s="27">
        <v>32.265599999999999</v>
      </c>
      <c r="E22" s="30">
        <v>20.3385</v>
      </c>
      <c r="F22" s="27">
        <v>29.5</v>
      </c>
      <c r="G22" s="27">
        <v>29.5</v>
      </c>
      <c r="H22" s="27">
        <v>21.578099999999999</v>
      </c>
      <c r="I22" s="27">
        <v>49.281300000000002</v>
      </c>
      <c r="J22" s="27">
        <v>28.421900000000001</v>
      </c>
      <c r="K22" s="27">
        <v>1420.6</v>
      </c>
    </row>
    <row r="23" spans="1:11" x14ac:dyDescent="0.25">
      <c r="A23" s="33">
        <v>36707</v>
      </c>
      <c r="B23" s="27">
        <v>25.593800000000002</v>
      </c>
      <c r="C23" s="27">
        <v>25.234400000000001</v>
      </c>
      <c r="D23" s="27">
        <v>30.343800000000002</v>
      </c>
      <c r="E23" s="30">
        <v>19.285399999999999</v>
      </c>
      <c r="F23" s="27">
        <v>29.5625</v>
      </c>
      <c r="G23" s="27">
        <v>28.281300000000002</v>
      </c>
      <c r="H23" s="27">
        <v>19.640599999999999</v>
      </c>
      <c r="I23" s="27">
        <v>54.1875</v>
      </c>
      <c r="J23" s="27">
        <v>27.25</v>
      </c>
      <c r="K23" s="27">
        <v>1454.6</v>
      </c>
    </row>
    <row r="24" spans="1:11" x14ac:dyDescent="0.25">
      <c r="A24" s="33">
        <v>36738</v>
      </c>
      <c r="B24" s="27">
        <v>26</v>
      </c>
      <c r="C24" s="27">
        <v>24.3125</v>
      </c>
      <c r="D24" s="27">
        <v>29.1875</v>
      </c>
      <c r="E24" s="30">
        <v>20.985600000000002</v>
      </c>
      <c r="F24" s="27">
        <v>29.125</v>
      </c>
      <c r="G24" s="27">
        <v>28.718800000000002</v>
      </c>
      <c r="H24" s="27">
        <v>19.8125</v>
      </c>
      <c r="I24" s="27">
        <v>51.3125</v>
      </c>
      <c r="J24" s="27">
        <v>27.671900000000001</v>
      </c>
      <c r="K24" s="27">
        <v>1430.83</v>
      </c>
    </row>
    <row r="25" spans="1:11" x14ac:dyDescent="0.25">
      <c r="A25" s="33">
        <v>36769</v>
      </c>
      <c r="B25" s="27">
        <v>24.921900000000001</v>
      </c>
      <c r="C25" s="27">
        <v>24.015599999999999</v>
      </c>
      <c r="D25" s="27">
        <v>32.375</v>
      </c>
      <c r="E25" s="30">
        <v>23.117100000000001</v>
      </c>
      <c r="F25" s="27">
        <v>30.156300000000002</v>
      </c>
      <c r="G25" s="27">
        <v>31.5625</v>
      </c>
      <c r="H25" s="27">
        <v>20.265599999999999</v>
      </c>
      <c r="I25" s="27">
        <v>56.531300000000002</v>
      </c>
      <c r="J25" s="27">
        <v>28.75</v>
      </c>
      <c r="K25" s="27">
        <v>1517.68</v>
      </c>
    </row>
    <row r="26" spans="1:11" x14ac:dyDescent="0.25">
      <c r="A26" s="33">
        <v>36798</v>
      </c>
      <c r="B26" s="27">
        <v>24.890599999999999</v>
      </c>
      <c r="C26" s="27">
        <v>24.984400000000001</v>
      </c>
      <c r="D26" s="27">
        <v>32.765599999999999</v>
      </c>
      <c r="E26" s="30">
        <v>23.548500000000001</v>
      </c>
      <c r="F26" s="27">
        <v>29.0625</v>
      </c>
      <c r="G26" s="27">
        <v>30.5625</v>
      </c>
      <c r="H26" s="27">
        <v>18.171900000000001</v>
      </c>
      <c r="I26" s="27">
        <v>46.375</v>
      </c>
      <c r="J26" s="27">
        <v>32.281300000000002</v>
      </c>
      <c r="K26" s="27">
        <v>1436.51</v>
      </c>
    </row>
    <row r="27" spans="1:11" x14ac:dyDescent="0.25">
      <c r="A27" s="33">
        <v>36830</v>
      </c>
      <c r="B27" s="27">
        <v>24.578099999999999</v>
      </c>
      <c r="C27" s="27">
        <v>26.718800000000002</v>
      </c>
      <c r="D27" s="27">
        <v>31.875</v>
      </c>
      <c r="E27" s="30">
        <v>23.345500000000001</v>
      </c>
      <c r="F27" s="27">
        <v>29.5</v>
      </c>
      <c r="G27" s="27">
        <v>31.25</v>
      </c>
      <c r="H27" s="27">
        <v>19.765599999999999</v>
      </c>
      <c r="I27" s="27">
        <v>43.718800000000002</v>
      </c>
      <c r="J27" s="27">
        <v>34.156300000000002</v>
      </c>
      <c r="K27" s="27">
        <v>1429.4</v>
      </c>
    </row>
    <row r="28" spans="1:11" x14ac:dyDescent="0.25">
      <c r="A28" s="33">
        <v>36860</v>
      </c>
      <c r="B28" s="27">
        <v>23.968800000000002</v>
      </c>
      <c r="C28" s="27">
        <v>27.640599999999999</v>
      </c>
      <c r="D28" s="27">
        <v>30.203099999999999</v>
      </c>
      <c r="E28" s="30">
        <v>22.152799999999999</v>
      </c>
      <c r="F28" s="27">
        <v>26.8125</v>
      </c>
      <c r="G28" s="27">
        <v>30.1875</v>
      </c>
      <c r="H28" s="27">
        <v>19.265599999999999</v>
      </c>
      <c r="I28" s="27">
        <v>34.75</v>
      </c>
      <c r="J28" s="27">
        <v>34.140599999999999</v>
      </c>
      <c r="K28" s="27">
        <v>1314.95</v>
      </c>
    </row>
    <row r="29" spans="1:11" x14ac:dyDescent="0.25">
      <c r="A29" s="33">
        <v>36889</v>
      </c>
      <c r="B29" s="27">
        <v>25.593800000000002</v>
      </c>
      <c r="C29" s="27">
        <v>28.5625</v>
      </c>
      <c r="D29" s="27">
        <v>33.1875</v>
      </c>
      <c r="E29" s="30">
        <v>23.954499999999999</v>
      </c>
      <c r="F29" s="27">
        <v>27.25</v>
      </c>
      <c r="G29" s="27">
        <v>31.25</v>
      </c>
      <c r="H29" s="27">
        <v>21.421900000000001</v>
      </c>
      <c r="I29" s="27">
        <v>31.3125</v>
      </c>
      <c r="J29" s="27">
        <v>33.1875</v>
      </c>
      <c r="K29" s="27">
        <v>1320.28</v>
      </c>
    </row>
    <row r="30" spans="1:11" x14ac:dyDescent="0.25">
      <c r="A30" s="33">
        <v>36922</v>
      </c>
      <c r="B30" s="27">
        <v>28.57</v>
      </c>
      <c r="C30" s="27">
        <v>26.48</v>
      </c>
      <c r="D30" s="27">
        <v>32.130000000000003</v>
      </c>
      <c r="E30" s="30">
        <v>23.8977</v>
      </c>
      <c r="F30" s="27">
        <v>29.22</v>
      </c>
      <c r="G30" s="27">
        <v>31.37</v>
      </c>
      <c r="H30" s="27">
        <v>20.85</v>
      </c>
      <c r="I30" s="27">
        <v>37.299999999999997</v>
      </c>
      <c r="J30" s="27">
        <v>31.32</v>
      </c>
      <c r="K30" s="27">
        <v>1366.01</v>
      </c>
    </row>
    <row r="31" spans="1:11" x14ac:dyDescent="0.25">
      <c r="A31" s="33">
        <v>36950</v>
      </c>
      <c r="B31" s="27">
        <v>26.53</v>
      </c>
      <c r="C31" s="27">
        <v>26.64</v>
      </c>
      <c r="D31" s="27">
        <v>31.74</v>
      </c>
      <c r="E31" s="30">
        <v>22.289899999999999</v>
      </c>
      <c r="F31" s="27">
        <v>28.66</v>
      </c>
      <c r="G31" s="27">
        <v>29.49</v>
      </c>
      <c r="H31" s="27">
        <v>21.12</v>
      </c>
      <c r="I31" s="27">
        <v>28.01</v>
      </c>
      <c r="J31" s="27">
        <v>31.97</v>
      </c>
      <c r="K31" s="27">
        <v>1239.94</v>
      </c>
    </row>
    <row r="32" spans="1:11" x14ac:dyDescent="0.25">
      <c r="A32" s="33">
        <v>36980</v>
      </c>
      <c r="B32" s="27">
        <v>26.09</v>
      </c>
      <c r="C32" s="27">
        <v>24.72</v>
      </c>
      <c r="D32" s="27">
        <v>30.7</v>
      </c>
      <c r="E32" s="30">
        <v>21.550899999999999</v>
      </c>
      <c r="F32" s="27">
        <v>26.82</v>
      </c>
      <c r="G32" s="27">
        <v>26.59</v>
      </c>
      <c r="H32" s="27">
        <v>19.97</v>
      </c>
      <c r="I32" s="27">
        <v>24.8</v>
      </c>
      <c r="J32" s="27">
        <v>31.29</v>
      </c>
      <c r="K32" s="27">
        <v>1160.33</v>
      </c>
    </row>
    <row r="33" spans="1:11" x14ac:dyDescent="0.25">
      <c r="A33" s="33">
        <v>37011</v>
      </c>
      <c r="B33" s="27">
        <v>27.3</v>
      </c>
      <c r="C33" s="27">
        <v>25.2</v>
      </c>
      <c r="D33" s="27">
        <v>33.869999999999997</v>
      </c>
      <c r="E33" s="30">
        <v>22.330500000000001</v>
      </c>
      <c r="F33" s="27">
        <v>28.8</v>
      </c>
      <c r="G33" s="27">
        <v>29.63</v>
      </c>
      <c r="H33" s="27">
        <v>22.1</v>
      </c>
      <c r="I33" s="27">
        <v>28.81</v>
      </c>
      <c r="J33" s="27">
        <v>32.799999999999997</v>
      </c>
      <c r="K33" s="27">
        <v>1249.46</v>
      </c>
    </row>
    <row r="34" spans="1:11" x14ac:dyDescent="0.25">
      <c r="A34" s="33">
        <v>37042</v>
      </c>
      <c r="B34" s="27">
        <v>27.95</v>
      </c>
      <c r="C34" s="27">
        <v>25.57</v>
      </c>
      <c r="D34" s="27">
        <v>33.549999999999997</v>
      </c>
      <c r="E34" s="30">
        <v>23.312999999999999</v>
      </c>
      <c r="F34" s="27">
        <v>29.9</v>
      </c>
      <c r="G34" s="27">
        <v>30.87</v>
      </c>
      <c r="H34" s="27">
        <v>22.95</v>
      </c>
      <c r="I34" s="27">
        <v>27.63</v>
      </c>
      <c r="J34" s="27">
        <v>33.03</v>
      </c>
      <c r="K34" s="27">
        <v>1255.82</v>
      </c>
    </row>
    <row r="35" spans="1:11" x14ac:dyDescent="0.25">
      <c r="A35" s="33">
        <v>37071</v>
      </c>
      <c r="B35" s="27">
        <v>27.67</v>
      </c>
      <c r="C35" s="27">
        <v>24.31</v>
      </c>
      <c r="D35" s="27">
        <v>30.35</v>
      </c>
      <c r="E35" s="30">
        <v>23.061299999999999</v>
      </c>
      <c r="F35" s="27">
        <v>29.55</v>
      </c>
      <c r="G35" s="27">
        <v>28.9</v>
      </c>
      <c r="H35" s="27">
        <v>22.06</v>
      </c>
      <c r="I35" s="27">
        <v>28.17</v>
      </c>
      <c r="J35" s="27">
        <v>31.15</v>
      </c>
      <c r="K35" s="27">
        <v>1224.42</v>
      </c>
    </row>
    <row r="36" spans="1:11" x14ac:dyDescent="0.25">
      <c r="A36" s="33">
        <v>37103</v>
      </c>
      <c r="B36" s="27">
        <v>28.9</v>
      </c>
      <c r="C36" s="27">
        <v>25.05</v>
      </c>
      <c r="D36" s="27">
        <v>30</v>
      </c>
      <c r="E36" s="30">
        <v>22.841999999999999</v>
      </c>
      <c r="F36" s="27">
        <v>28.96</v>
      </c>
      <c r="G36" s="27">
        <v>28.84</v>
      </c>
      <c r="H36" s="27">
        <v>22</v>
      </c>
      <c r="I36" s="27">
        <v>26.22</v>
      </c>
      <c r="J36" s="27">
        <v>30.87</v>
      </c>
      <c r="K36" s="27">
        <v>1211.23</v>
      </c>
    </row>
    <row r="37" spans="1:11" x14ac:dyDescent="0.25">
      <c r="A37" s="33">
        <v>37134</v>
      </c>
      <c r="B37" s="27">
        <v>26.37</v>
      </c>
      <c r="C37" s="27">
        <v>25.17</v>
      </c>
      <c r="D37" s="27">
        <v>28.73</v>
      </c>
      <c r="E37" s="30">
        <v>21.331700000000001</v>
      </c>
      <c r="F37" s="27">
        <v>27.49</v>
      </c>
      <c r="G37" s="27">
        <v>27.85</v>
      </c>
      <c r="H37" s="27">
        <v>21.91</v>
      </c>
      <c r="I37" s="27">
        <v>23.02</v>
      </c>
      <c r="J37" s="27">
        <v>29.77</v>
      </c>
      <c r="K37" s="27">
        <v>1133.58</v>
      </c>
    </row>
    <row r="38" spans="1:11" x14ac:dyDescent="0.25">
      <c r="A38" s="33">
        <v>37162</v>
      </c>
      <c r="B38" s="27">
        <v>22.97</v>
      </c>
      <c r="C38" s="27">
        <v>25.06</v>
      </c>
      <c r="D38" s="27">
        <v>25.82</v>
      </c>
      <c r="E38" s="30">
        <v>20.040600000000001</v>
      </c>
      <c r="F38" s="27">
        <v>23.5</v>
      </c>
      <c r="G38" s="27">
        <v>23.67</v>
      </c>
      <c r="H38" s="27">
        <v>19.2</v>
      </c>
      <c r="I38" s="27">
        <v>19.25</v>
      </c>
      <c r="J38" s="27">
        <v>29.26</v>
      </c>
      <c r="K38" s="27">
        <v>1040.94</v>
      </c>
    </row>
    <row r="39" spans="1:11" x14ac:dyDescent="0.25">
      <c r="A39" s="33">
        <v>37195</v>
      </c>
      <c r="B39" s="27">
        <v>24.18</v>
      </c>
      <c r="C39" s="27">
        <v>24.9</v>
      </c>
      <c r="D39" s="27">
        <v>26.86</v>
      </c>
      <c r="E39" s="30">
        <v>19.756399999999999</v>
      </c>
      <c r="F39" s="27">
        <v>23.62</v>
      </c>
      <c r="G39" s="27">
        <v>24.09</v>
      </c>
      <c r="H39" s="27">
        <v>19.72</v>
      </c>
      <c r="I39" s="27">
        <v>21.35</v>
      </c>
      <c r="J39" s="27">
        <v>27.72</v>
      </c>
      <c r="K39" s="27">
        <v>1059.78</v>
      </c>
    </row>
    <row r="40" spans="1:11" x14ac:dyDescent="0.25">
      <c r="A40" s="33">
        <v>37225</v>
      </c>
      <c r="B40" s="27">
        <v>27.4</v>
      </c>
      <c r="C40" s="27">
        <v>26</v>
      </c>
      <c r="D40" s="27">
        <v>25.36</v>
      </c>
      <c r="E40" s="30">
        <v>21.039400000000001</v>
      </c>
      <c r="F40" s="27">
        <v>26.36</v>
      </c>
      <c r="G40" s="27">
        <v>26.5</v>
      </c>
      <c r="H40" s="27">
        <v>22.22</v>
      </c>
      <c r="I40" s="27">
        <v>24.54</v>
      </c>
      <c r="J40" s="27">
        <v>27.37</v>
      </c>
      <c r="K40" s="27">
        <v>1139.45</v>
      </c>
    </row>
    <row r="41" spans="1:11" x14ac:dyDescent="0.25">
      <c r="A41" s="33">
        <v>37256</v>
      </c>
      <c r="B41" s="27">
        <v>28.6</v>
      </c>
      <c r="C41" s="27">
        <v>25.4</v>
      </c>
      <c r="D41" s="27">
        <v>26.7</v>
      </c>
      <c r="E41" s="30">
        <v>21.356100000000001</v>
      </c>
      <c r="F41" s="27">
        <v>26.95</v>
      </c>
      <c r="G41" s="27">
        <v>27.7</v>
      </c>
      <c r="H41" s="27">
        <v>21.42</v>
      </c>
      <c r="I41" s="27">
        <v>24</v>
      </c>
      <c r="J41" s="27">
        <v>28.03</v>
      </c>
      <c r="K41" s="27">
        <v>1148.08</v>
      </c>
    </row>
    <row r="42" spans="1:11" x14ac:dyDescent="0.25">
      <c r="A42" s="33">
        <v>37287</v>
      </c>
      <c r="B42" s="27">
        <v>29.54</v>
      </c>
      <c r="C42" s="27">
        <v>25.23</v>
      </c>
      <c r="D42" s="27">
        <v>25.75</v>
      </c>
      <c r="E42" s="30">
        <v>21.112500000000001</v>
      </c>
      <c r="F42" s="27">
        <v>26.75</v>
      </c>
      <c r="G42" s="27">
        <v>25.95</v>
      </c>
      <c r="H42" s="27">
        <v>21.92</v>
      </c>
      <c r="I42" s="27">
        <v>23.74</v>
      </c>
      <c r="J42" s="27">
        <v>27.02</v>
      </c>
      <c r="K42" s="27">
        <v>1130.21</v>
      </c>
    </row>
    <row r="43" spans="1:11" x14ac:dyDescent="0.25">
      <c r="A43" s="33">
        <v>37315</v>
      </c>
      <c r="B43" s="27">
        <v>29.7</v>
      </c>
      <c r="C43" s="27">
        <v>25.76</v>
      </c>
      <c r="D43" s="27">
        <v>26.63</v>
      </c>
      <c r="E43" s="30">
        <v>20.747</v>
      </c>
      <c r="F43" s="27">
        <v>27.98</v>
      </c>
      <c r="G43" s="27">
        <v>26.6</v>
      </c>
      <c r="H43" s="27">
        <v>23.08</v>
      </c>
      <c r="I43" s="27">
        <v>20.655999999999999</v>
      </c>
      <c r="J43" s="27">
        <v>26.97</v>
      </c>
      <c r="K43" s="27">
        <v>1106.73</v>
      </c>
    </row>
    <row r="44" spans="1:11" x14ac:dyDescent="0.25">
      <c r="A44" s="33">
        <v>37344</v>
      </c>
      <c r="B44" s="27">
        <v>30.04</v>
      </c>
      <c r="C44" s="27">
        <v>26.1</v>
      </c>
      <c r="D44" s="27">
        <v>28.89</v>
      </c>
      <c r="E44" s="30">
        <v>22.046299999999999</v>
      </c>
      <c r="F44" s="27">
        <v>29.59</v>
      </c>
      <c r="G44" s="27">
        <v>27.24</v>
      </c>
      <c r="H44" s="27">
        <v>23.71</v>
      </c>
      <c r="I44" s="27">
        <v>21.67</v>
      </c>
      <c r="J44" s="27">
        <v>28.18</v>
      </c>
      <c r="K44" s="27">
        <v>1147.3900000000001</v>
      </c>
    </row>
    <row r="45" spans="1:11" x14ac:dyDescent="0.25">
      <c r="A45" s="33">
        <v>37376</v>
      </c>
      <c r="B45" s="27">
        <v>29.2</v>
      </c>
      <c r="C45" s="27">
        <v>25.13</v>
      </c>
      <c r="D45" s="27">
        <v>27.85</v>
      </c>
      <c r="E45" s="30">
        <v>21.486000000000001</v>
      </c>
      <c r="F45" s="27">
        <v>29.41</v>
      </c>
      <c r="G45" s="27">
        <v>25.36</v>
      </c>
      <c r="H45" s="27">
        <v>22.59</v>
      </c>
      <c r="I45" s="27">
        <v>19.05</v>
      </c>
      <c r="J45" s="27">
        <v>26.47</v>
      </c>
      <c r="K45" s="27">
        <v>1076.92</v>
      </c>
    </row>
    <row r="46" spans="1:11" x14ac:dyDescent="0.25">
      <c r="A46" s="33">
        <v>37407</v>
      </c>
      <c r="B46" s="27">
        <v>29.05</v>
      </c>
      <c r="C46" s="27">
        <v>24.85</v>
      </c>
      <c r="D46" s="27">
        <v>27.36</v>
      </c>
      <c r="E46" s="30">
        <v>21.420999999999999</v>
      </c>
      <c r="F46" s="27">
        <v>29.82</v>
      </c>
      <c r="G46" s="27">
        <v>25.47</v>
      </c>
      <c r="H46" s="27">
        <v>23.71</v>
      </c>
      <c r="I46" s="27">
        <v>18.260000000000002</v>
      </c>
      <c r="J46" s="27">
        <v>26.25</v>
      </c>
      <c r="K46" s="27">
        <v>1067.1400000000001</v>
      </c>
    </row>
    <row r="47" spans="1:11" x14ac:dyDescent="0.25">
      <c r="A47" s="33">
        <v>37435</v>
      </c>
      <c r="B47" s="27">
        <v>27.47</v>
      </c>
      <c r="C47" s="27">
        <v>22.25</v>
      </c>
      <c r="D47" s="27">
        <v>26.2</v>
      </c>
      <c r="E47" s="30">
        <v>20.414100000000001</v>
      </c>
      <c r="F47" s="27">
        <v>27.68</v>
      </c>
      <c r="G47" s="27">
        <v>23.85</v>
      </c>
      <c r="H47" s="27">
        <v>23.19</v>
      </c>
      <c r="I47" s="27">
        <v>15.82</v>
      </c>
      <c r="J47" s="27">
        <v>24.25</v>
      </c>
      <c r="K47" s="27">
        <v>989.81</v>
      </c>
    </row>
    <row r="48" spans="1:11" x14ac:dyDescent="0.25">
      <c r="A48" s="33">
        <v>37468</v>
      </c>
      <c r="B48" s="27">
        <v>24.19</v>
      </c>
      <c r="C48" s="27">
        <v>21.3</v>
      </c>
      <c r="D48" s="27">
        <v>22.57</v>
      </c>
      <c r="E48" s="30">
        <v>18.716999999999999</v>
      </c>
      <c r="F48" s="27">
        <v>26.88</v>
      </c>
      <c r="G48" s="27">
        <v>22.5</v>
      </c>
      <c r="H48" s="27">
        <v>20.56</v>
      </c>
      <c r="I48" s="27">
        <v>14.32</v>
      </c>
      <c r="J48" s="27">
        <v>20.68</v>
      </c>
      <c r="K48" s="27">
        <v>911.62</v>
      </c>
    </row>
    <row r="49" spans="1:11" x14ac:dyDescent="0.25">
      <c r="A49" s="33">
        <v>37498</v>
      </c>
      <c r="B49" s="27">
        <v>24.92</v>
      </c>
      <c r="C49" s="27">
        <v>21.47</v>
      </c>
      <c r="D49" s="27">
        <v>22.91</v>
      </c>
      <c r="E49" s="30">
        <v>19.066199999999998</v>
      </c>
      <c r="F49" s="27">
        <v>27.14</v>
      </c>
      <c r="G49" s="27">
        <v>22.15</v>
      </c>
      <c r="H49" s="27">
        <v>20.45</v>
      </c>
      <c r="I49" s="27">
        <v>14.2</v>
      </c>
      <c r="J49" s="27">
        <v>21.5</v>
      </c>
      <c r="K49" s="27">
        <v>916.07</v>
      </c>
    </row>
    <row r="50" spans="1:11" x14ac:dyDescent="0.25">
      <c r="A50" s="33">
        <v>37529</v>
      </c>
      <c r="B50" s="27">
        <v>22.67</v>
      </c>
      <c r="C50" s="27">
        <v>19.79</v>
      </c>
      <c r="D50" s="27">
        <v>21.16</v>
      </c>
      <c r="E50" s="30">
        <v>16.784400000000002</v>
      </c>
      <c r="F50" s="27">
        <v>25.38</v>
      </c>
      <c r="G50" s="27">
        <v>19.52</v>
      </c>
      <c r="H50" s="27">
        <v>17.690000000000001</v>
      </c>
      <c r="I50" s="27">
        <v>11.83</v>
      </c>
      <c r="J50" s="27">
        <v>18.670000000000002</v>
      </c>
      <c r="K50" s="27">
        <v>815.28</v>
      </c>
    </row>
    <row r="51" spans="1:11" x14ac:dyDescent="0.25">
      <c r="A51" s="33">
        <v>37560</v>
      </c>
      <c r="B51" s="27">
        <v>24.2</v>
      </c>
      <c r="C51" s="27">
        <v>20.56</v>
      </c>
      <c r="D51" s="27">
        <v>21.55</v>
      </c>
      <c r="E51" s="30">
        <v>18.319099999999999</v>
      </c>
      <c r="F51" s="27">
        <v>26.86</v>
      </c>
      <c r="G51" s="27">
        <v>20.48</v>
      </c>
      <c r="H51" s="27">
        <v>18.7</v>
      </c>
      <c r="I51" s="27">
        <v>14.76</v>
      </c>
      <c r="J51" s="27">
        <v>18.239999999999998</v>
      </c>
      <c r="K51" s="27">
        <v>885.76</v>
      </c>
    </row>
    <row r="52" spans="1:11" x14ac:dyDescent="0.25">
      <c r="A52" s="33">
        <v>37589</v>
      </c>
      <c r="B52" s="27">
        <v>25.32</v>
      </c>
      <c r="C52" s="27">
        <v>19.989999999999998</v>
      </c>
      <c r="D52" s="27">
        <v>22.44</v>
      </c>
      <c r="E52" s="30">
        <v>19.001200000000001</v>
      </c>
      <c r="F52" s="27">
        <v>27.69</v>
      </c>
      <c r="G52" s="27">
        <v>21.55</v>
      </c>
      <c r="H52" s="27">
        <v>20.95</v>
      </c>
      <c r="I52" s="27">
        <v>17.100000000000001</v>
      </c>
      <c r="J52" s="27">
        <v>18.77</v>
      </c>
      <c r="K52" s="27">
        <v>936.31</v>
      </c>
    </row>
    <row r="53" spans="1:11" x14ac:dyDescent="0.25">
      <c r="A53" s="33">
        <v>37621</v>
      </c>
      <c r="B53" s="27">
        <v>23.11</v>
      </c>
      <c r="C53" s="27">
        <v>19.940000000000001</v>
      </c>
      <c r="D53" s="27">
        <v>22.33</v>
      </c>
      <c r="E53" s="30">
        <v>17.8644</v>
      </c>
      <c r="F53" s="27">
        <v>26.55</v>
      </c>
      <c r="G53" s="27">
        <v>20.59</v>
      </c>
      <c r="H53" s="27">
        <v>19.84</v>
      </c>
      <c r="I53" s="27">
        <v>14.8</v>
      </c>
      <c r="J53" s="27">
        <v>19.149999999999999</v>
      </c>
      <c r="K53" s="27">
        <v>879.82</v>
      </c>
    </row>
    <row r="54" spans="1:11" x14ac:dyDescent="0.25">
      <c r="A54" s="33">
        <v>37652</v>
      </c>
      <c r="B54" s="27">
        <v>22.34</v>
      </c>
      <c r="C54" s="27">
        <v>19.260000000000002</v>
      </c>
      <c r="D54" s="27">
        <v>21.77</v>
      </c>
      <c r="E54" s="30">
        <v>17.637</v>
      </c>
      <c r="F54" s="27">
        <v>26.46</v>
      </c>
      <c r="G54" s="27">
        <v>19.48</v>
      </c>
      <c r="H54" s="27">
        <v>18.850000000000001</v>
      </c>
      <c r="I54" s="27">
        <v>14.45</v>
      </c>
      <c r="J54" s="27">
        <v>18.7</v>
      </c>
      <c r="K54" s="27">
        <v>855.7</v>
      </c>
    </row>
    <row r="55" spans="1:11" x14ac:dyDescent="0.25">
      <c r="A55" s="33">
        <v>37680</v>
      </c>
      <c r="B55" s="27">
        <v>22.24</v>
      </c>
      <c r="C55" s="27">
        <v>18.670000000000002</v>
      </c>
      <c r="D55" s="27">
        <v>22.41</v>
      </c>
      <c r="E55" s="30">
        <v>17.093</v>
      </c>
      <c r="F55" s="27">
        <v>25.87</v>
      </c>
      <c r="G55" s="27">
        <v>19.18</v>
      </c>
      <c r="H55" s="27">
        <v>18.350000000000001</v>
      </c>
      <c r="I55" s="27">
        <v>14.52</v>
      </c>
      <c r="J55" s="27">
        <v>17.7</v>
      </c>
      <c r="K55" s="27">
        <v>841.15</v>
      </c>
    </row>
    <row r="56" spans="1:11" x14ac:dyDescent="0.25">
      <c r="A56" s="33">
        <v>37711</v>
      </c>
      <c r="B56" s="27">
        <v>22.73</v>
      </c>
      <c r="C56" s="27">
        <v>18.57</v>
      </c>
      <c r="D56" s="27">
        <v>22.32</v>
      </c>
      <c r="E56" s="30">
        <v>16.857500000000002</v>
      </c>
      <c r="F56" s="27">
        <v>26.72</v>
      </c>
      <c r="G56" s="27">
        <v>19.309999999999999</v>
      </c>
      <c r="H56" s="27">
        <v>18.38</v>
      </c>
      <c r="I56" s="27">
        <v>14.3</v>
      </c>
      <c r="J56" s="27">
        <v>18.399999999999999</v>
      </c>
      <c r="K56" s="27">
        <v>848.18</v>
      </c>
    </row>
    <row r="57" spans="1:11" x14ac:dyDescent="0.25">
      <c r="A57" s="33">
        <v>37741</v>
      </c>
      <c r="B57" s="27">
        <v>25.39</v>
      </c>
      <c r="C57" s="27">
        <v>19.12</v>
      </c>
      <c r="D57" s="27">
        <v>22.13</v>
      </c>
      <c r="E57" s="30">
        <v>18.976800000000001</v>
      </c>
      <c r="F57" s="27">
        <v>27.6</v>
      </c>
      <c r="G57" s="27">
        <v>21.4</v>
      </c>
      <c r="H57" s="27">
        <v>20.04</v>
      </c>
      <c r="I57" s="27">
        <v>15.61</v>
      </c>
      <c r="J57" s="27">
        <v>19.989999999999998</v>
      </c>
      <c r="K57" s="27">
        <v>916.92</v>
      </c>
    </row>
    <row r="58" spans="1:11" x14ac:dyDescent="0.25">
      <c r="A58" s="33">
        <v>37771</v>
      </c>
      <c r="B58" s="27">
        <v>26.74</v>
      </c>
      <c r="C58" s="27">
        <v>20.059999999999999</v>
      </c>
      <c r="D58" s="27">
        <v>24.48</v>
      </c>
      <c r="E58" s="30">
        <v>19.943100000000001</v>
      </c>
      <c r="F58" s="27">
        <v>28.17</v>
      </c>
      <c r="G58" s="27">
        <v>21.98</v>
      </c>
      <c r="H58" s="27">
        <v>20.66</v>
      </c>
      <c r="I58" s="27">
        <v>16.95</v>
      </c>
      <c r="J58" s="27">
        <v>22.01</v>
      </c>
      <c r="K58" s="27">
        <v>963.59</v>
      </c>
    </row>
    <row r="59" spans="1:11" x14ac:dyDescent="0.25">
      <c r="A59" s="33">
        <v>37802</v>
      </c>
      <c r="B59" s="27">
        <v>27.09</v>
      </c>
      <c r="C59" s="27">
        <v>20.16</v>
      </c>
      <c r="D59" s="27">
        <v>24.05</v>
      </c>
      <c r="E59" s="30">
        <v>19.934999999999999</v>
      </c>
      <c r="F59" s="27">
        <v>29.33</v>
      </c>
      <c r="G59" s="27">
        <v>22.39</v>
      </c>
      <c r="H59" s="27">
        <v>20.73</v>
      </c>
      <c r="I59" s="27">
        <v>17.07</v>
      </c>
      <c r="J59" s="27">
        <v>22.12</v>
      </c>
      <c r="K59" s="27">
        <v>974.5</v>
      </c>
    </row>
    <row r="60" spans="1:11" x14ac:dyDescent="0.25">
      <c r="A60" s="33">
        <v>37833</v>
      </c>
      <c r="B60" s="27">
        <v>27.59</v>
      </c>
      <c r="C60" s="27">
        <v>20.13</v>
      </c>
      <c r="D60" s="27">
        <v>23.2</v>
      </c>
      <c r="E60" s="30">
        <v>20.803899999999999</v>
      </c>
      <c r="F60" s="27">
        <v>28.89</v>
      </c>
      <c r="G60" s="27">
        <v>23.13</v>
      </c>
      <c r="H60" s="27">
        <v>22.36</v>
      </c>
      <c r="I60" s="27">
        <v>17.600000000000001</v>
      </c>
      <c r="J60" s="27">
        <v>20.64</v>
      </c>
      <c r="K60" s="27">
        <v>990.31</v>
      </c>
    </row>
    <row r="61" spans="1:11" x14ac:dyDescent="0.25">
      <c r="A61" s="33">
        <v>37862</v>
      </c>
      <c r="B61" s="27">
        <v>29</v>
      </c>
      <c r="C61" s="27">
        <v>20.47</v>
      </c>
      <c r="D61" s="27">
        <v>24.68</v>
      </c>
      <c r="E61" s="30">
        <v>20.560300000000002</v>
      </c>
      <c r="F61" s="27">
        <v>27.82</v>
      </c>
      <c r="G61" s="27">
        <v>24.03</v>
      </c>
      <c r="H61" s="27">
        <v>22.98</v>
      </c>
      <c r="I61" s="27">
        <v>18.440000000000001</v>
      </c>
      <c r="J61" s="27">
        <v>21.05</v>
      </c>
      <c r="K61" s="27">
        <v>1008.01</v>
      </c>
    </row>
    <row r="62" spans="1:11" x14ac:dyDescent="0.25">
      <c r="A62" s="33">
        <v>37894</v>
      </c>
      <c r="B62" s="27">
        <v>27.58</v>
      </c>
      <c r="C62" s="27">
        <v>20.32</v>
      </c>
      <c r="D62" s="27">
        <v>24.05</v>
      </c>
      <c r="E62" s="30">
        <v>20.633400000000002</v>
      </c>
      <c r="F62" s="27">
        <v>27.81</v>
      </c>
      <c r="G62" s="27">
        <v>23.29</v>
      </c>
      <c r="H62" s="27">
        <v>21.83</v>
      </c>
      <c r="I62" s="27">
        <v>18.28</v>
      </c>
      <c r="J62" s="27">
        <v>21.9</v>
      </c>
      <c r="K62" s="27">
        <v>995.97</v>
      </c>
    </row>
    <row r="63" spans="1:11" x14ac:dyDescent="0.25">
      <c r="A63" s="33">
        <v>37925</v>
      </c>
      <c r="B63" s="27">
        <v>30.09</v>
      </c>
      <c r="C63" s="27">
        <v>21.24</v>
      </c>
      <c r="D63" s="27">
        <v>24.28</v>
      </c>
      <c r="E63" s="30">
        <v>22.0625</v>
      </c>
      <c r="F63" s="27">
        <v>28</v>
      </c>
      <c r="G63" s="27">
        <v>24.73</v>
      </c>
      <c r="H63" s="27">
        <v>23.91</v>
      </c>
      <c r="I63" s="27">
        <v>19.62</v>
      </c>
      <c r="J63" s="27">
        <v>22.05</v>
      </c>
      <c r="K63" s="27">
        <v>1050.71</v>
      </c>
    </row>
    <row r="64" spans="1:11" x14ac:dyDescent="0.25">
      <c r="A64" s="33">
        <v>37953</v>
      </c>
      <c r="B64" s="27">
        <v>30.36</v>
      </c>
      <c r="C64" s="27">
        <v>21.49</v>
      </c>
      <c r="D64" s="27">
        <v>24.47</v>
      </c>
      <c r="E64" s="30">
        <v>21.981300000000001</v>
      </c>
      <c r="F64" s="27">
        <v>28.6</v>
      </c>
      <c r="G64" s="27">
        <v>25.22</v>
      </c>
      <c r="H64" s="27">
        <v>24.45</v>
      </c>
      <c r="I64" s="27">
        <v>19.899999999999999</v>
      </c>
      <c r="J64" s="27">
        <v>22.1</v>
      </c>
      <c r="K64" s="27">
        <v>1058.2</v>
      </c>
    </row>
    <row r="65" spans="1:11" x14ac:dyDescent="0.25">
      <c r="A65" s="33">
        <v>37986</v>
      </c>
      <c r="B65" s="27">
        <v>31.49</v>
      </c>
      <c r="C65" s="27">
        <v>21.78</v>
      </c>
      <c r="D65" s="27">
        <v>27.55</v>
      </c>
      <c r="E65" s="30">
        <v>22.841999999999999</v>
      </c>
      <c r="F65" s="27">
        <v>30.15</v>
      </c>
      <c r="G65" s="27">
        <v>26.76</v>
      </c>
      <c r="H65" s="27">
        <v>26.69</v>
      </c>
      <c r="I65" s="27">
        <v>20.38</v>
      </c>
      <c r="J65" s="27">
        <v>23.33</v>
      </c>
      <c r="K65" s="27">
        <v>1111.92</v>
      </c>
    </row>
    <row r="66" spans="1:11" x14ac:dyDescent="0.25">
      <c r="A66" s="33">
        <v>38016</v>
      </c>
      <c r="B66" s="27">
        <v>31.31</v>
      </c>
      <c r="C66" s="27">
        <v>21.78</v>
      </c>
      <c r="D66" s="27">
        <v>28.17</v>
      </c>
      <c r="E66" s="30">
        <v>23.589099999999998</v>
      </c>
      <c r="F66" s="27">
        <v>30.98</v>
      </c>
      <c r="G66" s="27">
        <v>27.03</v>
      </c>
      <c r="H66" s="27">
        <v>25.51</v>
      </c>
      <c r="I66" s="27">
        <v>21.25</v>
      </c>
      <c r="J66" s="27">
        <v>23.81</v>
      </c>
      <c r="K66" s="27">
        <v>1131.1300000000001</v>
      </c>
    </row>
    <row r="67" spans="1:11" x14ac:dyDescent="0.25">
      <c r="A67" s="33">
        <v>38044</v>
      </c>
      <c r="B67" s="27">
        <v>31.99</v>
      </c>
      <c r="C67" s="27">
        <v>23.02</v>
      </c>
      <c r="D67" s="27">
        <v>29.65</v>
      </c>
      <c r="E67" s="30">
        <v>24.263100000000001</v>
      </c>
      <c r="F67" s="27">
        <v>31.31</v>
      </c>
      <c r="G67" s="27">
        <v>26.83</v>
      </c>
      <c r="H67" s="27">
        <v>26.84</v>
      </c>
      <c r="I67" s="27">
        <v>20.71</v>
      </c>
      <c r="J67" s="27">
        <v>24.26</v>
      </c>
      <c r="K67" s="27">
        <v>1144.94</v>
      </c>
    </row>
    <row r="68" spans="1:11" x14ac:dyDescent="0.25">
      <c r="A68" s="33">
        <v>38077</v>
      </c>
      <c r="B68" s="27">
        <v>31.75</v>
      </c>
      <c r="C68" s="27">
        <v>22.88</v>
      </c>
      <c r="D68" s="27">
        <v>29.34</v>
      </c>
      <c r="E68" s="30">
        <v>23.8733</v>
      </c>
      <c r="F68" s="27">
        <v>29.93</v>
      </c>
      <c r="G68" s="27">
        <v>26.41</v>
      </c>
      <c r="H68" s="27">
        <v>26.13</v>
      </c>
      <c r="I68" s="27">
        <v>20.16</v>
      </c>
      <c r="J68" s="27">
        <v>24.32</v>
      </c>
      <c r="K68" s="27">
        <v>1126.21</v>
      </c>
    </row>
    <row r="69" spans="1:11" x14ac:dyDescent="0.25">
      <c r="A69" s="33">
        <v>38107</v>
      </c>
      <c r="B69" s="27">
        <v>31.39</v>
      </c>
      <c r="C69" s="27">
        <v>23.18</v>
      </c>
      <c r="D69" s="27">
        <v>29.84</v>
      </c>
      <c r="E69" s="30">
        <v>22.8339</v>
      </c>
      <c r="F69" s="27">
        <v>30.86</v>
      </c>
      <c r="G69" s="27">
        <v>26.4</v>
      </c>
      <c r="H69" s="27">
        <v>24.92</v>
      </c>
      <c r="I69" s="27">
        <v>19.39</v>
      </c>
      <c r="J69" s="27">
        <v>23.28</v>
      </c>
      <c r="K69" s="27">
        <v>1107.31</v>
      </c>
    </row>
    <row r="70" spans="1:11" x14ac:dyDescent="0.25">
      <c r="A70" s="33">
        <v>38138</v>
      </c>
      <c r="B70" s="27">
        <v>31.59</v>
      </c>
      <c r="C70" s="27">
        <v>23.05</v>
      </c>
      <c r="D70" s="27">
        <v>29.75</v>
      </c>
      <c r="E70" s="30">
        <v>23.223700000000001</v>
      </c>
      <c r="F70" s="27">
        <v>30.76</v>
      </c>
      <c r="G70" s="27">
        <v>27.05</v>
      </c>
      <c r="H70" s="27">
        <v>25.62</v>
      </c>
      <c r="I70" s="27">
        <v>20.149999999999999</v>
      </c>
      <c r="J70" s="27">
        <v>23.56</v>
      </c>
      <c r="K70" s="27">
        <v>1120.68</v>
      </c>
    </row>
    <row r="71" spans="1:11" x14ac:dyDescent="0.25">
      <c r="A71" s="33">
        <v>38168</v>
      </c>
      <c r="B71" s="27">
        <v>31.63</v>
      </c>
      <c r="C71" s="27">
        <v>23.09</v>
      </c>
      <c r="D71" s="27">
        <v>31.48</v>
      </c>
      <c r="E71" s="30">
        <v>23.2075</v>
      </c>
      <c r="F71" s="27">
        <v>30.56</v>
      </c>
      <c r="G71" s="27">
        <v>28.66</v>
      </c>
      <c r="H71" s="27">
        <v>26.78</v>
      </c>
      <c r="I71" s="27">
        <v>20.7</v>
      </c>
      <c r="J71" s="27">
        <v>23.76</v>
      </c>
      <c r="K71" s="27">
        <v>1140.8399999999999</v>
      </c>
    </row>
    <row r="72" spans="1:11" x14ac:dyDescent="0.25">
      <c r="A72" s="33">
        <v>38198</v>
      </c>
      <c r="B72" s="27">
        <v>30.43</v>
      </c>
      <c r="C72" s="27">
        <v>21.95</v>
      </c>
      <c r="D72" s="27">
        <v>32.450000000000003</v>
      </c>
      <c r="E72" s="30">
        <v>22.7121</v>
      </c>
      <c r="F72" s="27">
        <v>28.92</v>
      </c>
      <c r="G72" s="27">
        <v>27.86</v>
      </c>
      <c r="H72" s="27">
        <v>26.17</v>
      </c>
      <c r="I72" s="27">
        <v>19.440000000000001</v>
      </c>
      <c r="J72" s="27">
        <v>24.12</v>
      </c>
      <c r="K72" s="27">
        <v>1101.72</v>
      </c>
    </row>
    <row r="73" spans="1:11" x14ac:dyDescent="0.25">
      <c r="A73" s="33">
        <v>38230</v>
      </c>
      <c r="B73" s="27">
        <v>30.37</v>
      </c>
      <c r="C73" s="27">
        <v>22.34</v>
      </c>
      <c r="D73" s="27">
        <v>31.95</v>
      </c>
      <c r="E73" s="30">
        <v>23.4511</v>
      </c>
      <c r="F73" s="27">
        <v>29.39</v>
      </c>
      <c r="G73" s="27">
        <v>27.88</v>
      </c>
      <c r="H73" s="27">
        <v>26.61</v>
      </c>
      <c r="I73" s="27">
        <v>18.579999999999998</v>
      </c>
      <c r="J73" s="27">
        <v>25.1</v>
      </c>
      <c r="K73" s="27">
        <v>1104.24</v>
      </c>
    </row>
    <row r="74" spans="1:11" x14ac:dyDescent="0.25">
      <c r="A74" s="33">
        <v>38260</v>
      </c>
      <c r="B74" s="27">
        <v>31.2</v>
      </c>
      <c r="C74" s="27">
        <v>21.66</v>
      </c>
      <c r="D74" s="27">
        <v>34.93</v>
      </c>
      <c r="E74" s="30">
        <v>23.11</v>
      </c>
      <c r="F74" s="27">
        <v>28.79</v>
      </c>
      <c r="G74" s="27">
        <v>28.38</v>
      </c>
      <c r="H74" s="27">
        <v>27.55</v>
      </c>
      <c r="I74" s="27">
        <v>19.12</v>
      </c>
      <c r="J74" s="27">
        <v>25.05</v>
      </c>
      <c r="K74" s="27">
        <v>1114.58</v>
      </c>
    </row>
    <row r="75" spans="1:11" x14ac:dyDescent="0.25">
      <c r="A75" s="33">
        <v>38289</v>
      </c>
      <c r="B75" s="27">
        <v>32.46</v>
      </c>
      <c r="C75" s="27">
        <v>21.8</v>
      </c>
      <c r="D75" s="27">
        <v>35.14</v>
      </c>
      <c r="E75" s="30">
        <v>23.2318</v>
      </c>
      <c r="F75" s="27">
        <v>28.15</v>
      </c>
      <c r="G75" s="27">
        <v>28.67</v>
      </c>
      <c r="H75" s="27">
        <v>27.29</v>
      </c>
      <c r="I75" s="27">
        <v>19.96</v>
      </c>
      <c r="J75" s="27">
        <v>26.27</v>
      </c>
      <c r="K75" s="27">
        <v>1130.2</v>
      </c>
    </row>
    <row r="76" spans="1:11" x14ac:dyDescent="0.25">
      <c r="A76" s="33">
        <v>38321</v>
      </c>
      <c r="B76" s="27">
        <v>33.82</v>
      </c>
      <c r="C76" s="27">
        <v>22.34</v>
      </c>
      <c r="D76" s="27">
        <v>37.51</v>
      </c>
      <c r="E76" s="30">
        <v>23.954499999999999</v>
      </c>
      <c r="F76" s="27">
        <v>28.7</v>
      </c>
      <c r="G76" s="27">
        <v>30.47</v>
      </c>
      <c r="H76" s="27">
        <v>29.51</v>
      </c>
      <c r="I76" s="27">
        <v>20.98</v>
      </c>
      <c r="J76" s="27">
        <v>27.44</v>
      </c>
      <c r="K76" s="27">
        <v>1173.82</v>
      </c>
    </row>
    <row r="77" spans="1:11" x14ac:dyDescent="0.25">
      <c r="A77" s="33">
        <v>38352</v>
      </c>
      <c r="B77" s="27">
        <v>35.29</v>
      </c>
      <c r="C77" s="27">
        <v>23.08</v>
      </c>
      <c r="D77" s="27">
        <v>36.32</v>
      </c>
      <c r="E77" s="30">
        <v>24.790900000000001</v>
      </c>
      <c r="F77" s="27">
        <v>30.19</v>
      </c>
      <c r="G77" s="27">
        <v>31.07</v>
      </c>
      <c r="H77" s="27">
        <v>29.73</v>
      </c>
      <c r="I77" s="27">
        <v>21.11</v>
      </c>
      <c r="J77" s="27">
        <v>27.85</v>
      </c>
      <c r="K77" s="27">
        <v>1211.92</v>
      </c>
    </row>
    <row r="78" spans="1:11" x14ac:dyDescent="0.25">
      <c r="A78" s="33">
        <v>38383</v>
      </c>
      <c r="B78" s="27">
        <v>33.78</v>
      </c>
      <c r="C78" s="27">
        <v>23.35</v>
      </c>
      <c r="D78" s="27">
        <v>37.549999999999997</v>
      </c>
      <c r="E78" s="30">
        <v>24.254999999999999</v>
      </c>
      <c r="F78" s="27">
        <v>29.25</v>
      </c>
      <c r="G78" s="27">
        <v>30.2</v>
      </c>
      <c r="H78" s="27">
        <v>28.82</v>
      </c>
      <c r="I78" s="27">
        <v>19.920000000000002</v>
      </c>
      <c r="J78" s="27">
        <v>28.44</v>
      </c>
      <c r="K78" s="27">
        <v>1181.27</v>
      </c>
    </row>
    <row r="79" spans="1:11" x14ac:dyDescent="0.25">
      <c r="A79" s="33">
        <v>38411</v>
      </c>
      <c r="B79" s="27">
        <v>33.6</v>
      </c>
      <c r="C79" s="27">
        <v>23.32</v>
      </c>
      <c r="D79" s="27">
        <v>43.85</v>
      </c>
      <c r="E79" s="30">
        <v>24.092600000000001</v>
      </c>
      <c r="F79" s="27">
        <v>30.13</v>
      </c>
      <c r="G79" s="27">
        <v>30.55</v>
      </c>
      <c r="H79" s="27">
        <v>31.09</v>
      </c>
      <c r="I79" s="27">
        <v>19.95</v>
      </c>
      <c r="J79" s="27">
        <v>29.05</v>
      </c>
      <c r="K79" s="27">
        <v>1203.5999999999999</v>
      </c>
    </row>
    <row r="80" spans="1:11" x14ac:dyDescent="0.25">
      <c r="A80" s="33">
        <v>38442</v>
      </c>
      <c r="B80" s="27">
        <v>33.159999999999997</v>
      </c>
      <c r="C80" s="27">
        <v>23.02</v>
      </c>
      <c r="D80" s="27">
        <v>42.87</v>
      </c>
      <c r="E80" s="30">
        <v>23.0532</v>
      </c>
      <c r="F80" s="27">
        <v>29.86</v>
      </c>
      <c r="G80" s="27">
        <v>30.43</v>
      </c>
      <c r="H80" s="27">
        <v>30.16</v>
      </c>
      <c r="I80" s="27">
        <v>19.559999999999999</v>
      </c>
      <c r="J80" s="27">
        <v>29.15</v>
      </c>
      <c r="K80" s="27">
        <v>1180.5899999999999</v>
      </c>
    </row>
    <row r="81" spans="1:11" x14ac:dyDescent="0.25">
      <c r="A81" s="33">
        <v>38471</v>
      </c>
      <c r="B81" s="27">
        <v>31.05</v>
      </c>
      <c r="C81" s="27">
        <v>22.78</v>
      </c>
      <c r="D81" s="27">
        <v>40.549999999999997</v>
      </c>
      <c r="E81" s="30">
        <v>23.093800000000002</v>
      </c>
      <c r="F81" s="27">
        <v>30.9</v>
      </c>
      <c r="G81" s="27">
        <v>29.32</v>
      </c>
      <c r="H81" s="27">
        <v>28.01</v>
      </c>
      <c r="I81" s="27">
        <v>18.87</v>
      </c>
      <c r="J81" s="27">
        <v>30.05</v>
      </c>
      <c r="K81" s="27">
        <v>1156.8499999999999</v>
      </c>
    </row>
    <row r="82" spans="1:11" x14ac:dyDescent="0.25">
      <c r="A82" s="33">
        <v>38503</v>
      </c>
      <c r="B82" s="27">
        <v>32.97</v>
      </c>
      <c r="C82" s="27">
        <v>23.31</v>
      </c>
      <c r="D82" s="27">
        <v>41.68</v>
      </c>
      <c r="E82" s="30">
        <v>23.7759</v>
      </c>
      <c r="F82" s="27">
        <v>31.29</v>
      </c>
      <c r="G82" s="27">
        <v>30.25</v>
      </c>
      <c r="H82" s="27">
        <v>27.83</v>
      </c>
      <c r="I82" s="27">
        <v>20.18</v>
      </c>
      <c r="J82" s="27">
        <v>30.03</v>
      </c>
      <c r="K82" s="27">
        <v>1191.5</v>
      </c>
    </row>
    <row r="83" spans="1:11" x14ac:dyDescent="0.25">
      <c r="A83" s="33">
        <v>38533</v>
      </c>
      <c r="B83" s="27">
        <v>32.78</v>
      </c>
      <c r="C83" s="27">
        <v>22.75</v>
      </c>
      <c r="D83" s="27">
        <v>44.45</v>
      </c>
      <c r="E83" s="30">
        <v>23.930199999999999</v>
      </c>
      <c r="F83" s="27">
        <v>31.03</v>
      </c>
      <c r="G83" s="27">
        <v>29.38</v>
      </c>
      <c r="H83" s="27">
        <v>27.14</v>
      </c>
      <c r="I83" s="27">
        <v>19.920000000000002</v>
      </c>
      <c r="J83" s="27">
        <v>31.56</v>
      </c>
      <c r="K83" s="27">
        <v>1191.33</v>
      </c>
    </row>
    <row r="84" spans="1:11" x14ac:dyDescent="0.25">
      <c r="A84" s="33">
        <v>38562</v>
      </c>
      <c r="B84" s="27">
        <v>34.64</v>
      </c>
      <c r="C84" s="27">
        <v>23.48</v>
      </c>
      <c r="D84" s="27">
        <v>47.6</v>
      </c>
      <c r="E84" s="30">
        <v>24.303699999999999</v>
      </c>
      <c r="F84" s="27">
        <v>31.73</v>
      </c>
      <c r="G84" s="27">
        <v>30.5</v>
      </c>
      <c r="H84" s="27">
        <v>28.64</v>
      </c>
      <c r="I84" s="27">
        <v>21.05</v>
      </c>
      <c r="J84" s="27">
        <v>32.270000000000003</v>
      </c>
      <c r="K84" s="27">
        <v>1234.18</v>
      </c>
    </row>
    <row r="85" spans="1:11" x14ac:dyDescent="0.25">
      <c r="A85" s="33">
        <v>38595</v>
      </c>
      <c r="B85" s="27">
        <v>33.5</v>
      </c>
      <c r="C85" s="27">
        <v>23.07</v>
      </c>
      <c r="D85" s="27">
        <v>50.64</v>
      </c>
      <c r="E85" s="30">
        <v>23.905799999999999</v>
      </c>
      <c r="F85" s="27">
        <v>31.62</v>
      </c>
      <c r="G85" s="27">
        <v>29.78</v>
      </c>
      <c r="H85" s="27">
        <v>27.44</v>
      </c>
      <c r="I85" s="27">
        <v>20.85</v>
      </c>
      <c r="J85" s="27">
        <v>32.479999999999997</v>
      </c>
      <c r="K85" s="27">
        <v>1220.33</v>
      </c>
    </row>
    <row r="86" spans="1:11" x14ac:dyDescent="0.25">
      <c r="A86" s="33">
        <v>38625</v>
      </c>
      <c r="B86" s="27">
        <v>32.49</v>
      </c>
      <c r="C86" s="27">
        <v>23.28</v>
      </c>
      <c r="D86" s="27">
        <v>53.67</v>
      </c>
      <c r="E86" s="30">
        <v>23.970800000000001</v>
      </c>
      <c r="F86" s="27">
        <v>31.35</v>
      </c>
      <c r="G86" s="27">
        <v>30.16</v>
      </c>
      <c r="H86" s="27">
        <v>27.5</v>
      </c>
      <c r="I86" s="27">
        <v>20.9</v>
      </c>
      <c r="J86" s="27">
        <v>33.6</v>
      </c>
      <c r="K86" s="27">
        <v>1228.81</v>
      </c>
    </row>
    <row r="87" spans="1:11" x14ac:dyDescent="0.25">
      <c r="A87" s="33">
        <v>38656</v>
      </c>
      <c r="B87" s="27">
        <v>31.83</v>
      </c>
      <c r="C87" s="27">
        <v>23.17</v>
      </c>
      <c r="D87" s="27">
        <v>48.82</v>
      </c>
      <c r="E87" s="30">
        <v>24.701599999999999</v>
      </c>
      <c r="F87" s="27">
        <v>30.39</v>
      </c>
      <c r="G87" s="27">
        <v>29.73</v>
      </c>
      <c r="H87" s="27">
        <v>27.56</v>
      </c>
      <c r="I87" s="27">
        <v>20.420000000000002</v>
      </c>
      <c r="J87" s="27">
        <v>31.45</v>
      </c>
      <c r="K87" s="27">
        <v>1207.01</v>
      </c>
    </row>
    <row r="88" spans="1:11" x14ac:dyDescent="0.25">
      <c r="A88" s="33">
        <v>38686</v>
      </c>
      <c r="B88" s="27">
        <v>33.1</v>
      </c>
      <c r="C88" s="27">
        <v>23.38</v>
      </c>
      <c r="D88" s="27">
        <v>49.55</v>
      </c>
      <c r="E88" s="30">
        <v>25.879000000000001</v>
      </c>
      <c r="F88" s="27">
        <v>30.76</v>
      </c>
      <c r="G88" s="27">
        <v>31.46</v>
      </c>
      <c r="H88" s="27">
        <v>29.67</v>
      </c>
      <c r="I88" s="27">
        <v>21.71</v>
      </c>
      <c r="J88" s="27">
        <v>31.4</v>
      </c>
      <c r="K88" s="27">
        <v>1249.48</v>
      </c>
    </row>
    <row r="89" spans="1:11" x14ac:dyDescent="0.25">
      <c r="A89" s="33">
        <v>38716</v>
      </c>
      <c r="B89" s="27">
        <v>32.65</v>
      </c>
      <c r="C89" s="27">
        <v>23.29</v>
      </c>
      <c r="D89" s="27">
        <v>50.31</v>
      </c>
      <c r="E89" s="30">
        <v>25.7166</v>
      </c>
      <c r="F89" s="27">
        <v>31.72</v>
      </c>
      <c r="G89" s="27">
        <v>31.42</v>
      </c>
      <c r="H89" s="27">
        <v>30.28</v>
      </c>
      <c r="I89" s="27">
        <v>20.9</v>
      </c>
      <c r="J89" s="27">
        <v>31.39</v>
      </c>
      <c r="K89" s="27">
        <v>1248.29</v>
      </c>
    </row>
    <row r="90" spans="1:11" x14ac:dyDescent="0.25">
      <c r="A90" s="33">
        <v>38748</v>
      </c>
      <c r="B90" s="27">
        <v>33.229999999999997</v>
      </c>
      <c r="C90" s="27">
        <v>23.33</v>
      </c>
      <c r="D90" s="27">
        <v>57.66</v>
      </c>
      <c r="E90" s="30">
        <v>25.943999999999999</v>
      </c>
      <c r="F90" s="27">
        <v>32.130000000000003</v>
      </c>
      <c r="G90" s="27">
        <v>31.51</v>
      </c>
      <c r="H90" s="27">
        <v>31.74</v>
      </c>
      <c r="I90" s="27">
        <v>21.6</v>
      </c>
      <c r="J90" s="27">
        <v>32.15</v>
      </c>
      <c r="K90" s="27">
        <v>1280.0899999999999</v>
      </c>
    </row>
    <row r="91" spans="1:11" x14ac:dyDescent="0.25">
      <c r="A91" s="33">
        <v>38776</v>
      </c>
      <c r="B91" s="27">
        <v>33.47</v>
      </c>
      <c r="C91" s="27">
        <v>23.53</v>
      </c>
      <c r="D91" s="27">
        <v>52.34</v>
      </c>
      <c r="E91" s="30">
        <v>26.496099999999998</v>
      </c>
      <c r="F91" s="27">
        <v>32.5</v>
      </c>
      <c r="G91" s="27">
        <v>32.49</v>
      </c>
      <c r="H91" s="27">
        <v>31.06</v>
      </c>
      <c r="I91" s="27">
        <v>21.65</v>
      </c>
      <c r="J91" s="27">
        <v>32.57</v>
      </c>
      <c r="K91" s="27">
        <v>1280.6600000000001</v>
      </c>
    </row>
    <row r="92" spans="1:11" x14ac:dyDescent="0.25">
      <c r="A92" s="33">
        <v>38807</v>
      </c>
      <c r="B92" s="27">
        <v>33.659999999999997</v>
      </c>
      <c r="C92" s="27">
        <v>23.6</v>
      </c>
      <c r="D92" s="27">
        <v>54.4</v>
      </c>
      <c r="E92" s="30">
        <v>26.4312</v>
      </c>
      <c r="F92" s="27">
        <v>31.98</v>
      </c>
      <c r="G92" s="27">
        <v>33.799999999999997</v>
      </c>
      <c r="H92" s="27">
        <v>32.35</v>
      </c>
      <c r="I92" s="27">
        <v>22.14</v>
      </c>
      <c r="J92" s="27">
        <v>30.83</v>
      </c>
      <c r="K92" s="27">
        <v>1294.83</v>
      </c>
    </row>
    <row r="93" spans="1:11" x14ac:dyDescent="0.25">
      <c r="A93" s="33">
        <v>38835</v>
      </c>
      <c r="B93" s="27">
        <v>34.090000000000003</v>
      </c>
      <c r="C93" s="27">
        <v>23.83</v>
      </c>
      <c r="D93" s="27">
        <v>57.14</v>
      </c>
      <c r="E93" s="30">
        <v>27.5761</v>
      </c>
      <c r="F93" s="27">
        <v>30.99</v>
      </c>
      <c r="G93" s="27">
        <v>34.53</v>
      </c>
      <c r="H93" s="27">
        <v>33.5</v>
      </c>
      <c r="I93" s="27">
        <v>21.85</v>
      </c>
      <c r="J93" s="27">
        <v>31.32</v>
      </c>
      <c r="K93" s="27">
        <v>1310.6099999999999</v>
      </c>
    </row>
    <row r="94" spans="1:11" x14ac:dyDescent="0.25">
      <c r="A94" s="33">
        <v>38868</v>
      </c>
      <c r="B94" s="27">
        <v>33.520000000000003</v>
      </c>
      <c r="C94" s="27">
        <v>23.88</v>
      </c>
      <c r="D94" s="27">
        <v>55.55</v>
      </c>
      <c r="E94" s="30">
        <v>26.5367</v>
      </c>
      <c r="F94" s="27">
        <v>30.34</v>
      </c>
      <c r="G94" s="27">
        <v>33.94</v>
      </c>
      <c r="H94" s="27">
        <v>32.15</v>
      </c>
      <c r="I94" s="27">
        <v>20.43</v>
      </c>
      <c r="J94" s="27">
        <v>31.83</v>
      </c>
      <c r="K94" s="27">
        <v>1270.0899999999999</v>
      </c>
    </row>
    <row r="95" spans="1:11" x14ac:dyDescent="0.25">
      <c r="A95" s="33">
        <v>38898</v>
      </c>
      <c r="B95" s="27">
        <v>33.39</v>
      </c>
      <c r="C95" s="27">
        <v>24.19</v>
      </c>
      <c r="D95" s="27">
        <v>56.75</v>
      </c>
      <c r="E95" s="30">
        <v>26.2606</v>
      </c>
      <c r="F95" s="27">
        <v>30.24</v>
      </c>
      <c r="G95" s="27">
        <v>33.81</v>
      </c>
      <c r="H95" s="27">
        <v>32.1</v>
      </c>
      <c r="I95" s="27">
        <v>20.329999999999998</v>
      </c>
      <c r="J95" s="27">
        <v>32.29</v>
      </c>
      <c r="K95" s="27">
        <v>1270.2</v>
      </c>
    </row>
    <row r="96" spans="1:11" x14ac:dyDescent="0.25">
      <c r="A96" s="33">
        <v>38929</v>
      </c>
      <c r="B96" s="27">
        <v>32.28</v>
      </c>
      <c r="C96" s="27">
        <v>24.57</v>
      </c>
      <c r="D96" s="27">
        <v>58.65</v>
      </c>
      <c r="E96" s="30">
        <v>26.861499999999999</v>
      </c>
      <c r="F96" s="27">
        <v>31.89</v>
      </c>
      <c r="G96" s="27">
        <v>31.89</v>
      </c>
      <c r="H96" s="27">
        <v>30.9</v>
      </c>
      <c r="I96" s="27">
        <v>19.8</v>
      </c>
      <c r="J96" s="27">
        <v>33.840000000000003</v>
      </c>
      <c r="K96" s="27">
        <v>1276.6600000000001</v>
      </c>
    </row>
    <row r="97" spans="1:11" x14ac:dyDescent="0.25">
      <c r="A97" s="33">
        <v>38960</v>
      </c>
      <c r="B97" s="27">
        <v>32.92</v>
      </c>
      <c r="C97" s="27">
        <v>25.52</v>
      </c>
      <c r="D97" s="27">
        <v>55.67</v>
      </c>
      <c r="E97" s="30">
        <v>27.1782</v>
      </c>
      <c r="F97" s="27">
        <v>32.799999999999997</v>
      </c>
      <c r="G97" s="27">
        <v>32.25</v>
      </c>
      <c r="H97" s="27">
        <v>31.83</v>
      </c>
      <c r="I97" s="27">
        <v>21.19</v>
      </c>
      <c r="J97" s="27">
        <v>34.770000000000003</v>
      </c>
      <c r="K97" s="27">
        <v>1303.82</v>
      </c>
    </row>
    <row r="98" spans="1:11" x14ac:dyDescent="0.25">
      <c r="A98" s="33">
        <v>38989</v>
      </c>
      <c r="B98" s="27">
        <v>34.950000000000003</v>
      </c>
      <c r="C98" s="27">
        <v>25.38</v>
      </c>
      <c r="D98" s="27">
        <v>53.45</v>
      </c>
      <c r="E98" s="30">
        <v>28.111999999999998</v>
      </c>
      <c r="F98" s="27">
        <v>33.19</v>
      </c>
      <c r="G98" s="27">
        <v>33.340000000000003</v>
      </c>
      <c r="H98" s="27">
        <v>31.64</v>
      </c>
      <c r="I98" s="27">
        <v>22</v>
      </c>
      <c r="J98" s="27">
        <v>33.99</v>
      </c>
      <c r="K98" s="27">
        <v>1335.85</v>
      </c>
    </row>
    <row r="99" spans="1:11" x14ac:dyDescent="0.25">
      <c r="A99" s="33">
        <v>39021</v>
      </c>
      <c r="B99" s="27">
        <v>37.21</v>
      </c>
      <c r="C99" s="27">
        <v>25.83</v>
      </c>
      <c r="D99" s="27">
        <v>55.73</v>
      </c>
      <c r="E99" s="30">
        <v>28.7698</v>
      </c>
      <c r="F99" s="27">
        <v>33.299999999999997</v>
      </c>
      <c r="G99" s="27">
        <v>34.28</v>
      </c>
      <c r="H99" s="27">
        <v>33.54</v>
      </c>
      <c r="I99" s="27">
        <v>22.89</v>
      </c>
      <c r="J99" s="27">
        <v>35.79</v>
      </c>
      <c r="K99" s="27">
        <v>1377.94</v>
      </c>
    </row>
    <row r="100" spans="1:11" x14ac:dyDescent="0.25">
      <c r="A100" s="33">
        <v>39051</v>
      </c>
      <c r="B100" s="27">
        <v>37.68</v>
      </c>
      <c r="C100" s="27">
        <v>25.61</v>
      </c>
      <c r="D100" s="27">
        <v>60.51</v>
      </c>
      <c r="E100" s="30">
        <v>28.972799999999999</v>
      </c>
      <c r="F100" s="27">
        <v>33.26</v>
      </c>
      <c r="G100" s="27">
        <v>35.119999999999997</v>
      </c>
      <c r="H100" s="27">
        <v>35</v>
      </c>
      <c r="I100" s="27">
        <v>23.52</v>
      </c>
      <c r="J100" s="27">
        <v>36.74</v>
      </c>
      <c r="K100" s="27">
        <v>1400.63</v>
      </c>
    </row>
    <row r="101" spans="1:11" x14ac:dyDescent="0.25">
      <c r="A101" s="33">
        <v>39080</v>
      </c>
      <c r="B101" s="27">
        <v>38.36</v>
      </c>
      <c r="C101" s="27">
        <v>26.12</v>
      </c>
      <c r="D101" s="27">
        <v>58.63</v>
      </c>
      <c r="E101" s="30">
        <v>29.833500000000001</v>
      </c>
      <c r="F101" s="27">
        <v>33.49</v>
      </c>
      <c r="G101" s="27">
        <v>35.01</v>
      </c>
      <c r="H101" s="27">
        <v>34.81</v>
      </c>
      <c r="I101" s="27">
        <v>23.26</v>
      </c>
      <c r="J101" s="27">
        <v>36.72</v>
      </c>
      <c r="K101" s="27">
        <v>1418.3</v>
      </c>
    </row>
    <row r="102" spans="1:11" x14ac:dyDescent="0.25">
      <c r="A102" s="33">
        <v>39113</v>
      </c>
      <c r="B102" s="27">
        <v>39.46</v>
      </c>
      <c r="C102" s="27">
        <v>26.65</v>
      </c>
      <c r="D102" s="27">
        <v>58.09</v>
      </c>
      <c r="E102" s="30">
        <v>30.1096</v>
      </c>
      <c r="F102" s="27">
        <v>34.51</v>
      </c>
      <c r="G102" s="27">
        <v>35.74</v>
      </c>
      <c r="H102" s="27">
        <v>36.25</v>
      </c>
      <c r="I102" s="27">
        <v>23.73</v>
      </c>
      <c r="J102" s="27">
        <v>36.590000000000003</v>
      </c>
      <c r="K102" s="27">
        <v>1438.24</v>
      </c>
    </row>
    <row r="103" spans="1:11" x14ac:dyDescent="0.25">
      <c r="A103" s="33">
        <v>39141</v>
      </c>
      <c r="B103" s="27">
        <v>38.229999999999997</v>
      </c>
      <c r="C103" s="27">
        <v>26.3</v>
      </c>
      <c r="D103" s="27">
        <v>56.9</v>
      </c>
      <c r="E103" s="30">
        <v>29.192</v>
      </c>
      <c r="F103" s="27">
        <v>33.68</v>
      </c>
      <c r="G103" s="27">
        <v>35.42</v>
      </c>
      <c r="H103" s="27">
        <v>37.450000000000003</v>
      </c>
      <c r="I103" s="27">
        <v>23.05</v>
      </c>
      <c r="J103" s="27">
        <v>38.450000000000003</v>
      </c>
      <c r="K103" s="27">
        <v>1406.82</v>
      </c>
    </row>
    <row r="104" spans="1:11" x14ac:dyDescent="0.25">
      <c r="A104" s="33">
        <v>39171</v>
      </c>
      <c r="B104" s="27">
        <v>38.03</v>
      </c>
      <c r="C104" s="27">
        <v>26.65</v>
      </c>
      <c r="D104" s="27">
        <v>60.28</v>
      </c>
      <c r="E104" s="30">
        <v>28.932200000000002</v>
      </c>
      <c r="F104" s="27">
        <v>33.65</v>
      </c>
      <c r="G104" s="27">
        <v>35.549999999999997</v>
      </c>
      <c r="H104" s="27">
        <v>38.049999999999997</v>
      </c>
      <c r="I104" s="27">
        <v>23.32</v>
      </c>
      <c r="J104" s="27">
        <v>39.700000000000003</v>
      </c>
      <c r="K104" s="27">
        <v>1420.86</v>
      </c>
    </row>
    <row r="105" spans="1:11" x14ac:dyDescent="0.25">
      <c r="A105" s="33">
        <v>39202</v>
      </c>
      <c r="B105" s="27">
        <v>38.93</v>
      </c>
      <c r="C105" s="27">
        <v>27.4</v>
      </c>
      <c r="D105" s="27">
        <v>63.37</v>
      </c>
      <c r="E105" s="30">
        <v>30.052800000000001</v>
      </c>
      <c r="F105" s="27">
        <v>36.11</v>
      </c>
      <c r="G105" s="27">
        <v>37.200000000000003</v>
      </c>
      <c r="H105" s="27">
        <v>38.619999999999997</v>
      </c>
      <c r="I105" s="27">
        <v>24.42</v>
      </c>
      <c r="J105" s="27">
        <v>41.65</v>
      </c>
      <c r="K105" s="27">
        <v>1482.37</v>
      </c>
    </row>
    <row r="106" spans="1:11" x14ac:dyDescent="0.25">
      <c r="A106" s="33">
        <v>39233</v>
      </c>
      <c r="B106" s="27">
        <v>40.1</v>
      </c>
      <c r="C106" s="27">
        <v>27.77</v>
      </c>
      <c r="D106" s="27">
        <v>68.3</v>
      </c>
      <c r="E106" s="30">
        <v>30.775500000000001</v>
      </c>
      <c r="F106" s="27">
        <v>36.729999999999997</v>
      </c>
      <c r="G106" s="27">
        <v>39.130000000000003</v>
      </c>
      <c r="H106" s="27">
        <v>40.9</v>
      </c>
      <c r="I106" s="27">
        <v>25.65</v>
      </c>
      <c r="J106" s="27">
        <v>41.84</v>
      </c>
      <c r="K106" s="27">
        <v>1530.62</v>
      </c>
    </row>
    <row r="107" spans="1:11" x14ac:dyDescent="0.25">
      <c r="A107" s="33">
        <v>39262</v>
      </c>
      <c r="B107" s="27">
        <v>39.33</v>
      </c>
      <c r="C107" s="27">
        <v>27.05</v>
      </c>
      <c r="D107" s="27">
        <v>68.989999999999995</v>
      </c>
      <c r="E107" s="30">
        <v>29.378799999999998</v>
      </c>
      <c r="F107" s="27">
        <v>35.31</v>
      </c>
      <c r="G107" s="27">
        <v>39.04</v>
      </c>
      <c r="H107" s="27">
        <v>40.5</v>
      </c>
      <c r="I107" s="27">
        <v>25.6</v>
      </c>
      <c r="J107" s="27">
        <v>39.58</v>
      </c>
      <c r="K107" s="27">
        <v>1503.35</v>
      </c>
    </row>
    <row r="108" spans="1:11" x14ac:dyDescent="0.25">
      <c r="A108" s="33">
        <v>39294</v>
      </c>
      <c r="B108" s="27">
        <v>37</v>
      </c>
      <c r="C108" s="27">
        <v>26.28</v>
      </c>
      <c r="D108" s="27">
        <v>69</v>
      </c>
      <c r="E108" s="30">
        <v>26.715399999999999</v>
      </c>
      <c r="F108" s="27">
        <v>33.630000000000003</v>
      </c>
      <c r="G108" s="27">
        <v>39.409999999999997</v>
      </c>
      <c r="H108" s="27">
        <v>39.42</v>
      </c>
      <c r="I108" s="27">
        <v>25.55</v>
      </c>
      <c r="J108" s="27">
        <v>38</v>
      </c>
      <c r="K108" s="27">
        <v>1455.28</v>
      </c>
    </row>
    <row r="109" spans="1:11" x14ac:dyDescent="0.25">
      <c r="A109" s="33">
        <v>39325</v>
      </c>
      <c r="B109" s="27">
        <v>37.229999999999997</v>
      </c>
      <c r="C109" s="27">
        <v>26.9</v>
      </c>
      <c r="D109" s="27">
        <v>69.83</v>
      </c>
      <c r="E109" s="30">
        <v>27.4056</v>
      </c>
      <c r="F109" s="27">
        <v>34.4</v>
      </c>
      <c r="G109" s="27">
        <v>39.42</v>
      </c>
      <c r="H109" s="27">
        <v>39.15</v>
      </c>
      <c r="I109" s="27">
        <v>26.04</v>
      </c>
      <c r="J109" s="27">
        <v>38.6</v>
      </c>
      <c r="K109" s="27">
        <v>1473.99</v>
      </c>
    </row>
    <row r="110" spans="1:11" x14ac:dyDescent="0.25">
      <c r="A110" s="33">
        <v>39353</v>
      </c>
      <c r="B110" s="27">
        <v>36.83</v>
      </c>
      <c r="C110" s="27">
        <v>27.98</v>
      </c>
      <c r="D110" s="27">
        <v>74.8</v>
      </c>
      <c r="E110" s="30">
        <v>27.868400000000001</v>
      </c>
      <c r="F110" s="27">
        <v>35.35</v>
      </c>
      <c r="G110" s="27">
        <v>41.08</v>
      </c>
      <c r="H110" s="27">
        <v>42.11</v>
      </c>
      <c r="I110" s="27">
        <v>26.97</v>
      </c>
      <c r="J110" s="27">
        <v>39.799999999999997</v>
      </c>
      <c r="K110" s="27">
        <v>1526.75</v>
      </c>
    </row>
    <row r="111" spans="1:11" x14ac:dyDescent="0.25">
      <c r="A111" s="33">
        <v>39386</v>
      </c>
      <c r="B111" s="27">
        <v>36.65</v>
      </c>
      <c r="C111" s="27">
        <v>28.41</v>
      </c>
      <c r="D111" s="27">
        <v>76.7</v>
      </c>
      <c r="E111" s="30">
        <v>27.389299999999999</v>
      </c>
      <c r="F111" s="27">
        <v>36.01</v>
      </c>
      <c r="G111" s="27">
        <v>40.549999999999997</v>
      </c>
      <c r="H111" s="27">
        <v>43.86</v>
      </c>
      <c r="I111" s="27">
        <v>28.4</v>
      </c>
      <c r="J111" s="27">
        <v>42.45</v>
      </c>
      <c r="K111" s="27">
        <v>1549.38</v>
      </c>
    </row>
    <row r="112" spans="1:11" x14ac:dyDescent="0.25">
      <c r="A112" s="33">
        <v>39416</v>
      </c>
      <c r="B112" s="27">
        <v>34.65</v>
      </c>
      <c r="C112" s="27">
        <v>29.19</v>
      </c>
      <c r="D112" s="27">
        <v>73.47</v>
      </c>
      <c r="E112" s="30">
        <v>25.172499999999999</v>
      </c>
      <c r="F112" s="27">
        <v>36.47</v>
      </c>
      <c r="G112" s="27">
        <v>39.4</v>
      </c>
      <c r="H112" s="27">
        <v>41.65</v>
      </c>
      <c r="I112" s="27">
        <v>26.26</v>
      </c>
      <c r="J112" s="27">
        <v>42.73</v>
      </c>
      <c r="K112" s="27">
        <v>1481.14</v>
      </c>
    </row>
    <row r="113" spans="1:11" x14ac:dyDescent="0.25">
      <c r="A113" s="33">
        <v>39447</v>
      </c>
      <c r="B113" s="27">
        <v>32.700000000000003</v>
      </c>
      <c r="C113" s="27">
        <v>28.8</v>
      </c>
      <c r="D113" s="27">
        <v>79.349999999999994</v>
      </c>
      <c r="E113" s="30">
        <v>23.491700000000002</v>
      </c>
      <c r="F113" s="27">
        <v>35.31</v>
      </c>
      <c r="G113" s="27">
        <v>39.159999999999997</v>
      </c>
      <c r="H113" s="27">
        <v>41.7</v>
      </c>
      <c r="I113" s="27">
        <v>26.66</v>
      </c>
      <c r="J113" s="27">
        <v>42.33</v>
      </c>
      <c r="K113" s="27">
        <v>1468.36</v>
      </c>
    </row>
    <row r="114" spans="1:11" x14ac:dyDescent="0.25">
      <c r="A114" s="33">
        <v>39478</v>
      </c>
      <c r="B114" s="27">
        <v>32.58</v>
      </c>
      <c r="C114" s="27">
        <v>27.2</v>
      </c>
      <c r="D114" s="27">
        <v>69.599999999999994</v>
      </c>
      <c r="E114" s="30">
        <v>23.662199999999999</v>
      </c>
      <c r="F114" s="27">
        <v>33.700000000000003</v>
      </c>
      <c r="G114" s="27">
        <v>37</v>
      </c>
      <c r="H114" s="27">
        <v>39.950000000000003</v>
      </c>
      <c r="I114" s="27">
        <v>23.25</v>
      </c>
      <c r="J114" s="27">
        <v>39.22</v>
      </c>
      <c r="K114" s="27">
        <v>1378.55</v>
      </c>
    </row>
    <row r="115" spans="1:11" x14ac:dyDescent="0.25">
      <c r="A115" s="33">
        <v>39507</v>
      </c>
      <c r="B115" s="27">
        <v>31.32</v>
      </c>
      <c r="C115" s="27">
        <v>27.13</v>
      </c>
      <c r="D115" s="27">
        <v>76.05</v>
      </c>
      <c r="E115" s="30">
        <v>20.974399999999999</v>
      </c>
      <c r="F115" s="27">
        <v>32.799999999999997</v>
      </c>
      <c r="G115" s="27">
        <v>36.25</v>
      </c>
      <c r="H115" s="27">
        <v>40.869999999999997</v>
      </c>
      <c r="I115" s="27">
        <v>22.15</v>
      </c>
      <c r="J115" s="27">
        <v>37.61</v>
      </c>
      <c r="K115" s="27">
        <v>1330.63</v>
      </c>
    </row>
    <row r="116" spans="1:11" x14ac:dyDescent="0.25">
      <c r="A116" s="33">
        <v>39538</v>
      </c>
      <c r="B116" s="27">
        <v>30.72</v>
      </c>
      <c r="C116" s="27">
        <v>27.86</v>
      </c>
      <c r="D116" s="27">
        <v>74.06</v>
      </c>
      <c r="E116" s="30">
        <v>20.194900000000001</v>
      </c>
      <c r="F116" s="27">
        <v>31.17</v>
      </c>
      <c r="G116" s="27">
        <v>37.4</v>
      </c>
      <c r="H116" s="27">
        <v>40.17</v>
      </c>
      <c r="I116" s="27">
        <v>22.4</v>
      </c>
      <c r="J116" s="27">
        <v>37.94</v>
      </c>
      <c r="K116" s="27">
        <v>1322.7</v>
      </c>
    </row>
    <row r="117" spans="1:11" x14ac:dyDescent="0.25">
      <c r="A117" s="33">
        <v>39568</v>
      </c>
      <c r="B117" s="27">
        <v>31.45</v>
      </c>
      <c r="C117" s="27">
        <v>27.65</v>
      </c>
      <c r="D117" s="27">
        <v>81.75</v>
      </c>
      <c r="E117" s="30">
        <v>21.607800000000001</v>
      </c>
      <c r="F117" s="27">
        <v>31.48</v>
      </c>
      <c r="G117" s="27">
        <v>38.5</v>
      </c>
      <c r="H117" s="27">
        <v>42.31</v>
      </c>
      <c r="I117" s="27">
        <v>23.8</v>
      </c>
      <c r="J117" s="27">
        <v>39.880000000000003</v>
      </c>
      <c r="K117" s="27">
        <v>1385.59</v>
      </c>
    </row>
    <row r="118" spans="1:11" x14ac:dyDescent="0.25">
      <c r="A118" s="33">
        <v>39598</v>
      </c>
      <c r="B118" s="27">
        <v>32.31</v>
      </c>
      <c r="C118" s="27">
        <v>28.49</v>
      </c>
      <c r="D118" s="27">
        <v>86</v>
      </c>
      <c r="E118" s="30">
        <v>20.105599999999999</v>
      </c>
      <c r="F118" s="27">
        <v>32.08</v>
      </c>
      <c r="G118" s="27">
        <v>38.840000000000003</v>
      </c>
      <c r="H118" s="27">
        <v>44.51</v>
      </c>
      <c r="I118" s="27">
        <v>25.35</v>
      </c>
      <c r="J118" s="27">
        <v>41.31</v>
      </c>
      <c r="K118" s="27">
        <v>1400.38</v>
      </c>
    </row>
    <row r="119" spans="1:11" x14ac:dyDescent="0.25">
      <c r="A119" s="33">
        <v>39629</v>
      </c>
      <c r="B119" s="27">
        <v>28.48</v>
      </c>
      <c r="C119" s="27">
        <v>26.75</v>
      </c>
      <c r="D119" s="27">
        <v>88.48</v>
      </c>
      <c r="E119" s="30">
        <v>16.451499999999999</v>
      </c>
      <c r="F119" s="27">
        <v>30.58</v>
      </c>
      <c r="G119" s="27">
        <v>34.01</v>
      </c>
      <c r="H119" s="27">
        <v>41.73</v>
      </c>
      <c r="I119" s="27">
        <v>22.91</v>
      </c>
      <c r="J119" s="27">
        <v>40.700000000000003</v>
      </c>
      <c r="K119" s="27">
        <v>1280</v>
      </c>
    </row>
    <row r="120" spans="1:11" x14ac:dyDescent="0.25">
      <c r="A120" s="33">
        <v>39660</v>
      </c>
      <c r="B120" s="27">
        <v>28.53</v>
      </c>
      <c r="C120" s="27">
        <v>27.4</v>
      </c>
      <c r="D120" s="27">
        <v>74.400000000000006</v>
      </c>
      <c r="E120" s="30">
        <v>17.5639</v>
      </c>
      <c r="F120" s="27">
        <v>31.95</v>
      </c>
      <c r="G120" s="27">
        <v>34.28</v>
      </c>
      <c r="H120" s="27">
        <v>40.380000000000003</v>
      </c>
      <c r="I120" s="27">
        <v>22.35</v>
      </c>
      <c r="J120" s="27">
        <v>38.08</v>
      </c>
      <c r="K120" s="27">
        <v>1267.3800000000001</v>
      </c>
    </row>
    <row r="121" spans="1:11" x14ac:dyDescent="0.25">
      <c r="A121" s="33">
        <v>39689</v>
      </c>
      <c r="B121" s="27">
        <v>30.5</v>
      </c>
      <c r="C121" s="27">
        <v>28.14</v>
      </c>
      <c r="D121" s="27">
        <v>74.650000000000006</v>
      </c>
      <c r="E121" s="30">
        <v>17.3934</v>
      </c>
      <c r="F121" s="27">
        <v>32.61</v>
      </c>
      <c r="G121" s="27">
        <v>35.22</v>
      </c>
      <c r="H121" s="27">
        <v>39.75</v>
      </c>
      <c r="I121" s="27">
        <v>22.75</v>
      </c>
      <c r="J121" s="27">
        <v>37.659999999999997</v>
      </c>
      <c r="K121" s="27">
        <v>1282.83</v>
      </c>
    </row>
    <row r="122" spans="1:11" x14ac:dyDescent="0.25">
      <c r="A122" s="33">
        <v>39721</v>
      </c>
      <c r="B122" s="27">
        <v>27.9</v>
      </c>
      <c r="C122" s="27">
        <v>27.6</v>
      </c>
      <c r="D122" s="27">
        <v>63.3</v>
      </c>
      <c r="E122" s="30">
        <v>16.151</v>
      </c>
      <c r="F122" s="27">
        <v>30.05</v>
      </c>
      <c r="G122" s="27">
        <v>30.8</v>
      </c>
      <c r="H122" s="27">
        <v>33.4</v>
      </c>
      <c r="I122" s="27">
        <v>19.850000000000001</v>
      </c>
      <c r="J122" s="27">
        <v>33.229999999999997</v>
      </c>
      <c r="K122" s="27">
        <v>1166.3599999999999</v>
      </c>
    </row>
    <row r="123" spans="1:11" x14ac:dyDescent="0.25">
      <c r="A123" s="33">
        <v>39752</v>
      </c>
      <c r="B123" s="27">
        <v>22.98</v>
      </c>
      <c r="C123" s="27">
        <v>24.12</v>
      </c>
      <c r="D123" s="27">
        <v>51.4</v>
      </c>
      <c r="E123" s="30">
        <v>12.6106</v>
      </c>
      <c r="F123" s="27">
        <v>26.6</v>
      </c>
      <c r="G123" s="27">
        <v>25.18</v>
      </c>
      <c r="H123" s="27">
        <v>25.92</v>
      </c>
      <c r="I123" s="27">
        <v>16.649999999999999</v>
      </c>
      <c r="J123" s="27">
        <v>28.91</v>
      </c>
      <c r="K123" s="27">
        <v>968.75</v>
      </c>
    </row>
    <row r="124" spans="1:11" x14ac:dyDescent="0.25">
      <c r="A124" s="33">
        <v>39780</v>
      </c>
      <c r="B124" s="27">
        <v>20.49</v>
      </c>
      <c r="C124" s="27">
        <v>24.07</v>
      </c>
      <c r="D124" s="27">
        <v>50.28</v>
      </c>
      <c r="E124" s="30">
        <v>10.280099999999999</v>
      </c>
      <c r="F124" s="27">
        <v>24.92</v>
      </c>
      <c r="G124" s="27">
        <v>23.11</v>
      </c>
      <c r="H124" s="27">
        <v>23.15</v>
      </c>
      <c r="I124" s="27">
        <v>15.25</v>
      </c>
      <c r="J124" s="27">
        <v>30.12</v>
      </c>
      <c r="K124" s="27">
        <v>896.24</v>
      </c>
    </row>
    <row r="125" spans="1:11" x14ac:dyDescent="0.25">
      <c r="A125" s="33">
        <v>39813</v>
      </c>
      <c r="B125" s="27">
        <v>21.57</v>
      </c>
      <c r="C125" s="27">
        <v>23.87</v>
      </c>
      <c r="D125" s="27">
        <v>47.77</v>
      </c>
      <c r="E125" s="30">
        <v>10.166499999999999</v>
      </c>
      <c r="F125" s="27">
        <v>26.55</v>
      </c>
      <c r="G125" s="27">
        <v>23.42</v>
      </c>
      <c r="H125" s="27">
        <v>22.74</v>
      </c>
      <c r="I125" s="27">
        <v>15.41</v>
      </c>
      <c r="J125" s="27">
        <v>29.03</v>
      </c>
      <c r="K125" s="27">
        <v>903.25</v>
      </c>
    </row>
    <row r="126" spans="1:11" x14ac:dyDescent="0.25">
      <c r="A126" s="33">
        <v>39843</v>
      </c>
      <c r="B126" s="27">
        <v>19.28</v>
      </c>
      <c r="C126" s="27">
        <v>22.15</v>
      </c>
      <c r="D126" s="27">
        <v>46.92</v>
      </c>
      <c r="E126" s="30">
        <v>7.5030000000000001</v>
      </c>
      <c r="F126" s="27">
        <v>26.23</v>
      </c>
      <c r="G126" s="27">
        <v>20.61</v>
      </c>
      <c r="H126" s="27">
        <v>21.06</v>
      </c>
      <c r="I126" s="27">
        <v>14.68</v>
      </c>
      <c r="J126" s="27">
        <v>28.98</v>
      </c>
      <c r="K126" s="27">
        <v>825.88</v>
      </c>
    </row>
    <row r="127" spans="1:11" x14ac:dyDescent="0.25">
      <c r="A127" s="33">
        <v>39871</v>
      </c>
      <c r="B127" s="27">
        <v>17.53</v>
      </c>
      <c r="C127" s="27">
        <v>20.36</v>
      </c>
      <c r="D127" s="27">
        <v>41.134</v>
      </c>
      <c r="E127" s="30">
        <v>6.1712999999999996</v>
      </c>
      <c r="F127" s="27">
        <v>22.98</v>
      </c>
      <c r="G127" s="27">
        <v>17.100000000000001</v>
      </c>
      <c r="H127" s="27">
        <v>19.37</v>
      </c>
      <c r="I127" s="27">
        <v>14.12</v>
      </c>
      <c r="J127" s="27">
        <v>25.35</v>
      </c>
      <c r="K127" s="27">
        <v>735.09</v>
      </c>
    </row>
    <row r="128" spans="1:11" x14ac:dyDescent="0.25">
      <c r="A128" s="33">
        <v>39903</v>
      </c>
      <c r="B128" s="27">
        <v>19.649999999999999</v>
      </c>
      <c r="C128" s="27">
        <v>21.1</v>
      </c>
      <c r="D128" s="27">
        <v>42.46</v>
      </c>
      <c r="E128" s="30">
        <v>7.1539000000000001</v>
      </c>
      <c r="F128" s="27">
        <v>24.21</v>
      </c>
      <c r="G128" s="27">
        <v>18.43</v>
      </c>
      <c r="H128" s="27">
        <v>22.21</v>
      </c>
      <c r="I128" s="27">
        <v>15.62</v>
      </c>
      <c r="J128" s="27">
        <v>25.55</v>
      </c>
      <c r="K128" s="27">
        <v>797.87</v>
      </c>
    </row>
    <row r="129" spans="1:11" x14ac:dyDescent="0.25">
      <c r="A129" s="33">
        <v>39933</v>
      </c>
      <c r="B129" s="27">
        <v>23.29</v>
      </c>
      <c r="C129" s="27">
        <v>22</v>
      </c>
      <c r="D129" s="27">
        <v>45.78</v>
      </c>
      <c r="E129" s="30">
        <v>8.7128999999999994</v>
      </c>
      <c r="F129" s="27">
        <v>24.18</v>
      </c>
      <c r="G129" s="27">
        <v>21.76</v>
      </c>
      <c r="H129" s="27">
        <v>25.67</v>
      </c>
      <c r="I129" s="27">
        <v>17.25</v>
      </c>
      <c r="J129" s="27">
        <v>25.85</v>
      </c>
      <c r="K129" s="27">
        <v>872.81</v>
      </c>
    </row>
    <row r="130" spans="1:11" x14ac:dyDescent="0.25">
      <c r="A130" s="33">
        <v>39962</v>
      </c>
      <c r="B130" s="27">
        <v>23.12</v>
      </c>
      <c r="C130" s="27">
        <v>23.12</v>
      </c>
      <c r="D130" s="27">
        <v>51.68</v>
      </c>
      <c r="E130" s="30">
        <v>9.9309999999999992</v>
      </c>
      <c r="F130" s="27">
        <v>25.83</v>
      </c>
      <c r="G130" s="27">
        <v>22.49</v>
      </c>
      <c r="H130" s="27">
        <v>27.17</v>
      </c>
      <c r="I130" s="27">
        <v>17.649999999999999</v>
      </c>
      <c r="J130" s="27">
        <v>26.77</v>
      </c>
      <c r="K130" s="27">
        <v>919.14</v>
      </c>
    </row>
    <row r="131" spans="1:11" x14ac:dyDescent="0.25">
      <c r="A131" s="33">
        <v>39994</v>
      </c>
      <c r="B131" s="27">
        <v>23.08</v>
      </c>
      <c r="C131" s="27">
        <v>22.99</v>
      </c>
      <c r="D131" s="27">
        <v>48.05</v>
      </c>
      <c r="E131" s="30">
        <v>9.7035999999999998</v>
      </c>
      <c r="F131" s="27">
        <v>26.31</v>
      </c>
      <c r="G131" s="27">
        <v>21.96</v>
      </c>
      <c r="H131" s="27">
        <v>25.8</v>
      </c>
      <c r="I131" s="27">
        <v>18.21</v>
      </c>
      <c r="J131" s="27">
        <v>27.89</v>
      </c>
      <c r="K131" s="27">
        <v>919.32</v>
      </c>
    </row>
    <row r="132" spans="1:11" x14ac:dyDescent="0.25">
      <c r="A132" s="33">
        <v>40025</v>
      </c>
      <c r="B132" s="27">
        <v>25.27</v>
      </c>
      <c r="C132" s="27">
        <v>24.52</v>
      </c>
      <c r="D132" s="27">
        <v>50.62</v>
      </c>
      <c r="E132" s="30">
        <v>10.564299999999999</v>
      </c>
      <c r="F132" s="27">
        <v>27.87</v>
      </c>
      <c r="G132" s="27">
        <v>23.88</v>
      </c>
      <c r="H132" s="27">
        <v>29.12</v>
      </c>
      <c r="I132" s="27">
        <v>19.7</v>
      </c>
      <c r="J132" s="27">
        <v>28.94</v>
      </c>
      <c r="K132" s="27">
        <v>987.48</v>
      </c>
    </row>
    <row r="133" spans="1:11" x14ac:dyDescent="0.25">
      <c r="A133" s="33">
        <v>40056</v>
      </c>
      <c r="B133" s="27">
        <v>26.16</v>
      </c>
      <c r="C133" s="27">
        <v>24.82</v>
      </c>
      <c r="D133" s="27">
        <v>51.17</v>
      </c>
      <c r="E133" s="30">
        <v>11.9367</v>
      </c>
      <c r="F133" s="27">
        <v>28.62</v>
      </c>
      <c r="G133" s="27">
        <v>25.02</v>
      </c>
      <c r="H133" s="27">
        <v>29.81</v>
      </c>
      <c r="I133" s="27">
        <v>20.02</v>
      </c>
      <c r="J133" s="27">
        <v>29.23</v>
      </c>
      <c r="K133" s="27">
        <v>1020.63</v>
      </c>
    </row>
    <row r="134" spans="1:11" x14ac:dyDescent="0.25">
      <c r="A134" s="33">
        <v>40086</v>
      </c>
      <c r="B134" s="27">
        <v>27.47</v>
      </c>
      <c r="C134" s="27">
        <v>25.46</v>
      </c>
      <c r="D134" s="27">
        <v>53.92</v>
      </c>
      <c r="E134" s="30">
        <v>12.131500000000001</v>
      </c>
      <c r="F134" s="27">
        <v>28.67</v>
      </c>
      <c r="G134" s="27">
        <v>26.34</v>
      </c>
      <c r="H134" s="27">
        <v>30.94</v>
      </c>
      <c r="I134" s="27">
        <v>20.87</v>
      </c>
      <c r="J134" s="27">
        <v>29.33</v>
      </c>
      <c r="K134" s="27">
        <v>1057.08</v>
      </c>
    </row>
    <row r="135" spans="1:11" x14ac:dyDescent="0.25">
      <c r="A135" s="33">
        <v>40116</v>
      </c>
      <c r="B135" s="27">
        <v>26.82</v>
      </c>
      <c r="C135" s="27">
        <v>25.83</v>
      </c>
      <c r="D135" s="27">
        <v>55.25</v>
      </c>
      <c r="E135" s="30">
        <v>11.408799999999999</v>
      </c>
      <c r="F135" s="27">
        <v>28.07</v>
      </c>
      <c r="G135" s="27">
        <v>25.29</v>
      </c>
      <c r="H135" s="27">
        <v>29.34</v>
      </c>
      <c r="I135" s="27">
        <v>20.61</v>
      </c>
      <c r="J135" s="27">
        <v>28.39</v>
      </c>
      <c r="K135" s="27">
        <v>1036.2</v>
      </c>
    </row>
    <row r="136" spans="1:11" x14ac:dyDescent="0.25">
      <c r="A136" s="33">
        <v>40147</v>
      </c>
      <c r="B136" s="27">
        <v>28.62</v>
      </c>
      <c r="C136" s="27">
        <v>26.78</v>
      </c>
      <c r="D136" s="27">
        <v>56.82</v>
      </c>
      <c r="E136" s="30">
        <v>11.904199999999999</v>
      </c>
      <c r="F136" s="27">
        <v>30.68</v>
      </c>
      <c r="G136" s="27">
        <v>27.51</v>
      </c>
      <c r="H136" s="27">
        <v>32.5</v>
      </c>
      <c r="I136" s="27">
        <v>21.75</v>
      </c>
      <c r="J136" s="27">
        <v>29.76</v>
      </c>
      <c r="K136" s="27">
        <v>1095.6300000000001</v>
      </c>
    </row>
    <row r="137" spans="1:11" x14ac:dyDescent="0.25">
      <c r="A137" s="33">
        <v>40178</v>
      </c>
      <c r="B137" s="27">
        <v>29.77</v>
      </c>
      <c r="C137" s="27">
        <v>26.47</v>
      </c>
      <c r="D137" s="27">
        <v>57.01</v>
      </c>
      <c r="E137" s="30">
        <v>11.693099999999999</v>
      </c>
      <c r="F137" s="27">
        <v>31.07</v>
      </c>
      <c r="G137" s="27">
        <v>27.79</v>
      </c>
      <c r="H137" s="27">
        <v>32.99</v>
      </c>
      <c r="I137" s="27">
        <v>22.93</v>
      </c>
      <c r="J137" s="27">
        <v>31.02</v>
      </c>
      <c r="K137" s="27">
        <v>1115.0999999999999</v>
      </c>
    </row>
    <row r="138" spans="1:11" x14ac:dyDescent="0.25">
      <c r="A138" s="33">
        <v>40207</v>
      </c>
      <c r="B138" s="27">
        <v>28.91</v>
      </c>
      <c r="C138" s="27">
        <v>26.2</v>
      </c>
      <c r="D138" s="27">
        <v>54.5</v>
      </c>
      <c r="E138" s="30">
        <v>11.5144</v>
      </c>
      <c r="F138" s="27">
        <v>31.28</v>
      </c>
      <c r="G138" s="27">
        <v>27.38</v>
      </c>
      <c r="H138" s="27">
        <v>30.14</v>
      </c>
      <c r="I138" s="27">
        <v>20.959</v>
      </c>
      <c r="J138" s="27">
        <v>29.53</v>
      </c>
      <c r="K138" s="27">
        <v>1073.8699999999999</v>
      </c>
    </row>
    <row r="139" spans="1:11" x14ac:dyDescent="0.25">
      <c r="A139" s="33">
        <v>40235</v>
      </c>
      <c r="B139" s="27">
        <v>30.52</v>
      </c>
      <c r="C139" s="27">
        <v>27.03</v>
      </c>
      <c r="D139" s="27">
        <v>56.14</v>
      </c>
      <c r="E139" s="30">
        <v>11.920400000000001</v>
      </c>
      <c r="F139" s="27">
        <v>31.4</v>
      </c>
      <c r="G139" s="27">
        <v>28.84</v>
      </c>
      <c r="H139" s="27">
        <v>31.5</v>
      </c>
      <c r="I139" s="27">
        <v>21.69</v>
      </c>
      <c r="J139" s="27">
        <v>29.14</v>
      </c>
      <c r="K139" s="27">
        <v>1104.49</v>
      </c>
    </row>
    <row r="140" spans="1:11" x14ac:dyDescent="0.25">
      <c r="A140" s="33">
        <v>40268</v>
      </c>
      <c r="B140" s="27">
        <v>32.840000000000003</v>
      </c>
      <c r="C140" s="27">
        <v>27.93</v>
      </c>
      <c r="D140" s="27">
        <v>57.52</v>
      </c>
      <c r="E140" s="30">
        <v>12.951700000000001</v>
      </c>
      <c r="F140" s="27">
        <v>32.130000000000003</v>
      </c>
      <c r="G140" s="27">
        <v>31.24</v>
      </c>
      <c r="H140" s="27">
        <v>33.92</v>
      </c>
      <c r="I140" s="27">
        <v>23.1</v>
      </c>
      <c r="J140" s="27">
        <v>29.66</v>
      </c>
      <c r="K140" s="27">
        <v>1169.43</v>
      </c>
    </row>
    <row r="141" spans="1:11" x14ac:dyDescent="0.25">
      <c r="A141" s="33">
        <v>40298</v>
      </c>
      <c r="B141" s="27">
        <v>34.82</v>
      </c>
      <c r="C141" s="27">
        <v>27.63</v>
      </c>
      <c r="D141" s="27">
        <v>59.91</v>
      </c>
      <c r="E141" s="30">
        <v>13.1214</v>
      </c>
      <c r="F141" s="27">
        <v>30.88</v>
      </c>
      <c r="G141" s="27">
        <v>32.57</v>
      </c>
      <c r="H141" s="27">
        <v>33.99</v>
      </c>
      <c r="I141" s="27">
        <v>23.388999999999999</v>
      </c>
      <c r="J141" s="27">
        <v>30.44</v>
      </c>
      <c r="K141" s="27">
        <v>1186.69</v>
      </c>
    </row>
    <row r="142" spans="1:11" x14ac:dyDescent="0.25">
      <c r="A142" s="33">
        <v>40329</v>
      </c>
      <c r="B142" s="27">
        <v>32.369999999999997</v>
      </c>
      <c r="C142" s="27">
        <v>26.35</v>
      </c>
      <c r="D142" s="27">
        <v>53.05</v>
      </c>
      <c r="E142" s="30">
        <v>11.920400000000001</v>
      </c>
      <c r="F142" s="27">
        <v>28.87</v>
      </c>
      <c r="G142" s="27">
        <v>29.6</v>
      </c>
      <c r="H142" s="27">
        <v>30.75</v>
      </c>
      <c r="I142" s="27">
        <v>21.64</v>
      </c>
      <c r="J142" s="27">
        <v>28.76</v>
      </c>
      <c r="K142" s="27">
        <v>1089.4100000000001</v>
      </c>
    </row>
    <row r="143" spans="1:11" x14ac:dyDescent="0.25">
      <c r="A143" s="33">
        <v>40359</v>
      </c>
      <c r="B143" s="27">
        <v>29.13</v>
      </c>
      <c r="C143" s="27">
        <v>25.5</v>
      </c>
      <c r="D143" s="27">
        <v>49.68</v>
      </c>
      <c r="E143" s="30">
        <v>11.214</v>
      </c>
      <c r="F143" s="27">
        <v>28.2</v>
      </c>
      <c r="G143" s="27">
        <v>27.43</v>
      </c>
      <c r="H143" s="27">
        <v>28.37</v>
      </c>
      <c r="I143" s="27">
        <v>20.399999999999999</v>
      </c>
      <c r="J143" s="27">
        <v>28.26</v>
      </c>
      <c r="K143" s="27">
        <v>1030.71</v>
      </c>
    </row>
    <row r="144" spans="1:11" x14ac:dyDescent="0.25">
      <c r="A144" s="33">
        <v>40389</v>
      </c>
      <c r="B144" s="27">
        <v>31.44</v>
      </c>
      <c r="C144" s="27">
        <v>26.98</v>
      </c>
      <c r="D144" s="27">
        <v>53.84</v>
      </c>
      <c r="E144" s="30">
        <v>11.944800000000001</v>
      </c>
      <c r="F144" s="27">
        <v>28.57</v>
      </c>
      <c r="G144" s="27">
        <v>30.29</v>
      </c>
      <c r="H144" s="27">
        <v>32.01</v>
      </c>
      <c r="I144" s="27">
        <v>21.92</v>
      </c>
      <c r="J144" s="27">
        <v>30.37</v>
      </c>
      <c r="K144" s="27">
        <v>1101.5999999999999</v>
      </c>
    </row>
    <row r="145" spans="1:11" x14ac:dyDescent="0.25">
      <c r="A145" s="33">
        <v>40421</v>
      </c>
      <c r="B145" s="27">
        <v>30.19</v>
      </c>
      <c r="C145" s="27">
        <v>26.48</v>
      </c>
      <c r="D145" s="27">
        <v>51.2</v>
      </c>
      <c r="E145" s="30">
        <v>11.006500000000001</v>
      </c>
      <c r="F145" s="27">
        <v>28.1</v>
      </c>
      <c r="G145" s="27">
        <v>28.19</v>
      </c>
      <c r="H145" s="27">
        <v>31.04</v>
      </c>
      <c r="I145" s="27">
        <v>20.69</v>
      </c>
      <c r="J145" s="27">
        <v>30.81</v>
      </c>
      <c r="K145" s="27">
        <v>1049.33</v>
      </c>
    </row>
    <row r="146" spans="1:11" x14ac:dyDescent="0.25">
      <c r="A146" s="33">
        <v>40451</v>
      </c>
      <c r="B146" s="27">
        <v>33.409999999999997</v>
      </c>
      <c r="C146" s="27">
        <v>27.88</v>
      </c>
      <c r="D146" s="27">
        <v>56.06</v>
      </c>
      <c r="E146" s="30">
        <v>11.648</v>
      </c>
      <c r="F146" s="27">
        <v>30.49</v>
      </c>
      <c r="G146" s="27">
        <v>31.28</v>
      </c>
      <c r="H146" s="27">
        <v>32.78</v>
      </c>
      <c r="I146" s="27">
        <v>23.02</v>
      </c>
      <c r="J146" s="27">
        <v>31.38</v>
      </c>
      <c r="K146" s="27">
        <v>1141.2</v>
      </c>
    </row>
    <row r="147" spans="1:11" x14ac:dyDescent="0.25">
      <c r="A147" s="33">
        <v>40480</v>
      </c>
      <c r="B147" s="27">
        <v>35.26</v>
      </c>
      <c r="C147" s="27">
        <v>28.77</v>
      </c>
      <c r="D147" s="27">
        <v>59.24</v>
      </c>
      <c r="E147" s="30">
        <v>11.8222</v>
      </c>
      <c r="F147" s="27">
        <v>31.17</v>
      </c>
      <c r="G147" s="27">
        <v>32.18</v>
      </c>
      <c r="H147" s="27">
        <v>34.799999999999997</v>
      </c>
      <c r="I147" s="27">
        <v>24.35</v>
      </c>
      <c r="J147" s="27">
        <v>31.72</v>
      </c>
      <c r="K147" s="27">
        <v>1183.26</v>
      </c>
    </row>
    <row r="148" spans="1:11" x14ac:dyDescent="0.25">
      <c r="A148" s="33">
        <v>40512</v>
      </c>
      <c r="B148" s="27">
        <v>36.15</v>
      </c>
      <c r="C148" s="27">
        <v>28.32</v>
      </c>
      <c r="D148" s="27">
        <v>62.71</v>
      </c>
      <c r="E148" s="30">
        <v>11.7418</v>
      </c>
      <c r="F148" s="27">
        <v>30.27</v>
      </c>
      <c r="G148" s="27">
        <v>32.61</v>
      </c>
      <c r="H148" s="27">
        <v>35.19</v>
      </c>
      <c r="I148" s="27">
        <v>23.95</v>
      </c>
      <c r="J148" s="27">
        <v>30.76</v>
      </c>
      <c r="K148" s="27">
        <v>1180.55</v>
      </c>
    </row>
    <row r="149" spans="1:11" x14ac:dyDescent="0.25">
      <c r="A149" s="33">
        <v>40543</v>
      </c>
      <c r="B149" s="27">
        <v>37.409999999999997</v>
      </c>
      <c r="C149" s="27">
        <v>29.31</v>
      </c>
      <c r="D149" s="27">
        <v>68.25</v>
      </c>
      <c r="E149" s="30">
        <v>12.951700000000001</v>
      </c>
      <c r="F149" s="27">
        <v>31.5</v>
      </c>
      <c r="G149" s="27">
        <v>34.869999999999997</v>
      </c>
      <c r="H149" s="27">
        <v>38.409999999999997</v>
      </c>
      <c r="I149" s="27">
        <v>25.19</v>
      </c>
      <c r="J149" s="27">
        <v>31.34</v>
      </c>
      <c r="K149" s="27">
        <v>1257.6400000000001</v>
      </c>
    </row>
    <row r="150" spans="1:11" x14ac:dyDescent="0.25">
      <c r="A150" s="33">
        <v>40574</v>
      </c>
      <c r="B150" s="27">
        <v>37.18</v>
      </c>
      <c r="C150" s="27">
        <v>28.88</v>
      </c>
      <c r="D150" s="27">
        <v>73.150000000000006</v>
      </c>
      <c r="E150" s="30">
        <v>13.3171</v>
      </c>
      <c r="F150" s="27">
        <v>31.68</v>
      </c>
      <c r="G150" s="27">
        <v>36.24</v>
      </c>
      <c r="H150" s="27">
        <v>38.44</v>
      </c>
      <c r="I150" s="27">
        <v>25.99</v>
      </c>
      <c r="J150" s="27">
        <v>31.72</v>
      </c>
      <c r="K150" s="27">
        <v>1286.1199999999999</v>
      </c>
    </row>
    <row r="151" spans="1:11" x14ac:dyDescent="0.25">
      <c r="A151" s="33">
        <v>40602</v>
      </c>
      <c r="B151" s="27">
        <v>39.409999999999997</v>
      </c>
      <c r="C151" s="27">
        <v>29.72</v>
      </c>
      <c r="D151" s="27">
        <v>78.540000000000006</v>
      </c>
      <c r="E151" s="30">
        <v>13.682499999999999</v>
      </c>
      <c r="F151" s="27">
        <v>32.668999999999997</v>
      </c>
      <c r="G151" s="27">
        <v>37.01</v>
      </c>
      <c r="H151" s="27">
        <v>39.46</v>
      </c>
      <c r="I151" s="27">
        <v>26.56</v>
      </c>
      <c r="J151" s="27">
        <v>32.11</v>
      </c>
      <c r="K151" s="27">
        <v>1327.22</v>
      </c>
    </row>
    <row r="152" spans="1:11" x14ac:dyDescent="0.25">
      <c r="A152" s="33">
        <v>40633</v>
      </c>
      <c r="B152" s="27">
        <v>39.049999999999997</v>
      </c>
      <c r="C152" s="27">
        <v>29.92</v>
      </c>
      <c r="D152" s="27">
        <v>79.75</v>
      </c>
      <c r="E152" s="30">
        <v>13.308999999999999</v>
      </c>
      <c r="F152" s="27">
        <v>33.11</v>
      </c>
      <c r="G152" s="27">
        <v>37.664999999999999</v>
      </c>
      <c r="H152" s="27">
        <v>40.020000000000003</v>
      </c>
      <c r="I152" s="27">
        <v>26.0625</v>
      </c>
      <c r="J152" s="27">
        <v>31.87</v>
      </c>
      <c r="K152" s="27">
        <v>1325.83</v>
      </c>
    </row>
    <row r="153" spans="1:11" x14ac:dyDescent="0.25">
      <c r="A153" s="33">
        <v>40662</v>
      </c>
      <c r="B153" s="27">
        <v>40.549999999999997</v>
      </c>
      <c r="C153" s="27">
        <v>31.52</v>
      </c>
      <c r="D153" s="27">
        <v>80.478999999999999</v>
      </c>
      <c r="E153" s="30">
        <v>13.300800000000001</v>
      </c>
      <c r="F153" s="27">
        <v>35.24</v>
      </c>
      <c r="G153" s="27">
        <v>38.700000000000003</v>
      </c>
      <c r="H153" s="27">
        <v>40.869999999999997</v>
      </c>
      <c r="I153" s="27">
        <v>26.74</v>
      </c>
      <c r="J153" s="27">
        <v>33.159999999999997</v>
      </c>
      <c r="K153" s="27">
        <v>1363.61</v>
      </c>
    </row>
    <row r="154" spans="1:11" x14ac:dyDescent="0.25">
      <c r="A154" s="33">
        <v>40694</v>
      </c>
      <c r="B154" s="27">
        <v>40.44</v>
      </c>
      <c r="C154" s="27">
        <v>32.31</v>
      </c>
      <c r="D154" s="27">
        <v>77.11</v>
      </c>
      <c r="E154" s="30">
        <v>12.862399999999999</v>
      </c>
      <c r="F154" s="27">
        <v>36.11</v>
      </c>
      <c r="G154" s="27">
        <v>37.630000000000003</v>
      </c>
      <c r="H154" s="27">
        <v>39.75</v>
      </c>
      <c r="I154" s="27">
        <v>26.46</v>
      </c>
      <c r="J154" s="27">
        <v>33.869999999999997</v>
      </c>
      <c r="K154" s="27">
        <v>1345.2</v>
      </c>
    </row>
    <row r="155" spans="1:11" x14ac:dyDescent="0.25">
      <c r="A155" s="33">
        <v>40724</v>
      </c>
      <c r="B155" s="27">
        <v>40.21</v>
      </c>
      <c r="C155" s="27">
        <v>31.23</v>
      </c>
      <c r="D155" s="27">
        <v>75.349999999999994</v>
      </c>
      <c r="E155" s="30">
        <v>12.464499999999999</v>
      </c>
      <c r="F155" s="27">
        <v>35.53</v>
      </c>
      <c r="G155" s="27">
        <v>37.24</v>
      </c>
      <c r="H155" s="27">
        <v>39.369999999999997</v>
      </c>
      <c r="I155" s="27">
        <v>25.7</v>
      </c>
      <c r="J155" s="27">
        <v>33.479999999999997</v>
      </c>
      <c r="K155" s="27">
        <v>1320.64</v>
      </c>
    </row>
    <row r="156" spans="1:11" x14ac:dyDescent="0.25">
      <c r="A156" s="33">
        <v>40753</v>
      </c>
      <c r="B156" s="27">
        <v>39.65</v>
      </c>
      <c r="C156" s="27">
        <v>30.83</v>
      </c>
      <c r="D156" s="27">
        <v>76.45</v>
      </c>
      <c r="E156" s="30">
        <v>12.0138</v>
      </c>
      <c r="F156" s="27">
        <v>34.119999999999997</v>
      </c>
      <c r="G156" s="27">
        <v>34.68</v>
      </c>
      <c r="H156" s="27">
        <v>38.01</v>
      </c>
      <c r="I156" s="27">
        <v>25.81</v>
      </c>
      <c r="J156" s="27">
        <v>33.17</v>
      </c>
      <c r="K156" s="27">
        <v>1292.28</v>
      </c>
    </row>
    <row r="157" spans="1:11" x14ac:dyDescent="0.25">
      <c r="A157" s="33">
        <v>40786</v>
      </c>
      <c r="B157" s="27">
        <v>37.57</v>
      </c>
      <c r="C157" s="27">
        <v>30.89</v>
      </c>
      <c r="D157" s="27">
        <v>68.64</v>
      </c>
      <c r="E157" s="30">
        <v>10.864800000000001</v>
      </c>
      <c r="F157" s="27">
        <v>33.4</v>
      </c>
      <c r="G157" s="27">
        <v>32.4</v>
      </c>
      <c r="H157" s="27">
        <v>35.340000000000003</v>
      </c>
      <c r="I157" s="27">
        <v>24.44</v>
      </c>
      <c r="J157" s="27">
        <v>33.89</v>
      </c>
      <c r="K157" s="27">
        <v>1218.8900000000001</v>
      </c>
    </row>
    <row r="158" spans="1:11" x14ac:dyDescent="0.25">
      <c r="A158" s="33">
        <v>40816</v>
      </c>
      <c r="B158" s="27">
        <v>34.86</v>
      </c>
      <c r="C158" s="27">
        <v>29.66</v>
      </c>
      <c r="D158" s="27">
        <v>58.51</v>
      </c>
      <c r="E158" s="30">
        <v>9.5899000000000001</v>
      </c>
      <c r="F158" s="27">
        <v>31.73</v>
      </c>
      <c r="G158" s="27">
        <v>29.22</v>
      </c>
      <c r="H158" s="27">
        <v>29.355</v>
      </c>
      <c r="I158" s="27">
        <v>23.6</v>
      </c>
      <c r="J158" s="27">
        <v>33.619999999999997</v>
      </c>
      <c r="K158" s="27">
        <v>1131.42</v>
      </c>
    </row>
    <row r="159" spans="1:11" x14ac:dyDescent="0.25">
      <c r="A159" s="33">
        <v>40847</v>
      </c>
      <c r="B159" s="27">
        <v>39.020000000000003</v>
      </c>
      <c r="C159" s="27">
        <v>31.04</v>
      </c>
      <c r="D159" s="27">
        <v>69.709999999999994</v>
      </c>
      <c r="E159" s="30">
        <v>10.9582</v>
      </c>
      <c r="F159" s="27">
        <v>33.56</v>
      </c>
      <c r="G159" s="27">
        <v>33.42</v>
      </c>
      <c r="H159" s="27">
        <v>34.450000000000003</v>
      </c>
      <c r="I159" s="27">
        <v>26.01</v>
      </c>
      <c r="J159" s="27">
        <v>34.85</v>
      </c>
      <c r="K159" s="27">
        <v>1253.3</v>
      </c>
    </row>
    <row r="160" spans="1:11" x14ac:dyDescent="0.25">
      <c r="A160" s="33">
        <v>40877</v>
      </c>
      <c r="B160" s="27">
        <v>38.74</v>
      </c>
      <c r="C160" s="27">
        <v>31.9</v>
      </c>
      <c r="D160" s="27">
        <v>70.87</v>
      </c>
      <c r="E160" s="30">
        <v>10.401899999999999</v>
      </c>
      <c r="F160" s="27">
        <v>33.880000000000003</v>
      </c>
      <c r="G160" s="27">
        <v>33.89</v>
      </c>
      <c r="H160" s="27">
        <v>34.520000000000003</v>
      </c>
      <c r="I160" s="27">
        <v>25.62</v>
      </c>
      <c r="J160" s="27">
        <v>35.21</v>
      </c>
      <c r="K160" s="27">
        <v>1246.96</v>
      </c>
    </row>
    <row r="161" spans="1:11" x14ac:dyDescent="0.25">
      <c r="A161" s="33">
        <v>40907</v>
      </c>
      <c r="B161" s="27">
        <v>39.020000000000003</v>
      </c>
      <c r="C161" s="27">
        <v>32.49</v>
      </c>
      <c r="D161" s="27">
        <v>69.13</v>
      </c>
      <c r="E161" s="30">
        <v>10.5562</v>
      </c>
      <c r="F161" s="27">
        <v>34.69</v>
      </c>
      <c r="G161" s="27">
        <v>33.75</v>
      </c>
      <c r="H161" s="27">
        <v>33.5</v>
      </c>
      <c r="I161" s="27">
        <v>25.45</v>
      </c>
      <c r="J161" s="27">
        <v>35.979999999999997</v>
      </c>
      <c r="K161" s="27">
        <v>1257.6099999999999</v>
      </c>
    </row>
    <row r="162" spans="1:11" x14ac:dyDescent="0.25">
      <c r="A162" s="33">
        <v>40939</v>
      </c>
      <c r="B162" s="27">
        <v>41.32</v>
      </c>
      <c r="C162" s="27">
        <v>32.03</v>
      </c>
      <c r="D162" s="27">
        <v>70.69</v>
      </c>
      <c r="E162" s="30">
        <v>11.4129</v>
      </c>
      <c r="F162" s="27">
        <v>35.799999999999997</v>
      </c>
      <c r="G162" s="27">
        <v>36.22</v>
      </c>
      <c r="H162" s="27">
        <v>37.18</v>
      </c>
      <c r="I162" s="27">
        <v>27.03</v>
      </c>
      <c r="J162" s="27">
        <v>34.68</v>
      </c>
      <c r="K162" s="27">
        <v>1312.41</v>
      </c>
    </row>
    <row r="163" spans="1:11" x14ac:dyDescent="0.25">
      <c r="A163" s="33">
        <v>40968</v>
      </c>
      <c r="B163" s="27">
        <v>43.19</v>
      </c>
      <c r="C163" s="27">
        <v>33.229999999999997</v>
      </c>
      <c r="D163" s="27">
        <v>74.88</v>
      </c>
      <c r="E163" s="30">
        <v>11.9854</v>
      </c>
      <c r="F163" s="27">
        <v>36.18</v>
      </c>
      <c r="G163" s="27">
        <v>37.229999999999997</v>
      </c>
      <c r="H163" s="27">
        <v>36.97</v>
      </c>
      <c r="I163" s="27">
        <v>28.945</v>
      </c>
      <c r="J163" s="27">
        <v>34.89</v>
      </c>
      <c r="K163" s="27">
        <v>1365.68</v>
      </c>
    </row>
    <row r="164" spans="1:11" x14ac:dyDescent="0.25">
      <c r="A164" s="33">
        <v>40998</v>
      </c>
      <c r="B164" s="27">
        <v>45.09</v>
      </c>
      <c r="C164" s="27">
        <v>34.08</v>
      </c>
      <c r="D164" s="27">
        <v>71.75</v>
      </c>
      <c r="E164" s="30">
        <v>12.825799999999999</v>
      </c>
      <c r="F164" s="27">
        <v>37.61</v>
      </c>
      <c r="G164" s="27">
        <v>37.414999999999999</v>
      </c>
      <c r="H164" s="27">
        <v>36.97</v>
      </c>
      <c r="I164" s="27">
        <v>30.16</v>
      </c>
      <c r="J164" s="27">
        <v>35.045000000000002</v>
      </c>
      <c r="K164" s="27">
        <v>1408.47</v>
      </c>
    </row>
    <row r="165" spans="1:11" x14ac:dyDescent="0.25">
      <c r="A165" s="33">
        <v>41029</v>
      </c>
      <c r="B165" s="27">
        <v>45.61</v>
      </c>
      <c r="C165" s="27">
        <v>34.18</v>
      </c>
      <c r="D165" s="27">
        <v>71.239999999999995</v>
      </c>
      <c r="E165" s="30">
        <v>12.529400000000001</v>
      </c>
      <c r="F165" s="27">
        <v>37.51</v>
      </c>
      <c r="G165" s="27">
        <v>37.01</v>
      </c>
      <c r="H165" s="27">
        <v>36.67</v>
      </c>
      <c r="I165" s="27">
        <v>29.82</v>
      </c>
      <c r="J165" s="27">
        <v>35.659999999999997</v>
      </c>
      <c r="K165" s="27">
        <v>1397.91</v>
      </c>
    </row>
    <row r="166" spans="1:11" x14ac:dyDescent="0.25">
      <c r="A166" s="33">
        <v>41060</v>
      </c>
      <c r="B166" s="27">
        <v>43.1</v>
      </c>
      <c r="C166" s="27">
        <v>33.78</v>
      </c>
      <c r="D166" s="27">
        <v>63.63</v>
      </c>
      <c r="E166" s="30">
        <v>11.3764</v>
      </c>
      <c r="F166" s="27">
        <v>36.15</v>
      </c>
      <c r="G166" s="27">
        <v>34.67</v>
      </c>
      <c r="H166" s="27">
        <v>33.82</v>
      </c>
      <c r="I166" s="27">
        <v>27.93</v>
      </c>
      <c r="J166" s="27">
        <v>35.86</v>
      </c>
      <c r="K166" s="27">
        <v>1310.33</v>
      </c>
    </row>
    <row r="167" spans="1:11" x14ac:dyDescent="0.25">
      <c r="A167" s="33">
        <v>41089</v>
      </c>
      <c r="B167" s="27">
        <v>43.78</v>
      </c>
      <c r="C167" s="27">
        <v>34.770000000000003</v>
      </c>
      <c r="D167" s="27">
        <v>66.37</v>
      </c>
      <c r="E167" s="30">
        <v>11.883900000000001</v>
      </c>
      <c r="F167" s="27">
        <v>38.005000000000003</v>
      </c>
      <c r="G167" s="27">
        <v>35.67</v>
      </c>
      <c r="H167" s="27">
        <v>35.29</v>
      </c>
      <c r="I167" s="27">
        <v>28.725000000000001</v>
      </c>
      <c r="J167" s="27">
        <v>36.99</v>
      </c>
      <c r="K167" s="27">
        <v>1362.16</v>
      </c>
    </row>
    <row r="168" spans="1:11" x14ac:dyDescent="0.25">
      <c r="A168" s="33">
        <v>41121</v>
      </c>
      <c r="B168" s="27">
        <v>43.54</v>
      </c>
      <c r="C168" s="27">
        <v>35.630000000000003</v>
      </c>
      <c r="D168" s="27">
        <v>69.650000000000006</v>
      </c>
      <c r="E168" s="30">
        <v>11.904199999999999</v>
      </c>
      <c r="F168" s="27">
        <v>38.39</v>
      </c>
      <c r="G168" s="27">
        <v>35.81</v>
      </c>
      <c r="H168" s="27">
        <v>34.840000000000003</v>
      </c>
      <c r="I168" s="27">
        <v>29.26</v>
      </c>
      <c r="J168" s="27">
        <v>37.92</v>
      </c>
      <c r="K168" s="27">
        <v>1379.32</v>
      </c>
    </row>
    <row r="169" spans="1:11" x14ac:dyDescent="0.25">
      <c r="A169" s="33">
        <v>41152</v>
      </c>
      <c r="B169" s="27">
        <v>45.55</v>
      </c>
      <c r="C169" s="27">
        <v>35.46</v>
      </c>
      <c r="D169" s="27">
        <v>71.53</v>
      </c>
      <c r="E169" s="30">
        <v>12.3102</v>
      </c>
      <c r="F169" s="27">
        <v>38.840000000000003</v>
      </c>
      <c r="G169" s="27">
        <v>36.36</v>
      </c>
      <c r="H169" s="27">
        <v>35.65</v>
      </c>
      <c r="I169" s="27">
        <v>30.49</v>
      </c>
      <c r="J169" s="27">
        <v>36.35</v>
      </c>
      <c r="K169" s="27">
        <v>1406.58</v>
      </c>
    </row>
    <row r="170" spans="1:11" x14ac:dyDescent="0.25">
      <c r="A170" s="33">
        <v>41180</v>
      </c>
      <c r="B170" s="27">
        <v>46.79</v>
      </c>
      <c r="C170" s="27">
        <v>35.825000000000003</v>
      </c>
      <c r="D170" s="27">
        <v>73.435000000000002</v>
      </c>
      <c r="E170" s="30">
        <v>12.6594</v>
      </c>
      <c r="F170" s="27">
        <v>40.119999999999997</v>
      </c>
      <c r="G170" s="27">
        <v>36.53</v>
      </c>
      <c r="H170" s="27">
        <v>36.799999999999997</v>
      </c>
      <c r="I170" s="27">
        <v>30.824999999999999</v>
      </c>
      <c r="J170" s="27">
        <v>36.39</v>
      </c>
      <c r="K170" s="27">
        <v>1440.67</v>
      </c>
    </row>
    <row r="171" spans="1:11" x14ac:dyDescent="0.25">
      <c r="A171" s="33">
        <v>41213</v>
      </c>
      <c r="B171" s="27">
        <v>46.0717</v>
      </c>
      <c r="C171" s="27">
        <v>35.39</v>
      </c>
      <c r="D171" s="27">
        <v>71.940100000000001</v>
      </c>
      <c r="E171" s="30">
        <v>12.910500000000001</v>
      </c>
      <c r="F171" s="27">
        <v>40.0289</v>
      </c>
      <c r="G171" s="27">
        <v>36.489400000000003</v>
      </c>
      <c r="H171" s="27">
        <v>36.030200000000001</v>
      </c>
      <c r="I171" s="27">
        <v>28.8705</v>
      </c>
      <c r="J171" s="27">
        <v>36.895200000000003</v>
      </c>
      <c r="K171" s="27">
        <v>1412.16</v>
      </c>
    </row>
    <row r="172" spans="1:11" x14ac:dyDescent="0.25">
      <c r="A172" s="33">
        <v>41243</v>
      </c>
      <c r="B172" s="27">
        <v>47.53</v>
      </c>
      <c r="C172" s="27">
        <v>36.04</v>
      </c>
      <c r="D172" s="27">
        <v>71.06</v>
      </c>
      <c r="E172" s="30">
        <v>12.7974</v>
      </c>
      <c r="F172" s="27">
        <v>40.24</v>
      </c>
      <c r="G172" s="27">
        <v>37.130000000000003</v>
      </c>
      <c r="H172" s="27">
        <v>36.700000000000003</v>
      </c>
      <c r="I172" s="27">
        <v>29.13</v>
      </c>
      <c r="J172" s="27">
        <v>35.32</v>
      </c>
      <c r="K172" s="27">
        <v>1416.18</v>
      </c>
    </row>
    <row r="173" spans="1:11" x14ac:dyDescent="0.25">
      <c r="A173" s="33">
        <v>41274</v>
      </c>
      <c r="B173" s="27">
        <v>47.439100000000003</v>
      </c>
      <c r="C173" s="27">
        <v>34.9</v>
      </c>
      <c r="D173" s="27">
        <v>71.42</v>
      </c>
      <c r="E173" s="30">
        <v>13.308999999999999</v>
      </c>
      <c r="F173" s="27">
        <v>39.880499999999998</v>
      </c>
      <c r="G173" s="27">
        <v>37.9</v>
      </c>
      <c r="H173" s="27">
        <v>37.54</v>
      </c>
      <c r="I173" s="27">
        <v>28.85</v>
      </c>
      <c r="J173" s="27">
        <v>34.920499999999997</v>
      </c>
      <c r="K173" s="27">
        <v>1426.19</v>
      </c>
    </row>
    <row r="174" spans="1:11" x14ac:dyDescent="0.25">
      <c r="A174" s="33">
        <v>41305</v>
      </c>
      <c r="B174" s="27">
        <v>50.13</v>
      </c>
      <c r="C174" s="27">
        <v>36.869999999999997</v>
      </c>
      <c r="D174" s="27">
        <v>77.349999999999994</v>
      </c>
      <c r="E174" s="30">
        <v>14.1129</v>
      </c>
      <c r="F174" s="27">
        <v>42.91</v>
      </c>
      <c r="G174" s="27">
        <v>40.08</v>
      </c>
      <c r="H174" s="27">
        <v>39.020000000000003</v>
      </c>
      <c r="I174" s="27">
        <v>29.4</v>
      </c>
      <c r="J174" s="27">
        <v>36.58</v>
      </c>
      <c r="K174" s="27">
        <v>1498.11</v>
      </c>
    </row>
    <row r="175" spans="1:11" x14ac:dyDescent="0.25">
      <c r="A175" s="33">
        <v>41333</v>
      </c>
      <c r="B175" s="27">
        <v>50.93</v>
      </c>
      <c r="C175" s="27">
        <v>38.090000000000003</v>
      </c>
      <c r="D175" s="27">
        <v>77.69</v>
      </c>
      <c r="E175" s="30">
        <v>14.2834</v>
      </c>
      <c r="F175" s="27">
        <v>43.45</v>
      </c>
      <c r="G175" s="27">
        <v>40.97</v>
      </c>
      <c r="H175" s="27">
        <v>38.49</v>
      </c>
      <c r="I175" s="27">
        <v>29.63</v>
      </c>
      <c r="J175" s="27">
        <v>37.43</v>
      </c>
      <c r="K175" s="27">
        <v>1514.68</v>
      </c>
    </row>
    <row r="176" spans="1:11" x14ac:dyDescent="0.25">
      <c r="A176" s="33">
        <v>41362</v>
      </c>
      <c r="B176" s="27">
        <v>53</v>
      </c>
      <c r="C176" s="27">
        <v>39.770000000000003</v>
      </c>
      <c r="D176" s="27">
        <v>79.31</v>
      </c>
      <c r="E176" s="30">
        <v>14.786</v>
      </c>
      <c r="F176" s="27">
        <v>46.009</v>
      </c>
      <c r="G176" s="27">
        <v>41.76</v>
      </c>
      <c r="H176" s="27">
        <v>39.18</v>
      </c>
      <c r="I176" s="27">
        <v>30.27</v>
      </c>
      <c r="J176" s="27">
        <v>39.1</v>
      </c>
      <c r="K176" s="27">
        <v>1569.19</v>
      </c>
    </row>
    <row r="177" spans="1:11" x14ac:dyDescent="0.25">
      <c r="A177" s="33">
        <v>41394</v>
      </c>
      <c r="B177" s="27">
        <v>54.61</v>
      </c>
      <c r="C177" s="27">
        <v>40.94</v>
      </c>
      <c r="D177" s="27">
        <v>78.27</v>
      </c>
      <c r="E177" s="30">
        <v>15.184699999999999</v>
      </c>
      <c r="F177" s="27">
        <v>47.33</v>
      </c>
      <c r="G177" s="27">
        <v>41.45</v>
      </c>
      <c r="H177" s="27">
        <v>39.549999999999997</v>
      </c>
      <c r="I177" s="27">
        <v>30.8</v>
      </c>
      <c r="J177" s="27">
        <v>41.43</v>
      </c>
      <c r="K177" s="27">
        <v>1597.57</v>
      </c>
    </row>
    <row r="178" spans="1:11" x14ac:dyDescent="0.25">
      <c r="A178" s="33">
        <v>41425</v>
      </c>
      <c r="B178" s="27">
        <v>56.12</v>
      </c>
      <c r="C178" s="27">
        <v>40.049999999999997</v>
      </c>
      <c r="D178" s="27">
        <v>80.5</v>
      </c>
      <c r="E178" s="30">
        <v>16.110499999999998</v>
      </c>
      <c r="F178" s="27">
        <v>48.11</v>
      </c>
      <c r="G178" s="27">
        <v>43.53</v>
      </c>
      <c r="H178" s="27">
        <v>40.299999999999997</v>
      </c>
      <c r="I178" s="27">
        <v>31.66</v>
      </c>
      <c r="J178" s="27">
        <v>37.68</v>
      </c>
      <c r="K178" s="27">
        <v>1630.74</v>
      </c>
    </row>
    <row r="179" spans="1:11" x14ac:dyDescent="0.25">
      <c r="A179" s="33">
        <v>41453</v>
      </c>
      <c r="B179" s="27">
        <v>56.4</v>
      </c>
      <c r="C179" s="27">
        <v>39.67</v>
      </c>
      <c r="D179" s="27">
        <v>78.3</v>
      </c>
      <c r="E179" s="30">
        <v>15.7897</v>
      </c>
      <c r="F179" s="27">
        <v>47.61</v>
      </c>
      <c r="G179" s="27">
        <v>42.64</v>
      </c>
      <c r="H179" s="27">
        <v>38.344999999999999</v>
      </c>
      <c r="I179" s="27">
        <v>30.585000000000001</v>
      </c>
      <c r="J179" s="27">
        <v>37.630000000000003</v>
      </c>
      <c r="K179" s="27">
        <v>1606.28</v>
      </c>
    </row>
    <row r="180" spans="1:11" x14ac:dyDescent="0.25">
      <c r="A180" s="33">
        <v>41486</v>
      </c>
      <c r="B180" s="27">
        <v>59.37</v>
      </c>
      <c r="C180" s="27">
        <v>41.39</v>
      </c>
      <c r="D180" s="27">
        <v>82.42</v>
      </c>
      <c r="E180" s="30">
        <v>16.638200000000001</v>
      </c>
      <c r="F180" s="27">
        <v>51.02</v>
      </c>
      <c r="G180" s="27">
        <v>45.16</v>
      </c>
      <c r="H180" s="27">
        <v>40.479999999999997</v>
      </c>
      <c r="I180" s="27">
        <v>31.73</v>
      </c>
      <c r="J180" s="27">
        <v>39.26</v>
      </c>
      <c r="K180" s="27">
        <v>1685.73</v>
      </c>
    </row>
    <row r="181" spans="1:11" x14ac:dyDescent="0.25">
      <c r="A181" s="33">
        <v>41516</v>
      </c>
      <c r="B181" s="27">
        <v>57.68</v>
      </c>
      <c r="C181" s="27">
        <v>39.51</v>
      </c>
      <c r="D181" s="27">
        <v>81.569999999999993</v>
      </c>
      <c r="E181" s="30">
        <v>15.785600000000001</v>
      </c>
      <c r="F181" s="27">
        <v>49.22</v>
      </c>
      <c r="G181" s="27">
        <v>44.04</v>
      </c>
      <c r="H181" s="27">
        <v>40.43</v>
      </c>
      <c r="I181" s="27">
        <v>31.4</v>
      </c>
      <c r="J181" s="27">
        <v>37.299999999999997</v>
      </c>
      <c r="K181" s="27">
        <v>1632.97</v>
      </c>
    </row>
    <row r="182" spans="1:11" x14ac:dyDescent="0.25">
      <c r="A182" s="33">
        <v>41547</v>
      </c>
      <c r="B182" s="27">
        <v>60.63</v>
      </c>
      <c r="C182" s="27">
        <v>39.799999999999997</v>
      </c>
      <c r="D182" s="27">
        <v>82.909000000000006</v>
      </c>
      <c r="E182" s="30">
        <v>16.1632</v>
      </c>
      <c r="F182" s="27">
        <v>50.59</v>
      </c>
      <c r="G182" s="27">
        <v>46.405000000000001</v>
      </c>
      <c r="H182" s="27">
        <v>42.01</v>
      </c>
      <c r="I182" s="27">
        <v>32.04</v>
      </c>
      <c r="J182" s="27">
        <v>37.369</v>
      </c>
      <c r="K182" s="27">
        <v>1681.55</v>
      </c>
    </row>
    <row r="183" spans="1:11" x14ac:dyDescent="0.25">
      <c r="A183" s="33">
        <v>41578</v>
      </c>
      <c r="B183" s="27">
        <v>63.41</v>
      </c>
      <c r="C183" s="27">
        <v>42.344999999999999</v>
      </c>
      <c r="D183" s="27">
        <v>86.39</v>
      </c>
      <c r="E183" s="30">
        <v>16.699100000000001</v>
      </c>
      <c r="F183" s="27">
        <v>52.77</v>
      </c>
      <c r="G183" s="27">
        <v>48.62</v>
      </c>
      <c r="H183" s="27">
        <v>43.77</v>
      </c>
      <c r="I183" s="27">
        <v>33.65</v>
      </c>
      <c r="J183" s="27">
        <v>38.78</v>
      </c>
      <c r="K183" s="27">
        <v>1756.54</v>
      </c>
    </row>
    <row r="184" spans="1:11" x14ac:dyDescent="0.25">
      <c r="A184" s="33">
        <v>41607</v>
      </c>
      <c r="B184" s="27">
        <v>65.599999999999994</v>
      </c>
      <c r="C184" s="27">
        <v>43.01</v>
      </c>
      <c r="D184" s="27">
        <v>86.44</v>
      </c>
      <c r="E184" s="30">
        <v>17.4421</v>
      </c>
      <c r="F184" s="27">
        <v>55.26</v>
      </c>
      <c r="G184" s="27">
        <v>50.4</v>
      </c>
      <c r="H184" s="27">
        <v>44.34</v>
      </c>
      <c r="I184" s="27">
        <v>34.69</v>
      </c>
      <c r="J184" s="27">
        <v>38.03</v>
      </c>
      <c r="K184" s="27">
        <v>1805.81</v>
      </c>
    </row>
    <row r="185" spans="1:11" x14ac:dyDescent="0.25">
      <c r="A185" s="33">
        <v>41639</v>
      </c>
      <c r="B185" s="27">
        <v>66.83</v>
      </c>
      <c r="C185" s="27">
        <v>42.98</v>
      </c>
      <c r="D185" s="27">
        <v>88.51</v>
      </c>
      <c r="E185" s="30">
        <v>17.750699999999998</v>
      </c>
      <c r="F185" s="27">
        <v>55.44</v>
      </c>
      <c r="G185" s="27">
        <v>52.26</v>
      </c>
      <c r="H185" s="27">
        <v>46.22</v>
      </c>
      <c r="I185" s="27">
        <v>35.74</v>
      </c>
      <c r="J185" s="27">
        <v>37.97</v>
      </c>
      <c r="K185" s="27">
        <v>1848.36</v>
      </c>
    </row>
    <row r="186" spans="1:11" x14ac:dyDescent="0.25">
      <c r="A186" s="33">
        <v>41670</v>
      </c>
      <c r="B186" s="27">
        <v>62.82</v>
      </c>
      <c r="C186" s="27">
        <v>40.76</v>
      </c>
      <c r="D186" s="27">
        <v>83.38</v>
      </c>
      <c r="E186" s="30">
        <v>17.101099999999999</v>
      </c>
      <c r="F186" s="27">
        <v>55.96</v>
      </c>
      <c r="G186" s="27">
        <v>50.03</v>
      </c>
      <c r="H186" s="27">
        <v>44.04</v>
      </c>
      <c r="I186" s="27">
        <v>34.82</v>
      </c>
      <c r="J186" s="27">
        <v>39.1</v>
      </c>
      <c r="K186" s="27">
        <v>1782.59</v>
      </c>
    </row>
    <row r="187" spans="1:11" x14ac:dyDescent="0.25">
      <c r="A187" s="33">
        <v>41698</v>
      </c>
      <c r="B187" s="27">
        <v>66.84</v>
      </c>
      <c r="C187" s="27">
        <v>42.35</v>
      </c>
      <c r="D187" s="27">
        <v>87.65</v>
      </c>
      <c r="E187" s="30">
        <v>17.620799999999999</v>
      </c>
      <c r="F187" s="27">
        <v>59.44</v>
      </c>
      <c r="G187" s="27">
        <v>52.06</v>
      </c>
      <c r="H187" s="27">
        <v>47.08</v>
      </c>
      <c r="I187" s="27">
        <v>36.35</v>
      </c>
      <c r="J187" s="27">
        <v>40.450000000000003</v>
      </c>
      <c r="K187" s="27">
        <v>1859.45</v>
      </c>
    </row>
    <row r="188" spans="1:11" x14ac:dyDescent="0.25">
      <c r="A188" s="33">
        <v>41729</v>
      </c>
      <c r="B188" s="27">
        <v>64.72</v>
      </c>
      <c r="C188" s="27">
        <v>43.06</v>
      </c>
      <c r="D188" s="27">
        <v>89.06</v>
      </c>
      <c r="E188" s="30">
        <v>18.140499999999999</v>
      </c>
      <c r="F188" s="27">
        <v>58.49</v>
      </c>
      <c r="G188" s="27">
        <v>52.33</v>
      </c>
      <c r="H188" s="27">
        <v>47.28</v>
      </c>
      <c r="I188" s="27">
        <v>36.35</v>
      </c>
      <c r="J188" s="27">
        <v>41.46</v>
      </c>
      <c r="K188" s="27">
        <v>1872.34</v>
      </c>
    </row>
    <row r="189" spans="1:11" x14ac:dyDescent="0.25">
      <c r="A189" s="33">
        <v>41759</v>
      </c>
      <c r="B189" s="27">
        <v>63.84</v>
      </c>
      <c r="C189" s="27">
        <v>44.24</v>
      </c>
      <c r="D189" s="27">
        <v>93.74</v>
      </c>
      <c r="E189" s="30">
        <v>17.831900000000001</v>
      </c>
      <c r="F189" s="27">
        <v>58.12</v>
      </c>
      <c r="G189" s="27">
        <v>53.03</v>
      </c>
      <c r="H189" s="27">
        <v>47.67</v>
      </c>
      <c r="I189" s="27">
        <v>36.450000000000003</v>
      </c>
      <c r="J189" s="27">
        <v>43.21</v>
      </c>
      <c r="K189" s="27">
        <v>1883.95</v>
      </c>
    </row>
    <row r="190" spans="1:11" x14ac:dyDescent="0.25">
      <c r="A190" s="33">
        <v>41789</v>
      </c>
      <c r="B190" s="27">
        <v>65.680000000000007</v>
      </c>
      <c r="C190" s="27">
        <v>45.04</v>
      </c>
      <c r="D190" s="27">
        <v>95.31</v>
      </c>
      <c r="E190" s="30">
        <v>18.099900000000002</v>
      </c>
      <c r="F190" s="27">
        <v>59.79</v>
      </c>
      <c r="G190" s="27">
        <v>54.05</v>
      </c>
      <c r="H190" s="27">
        <v>49.08</v>
      </c>
      <c r="I190" s="27">
        <v>37.82</v>
      </c>
      <c r="J190" s="27">
        <v>42.74</v>
      </c>
      <c r="K190" s="27">
        <v>1923.57</v>
      </c>
    </row>
    <row r="191" spans="1:11" x14ac:dyDescent="0.25">
      <c r="A191" s="33">
        <v>41820</v>
      </c>
      <c r="B191" s="27">
        <v>66.739999999999995</v>
      </c>
      <c r="C191" s="27">
        <v>44.62</v>
      </c>
      <c r="D191" s="27">
        <v>100.1</v>
      </c>
      <c r="E191" s="30">
        <v>18.465299999999999</v>
      </c>
      <c r="F191" s="27">
        <v>60.83</v>
      </c>
      <c r="G191" s="27">
        <v>54.06</v>
      </c>
      <c r="H191" s="27">
        <v>49.64</v>
      </c>
      <c r="I191" s="27">
        <v>38.35</v>
      </c>
      <c r="J191" s="27">
        <v>44.26</v>
      </c>
      <c r="K191" s="27">
        <v>1960.23</v>
      </c>
    </row>
    <row r="192" spans="1:11" x14ac:dyDescent="0.25">
      <c r="A192" s="33">
        <v>41851</v>
      </c>
      <c r="B192" s="27">
        <v>65.89</v>
      </c>
      <c r="C192" s="27">
        <v>43.139899999999997</v>
      </c>
      <c r="D192" s="27">
        <v>96.63</v>
      </c>
      <c r="E192" s="30">
        <v>18.197299999999998</v>
      </c>
      <c r="F192" s="27">
        <v>60.91</v>
      </c>
      <c r="G192" s="27">
        <v>51.83</v>
      </c>
      <c r="H192" s="27">
        <v>48.65</v>
      </c>
      <c r="I192" s="27">
        <v>39</v>
      </c>
      <c r="J192" s="27">
        <v>41.25</v>
      </c>
      <c r="K192" s="27">
        <v>1930.67</v>
      </c>
    </row>
    <row r="193" spans="1:11" x14ac:dyDescent="0.25">
      <c r="A193" s="33">
        <v>41880</v>
      </c>
      <c r="B193" s="27">
        <v>68.819999999999993</v>
      </c>
      <c r="C193" s="27">
        <v>45.13</v>
      </c>
      <c r="D193" s="27">
        <v>98.74</v>
      </c>
      <c r="E193" s="30">
        <v>18.968699999999998</v>
      </c>
      <c r="F193" s="27">
        <v>63.86</v>
      </c>
      <c r="G193" s="27">
        <v>54.02</v>
      </c>
      <c r="H193" s="27">
        <v>50.53</v>
      </c>
      <c r="I193" s="27">
        <v>40.28</v>
      </c>
      <c r="J193" s="27">
        <v>43.28</v>
      </c>
      <c r="K193" s="27">
        <v>2003.37</v>
      </c>
    </row>
    <row r="194" spans="1:11" x14ac:dyDescent="0.25">
      <c r="A194" s="33">
        <v>41912</v>
      </c>
      <c r="B194" s="27">
        <v>66.69</v>
      </c>
      <c r="C194" s="27">
        <v>45.11</v>
      </c>
      <c r="D194" s="27">
        <v>90.62</v>
      </c>
      <c r="E194" s="30">
        <v>18.814399999999999</v>
      </c>
      <c r="F194" s="27">
        <v>63.91</v>
      </c>
      <c r="G194" s="27">
        <v>53.15</v>
      </c>
      <c r="H194" s="27">
        <v>49.59</v>
      </c>
      <c r="I194" s="27">
        <v>39.9</v>
      </c>
      <c r="J194" s="27">
        <v>42.09</v>
      </c>
      <c r="K194" s="27">
        <v>1972.29</v>
      </c>
    </row>
    <row r="195" spans="1:11" x14ac:dyDescent="0.25">
      <c r="A195" s="33">
        <v>41943</v>
      </c>
      <c r="B195" s="27">
        <v>68.099999999999994</v>
      </c>
      <c r="C195" s="27">
        <v>46.71</v>
      </c>
      <c r="D195" s="27">
        <v>87.42</v>
      </c>
      <c r="E195" s="30">
        <v>19.358499999999999</v>
      </c>
      <c r="F195" s="27">
        <v>67.27</v>
      </c>
      <c r="G195" s="27">
        <v>55.21</v>
      </c>
      <c r="H195" s="27">
        <v>48.4</v>
      </c>
      <c r="I195" s="27">
        <v>40.54</v>
      </c>
      <c r="J195" s="27">
        <v>45.47</v>
      </c>
      <c r="K195" s="27">
        <v>2018.05</v>
      </c>
    </row>
    <row r="196" spans="1:11" x14ac:dyDescent="0.25">
      <c r="A196" s="33">
        <v>41971</v>
      </c>
      <c r="B196" s="27">
        <v>71.81</v>
      </c>
      <c r="C196" s="27">
        <v>49.3</v>
      </c>
      <c r="D196" s="27">
        <v>79.819999999999993</v>
      </c>
      <c r="E196" s="30">
        <v>19.813199999999998</v>
      </c>
      <c r="F196" s="27">
        <v>69.61</v>
      </c>
      <c r="G196" s="27">
        <v>56.91</v>
      </c>
      <c r="H196" s="27">
        <v>49.16</v>
      </c>
      <c r="I196" s="27">
        <v>42.49</v>
      </c>
      <c r="J196" s="27">
        <v>46</v>
      </c>
      <c r="K196" s="27">
        <v>2067.56</v>
      </c>
    </row>
    <row r="197" spans="1:11" x14ac:dyDescent="0.25">
      <c r="A197" s="33">
        <v>42004</v>
      </c>
      <c r="B197" s="27">
        <v>72.150000000000006</v>
      </c>
      <c r="C197" s="27">
        <v>48.49</v>
      </c>
      <c r="D197" s="27">
        <v>79.16</v>
      </c>
      <c r="E197" s="30">
        <v>20.081199999999999</v>
      </c>
      <c r="F197" s="27">
        <v>68.38</v>
      </c>
      <c r="G197" s="27">
        <v>56.58</v>
      </c>
      <c r="H197" s="27">
        <v>48.58</v>
      </c>
      <c r="I197" s="27">
        <v>41.35</v>
      </c>
      <c r="J197" s="27">
        <v>47.22</v>
      </c>
      <c r="K197" s="27">
        <v>2058.9</v>
      </c>
    </row>
    <row r="198" spans="1:11" x14ac:dyDescent="0.25">
      <c r="A198" s="33">
        <v>42034</v>
      </c>
      <c r="B198" s="27">
        <v>69.989999999999995</v>
      </c>
      <c r="C198" s="27">
        <v>48.02</v>
      </c>
      <c r="D198" s="27">
        <v>75.55</v>
      </c>
      <c r="E198" s="30">
        <v>18.6845</v>
      </c>
      <c r="F198" s="27">
        <v>69.27</v>
      </c>
      <c r="G198" s="27">
        <v>54.57</v>
      </c>
      <c r="H198" s="27">
        <v>47.69</v>
      </c>
      <c r="I198" s="27">
        <v>39.9</v>
      </c>
      <c r="J198" s="27">
        <v>48.32</v>
      </c>
      <c r="K198" s="27">
        <v>1994.99</v>
      </c>
    </row>
    <row r="199" spans="1:11" x14ac:dyDescent="0.25">
      <c r="A199" s="33">
        <v>42062</v>
      </c>
      <c r="B199" s="27">
        <v>75.97</v>
      </c>
      <c r="C199" s="27">
        <v>50.01</v>
      </c>
      <c r="D199" s="27">
        <v>79.02</v>
      </c>
      <c r="E199" s="30">
        <v>19.772600000000001</v>
      </c>
      <c r="F199" s="27">
        <v>72.239999999999995</v>
      </c>
      <c r="G199" s="27">
        <v>57.49</v>
      </c>
      <c r="H199" s="27">
        <v>51.49</v>
      </c>
      <c r="I199" s="27">
        <v>43.09</v>
      </c>
      <c r="J199" s="27">
        <v>45.23</v>
      </c>
      <c r="K199" s="27">
        <v>2104.5</v>
      </c>
    </row>
    <row r="200" spans="1:11" x14ac:dyDescent="0.25">
      <c r="A200" s="33">
        <v>42094</v>
      </c>
      <c r="B200" s="27">
        <v>75.349999999999994</v>
      </c>
      <c r="C200" s="27">
        <v>48.74</v>
      </c>
      <c r="D200" s="27">
        <v>77.58</v>
      </c>
      <c r="E200" s="30">
        <v>19.5777</v>
      </c>
      <c r="F200" s="27">
        <v>72.5</v>
      </c>
      <c r="G200" s="27">
        <v>55.77</v>
      </c>
      <c r="H200" s="27">
        <v>48.78</v>
      </c>
      <c r="I200" s="27">
        <v>41.44</v>
      </c>
      <c r="J200" s="27">
        <v>44.43</v>
      </c>
      <c r="K200" s="27">
        <v>2067.89</v>
      </c>
    </row>
    <row r="201" spans="1:11" x14ac:dyDescent="0.25">
      <c r="A201" s="33">
        <v>42124</v>
      </c>
      <c r="B201" s="27">
        <v>75.31</v>
      </c>
      <c r="C201" s="27">
        <v>48.37</v>
      </c>
      <c r="D201" s="27">
        <v>82.68</v>
      </c>
      <c r="E201" s="30">
        <v>19.594000000000001</v>
      </c>
      <c r="F201" s="27">
        <v>71.709000000000003</v>
      </c>
      <c r="G201" s="27">
        <v>55.63</v>
      </c>
      <c r="H201" s="27">
        <v>50.42</v>
      </c>
      <c r="I201" s="27">
        <v>42.58</v>
      </c>
      <c r="J201" s="27">
        <v>44.22</v>
      </c>
      <c r="K201" s="27">
        <v>2085.5100000000002</v>
      </c>
    </row>
    <row r="202" spans="1:11" x14ac:dyDescent="0.25">
      <c r="A202" s="33">
        <v>42153</v>
      </c>
      <c r="B202" s="27">
        <v>76.3</v>
      </c>
      <c r="C202" s="27">
        <v>48.79</v>
      </c>
      <c r="D202" s="27">
        <v>78.39</v>
      </c>
      <c r="E202" s="30">
        <v>19.9756</v>
      </c>
      <c r="F202" s="27">
        <v>74.94</v>
      </c>
      <c r="G202" s="27">
        <v>55.81</v>
      </c>
      <c r="H202" s="27">
        <v>50.61</v>
      </c>
      <c r="I202" s="27">
        <v>43.37</v>
      </c>
      <c r="J202" s="27">
        <v>44.5</v>
      </c>
      <c r="K202" s="27">
        <v>2107.39</v>
      </c>
    </row>
    <row r="203" spans="1:11" x14ac:dyDescent="0.25">
      <c r="A203" s="33">
        <v>42185</v>
      </c>
      <c r="B203" s="27">
        <v>76.48</v>
      </c>
      <c r="C203" s="27">
        <v>47.6</v>
      </c>
      <c r="D203" s="27">
        <v>75.16</v>
      </c>
      <c r="E203" s="30">
        <v>19.797000000000001</v>
      </c>
      <c r="F203" s="27">
        <v>74.39</v>
      </c>
      <c r="G203" s="27">
        <v>54.06</v>
      </c>
      <c r="H203" s="27">
        <v>48.39</v>
      </c>
      <c r="I203" s="27">
        <v>41.4</v>
      </c>
      <c r="J203" s="27">
        <v>41.46</v>
      </c>
      <c r="K203" s="27">
        <v>2063.11</v>
      </c>
    </row>
    <row r="204" spans="1:11" x14ac:dyDescent="0.25">
      <c r="A204" s="33">
        <v>42216</v>
      </c>
      <c r="B204" s="27">
        <v>80.22</v>
      </c>
      <c r="C204" s="27">
        <v>50.31</v>
      </c>
      <c r="D204" s="27">
        <v>69.38</v>
      </c>
      <c r="E204" s="30">
        <v>20.471</v>
      </c>
      <c r="F204" s="27">
        <v>76.59</v>
      </c>
      <c r="G204" s="27">
        <v>54.22</v>
      </c>
      <c r="H204" s="27">
        <v>45.95</v>
      </c>
      <c r="I204" s="27">
        <v>42.58</v>
      </c>
      <c r="J204" s="27">
        <v>43.99</v>
      </c>
      <c r="K204" s="27">
        <v>2103.84</v>
      </c>
    </row>
    <row r="205" spans="1:11" x14ac:dyDescent="0.25">
      <c r="A205" s="33">
        <v>42247</v>
      </c>
      <c r="B205" s="27">
        <v>74.98</v>
      </c>
      <c r="C205" s="27">
        <v>47.31</v>
      </c>
      <c r="D205" s="27">
        <v>66.430000000000007</v>
      </c>
      <c r="E205" s="30">
        <v>19.025600000000001</v>
      </c>
      <c r="F205" s="27">
        <v>70.489999999999995</v>
      </c>
      <c r="G205" s="27">
        <v>51.29</v>
      </c>
      <c r="H205" s="27">
        <v>43.36</v>
      </c>
      <c r="I205" s="27">
        <v>40.229999999999997</v>
      </c>
      <c r="J205" s="27">
        <v>42.46</v>
      </c>
      <c r="K205" s="27">
        <v>1972.18</v>
      </c>
    </row>
    <row r="206" spans="1:11" x14ac:dyDescent="0.25">
      <c r="A206" s="33">
        <v>42277</v>
      </c>
      <c r="B206" s="27">
        <v>74.260000000000005</v>
      </c>
      <c r="C206" s="27">
        <v>47.19</v>
      </c>
      <c r="D206" s="27">
        <v>61.2</v>
      </c>
      <c r="E206" s="30">
        <v>18.400300000000001</v>
      </c>
      <c r="F206" s="27">
        <v>66.23</v>
      </c>
      <c r="G206" s="27">
        <v>49.89</v>
      </c>
      <c r="H206" s="27">
        <v>39.92</v>
      </c>
      <c r="I206" s="27">
        <v>39.5</v>
      </c>
      <c r="J206" s="27">
        <v>43.29</v>
      </c>
      <c r="K206" s="27">
        <v>1920.03</v>
      </c>
    </row>
    <row r="207" spans="1:11" x14ac:dyDescent="0.25">
      <c r="A207" s="33">
        <v>42307</v>
      </c>
      <c r="B207" s="27">
        <v>80.97</v>
      </c>
      <c r="C207" s="27">
        <v>49.88</v>
      </c>
      <c r="D207" s="27">
        <v>68.03</v>
      </c>
      <c r="E207" s="30">
        <v>19.5534</v>
      </c>
      <c r="F207" s="27">
        <v>71.34</v>
      </c>
      <c r="G207" s="27">
        <v>54.27</v>
      </c>
      <c r="H207" s="27">
        <v>45.28</v>
      </c>
      <c r="I207" s="27">
        <v>43.65</v>
      </c>
      <c r="J207" s="27">
        <v>43.75</v>
      </c>
      <c r="K207" s="27">
        <v>2079.36</v>
      </c>
    </row>
    <row r="208" spans="1:11" x14ac:dyDescent="0.25">
      <c r="A208" s="33">
        <v>42338</v>
      </c>
      <c r="B208" s="27">
        <v>80.78</v>
      </c>
      <c r="C208" s="27">
        <v>49.42</v>
      </c>
      <c r="D208" s="27">
        <v>68.02</v>
      </c>
      <c r="E208" s="30">
        <v>19.943100000000001</v>
      </c>
      <c r="F208" s="27">
        <v>71.11</v>
      </c>
      <c r="G208" s="27">
        <v>54.74</v>
      </c>
      <c r="H208" s="27">
        <v>45.73</v>
      </c>
      <c r="I208" s="27">
        <v>43.96</v>
      </c>
      <c r="J208" s="27">
        <v>42.82</v>
      </c>
      <c r="K208" s="27">
        <v>2080.41</v>
      </c>
    </row>
    <row r="209" spans="1:11" x14ac:dyDescent="0.25">
      <c r="A209" s="33">
        <v>42369</v>
      </c>
      <c r="B209" s="27">
        <v>78.160799999999995</v>
      </c>
      <c r="C209" s="27">
        <v>50.49</v>
      </c>
      <c r="D209" s="27">
        <v>60.32</v>
      </c>
      <c r="E209" s="30">
        <v>19.3504</v>
      </c>
      <c r="F209" s="27">
        <v>72.03</v>
      </c>
      <c r="G209" s="27">
        <v>53.01</v>
      </c>
      <c r="H209" s="27">
        <v>43.42</v>
      </c>
      <c r="I209" s="27">
        <v>42.83</v>
      </c>
      <c r="J209" s="27">
        <v>43.28</v>
      </c>
      <c r="K209" s="27">
        <v>2043.94</v>
      </c>
    </row>
    <row r="210" spans="1:11" x14ac:dyDescent="0.25">
      <c r="A210" s="33">
        <v>42398</v>
      </c>
      <c r="B210" s="27">
        <v>74.11</v>
      </c>
      <c r="C210" s="27">
        <v>50.76</v>
      </c>
      <c r="D210" s="27">
        <v>58.21</v>
      </c>
      <c r="E210" s="30">
        <v>17.637</v>
      </c>
      <c r="F210" s="27">
        <v>66.47</v>
      </c>
      <c r="G210" s="27">
        <v>49.99</v>
      </c>
      <c r="H210" s="27">
        <v>38.770000000000003</v>
      </c>
      <c r="I210" s="27">
        <v>41.24</v>
      </c>
      <c r="J210" s="27">
        <v>45.42</v>
      </c>
      <c r="K210" s="27">
        <v>1940.24</v>
      </c>
    </row>
    <row r="211" spans="1:11" x14ac:dyDescent="0.25">
      <c r="A211" s="33">
        <v>42429</v>
      </c>
      <c r="B211" s="27">
        <v>74.44</v>
      </c>
      <c r="C211" s="27">
        <v>50.92</v>
      </c>
      <c r="D211" s="27">
        <v>56.58</v>
      </c>
      <c r="E211" s="30">
        <v>17.125399999999999</v>
      </c>
      <c r="F211" s="27">
        <v>66.229200000000006</v>
      </c>
      <c r="G211" s="27">
        <v>52.12</v>
      </c>
      <c r="H211" s="27">
        <v>41.8</v>
      </c>
      <c r="I211" s="27">
        <v>40.97</v>
      </c>
      <c r="J211" s="27">
        <v>46.3</v>
      </c>
      <c r="K211" s="27">
        <v>1932.23</v>
      </c>
    </row>
    <row r="212" spans="1:11" x14ac:dyDescent="0.25">
      <c r="A212" s="33">
        <v>42460</v>
      </c>
      <c r="B212" s="27">
        <v>79.099999999999994</v>
      </c>
      <c r="C212" s="27">
        <v>53.06</v>
      </c>
      <c r="D212" s="27">
        <v>61.89</v>
      </c>
      <c r="E212" s="30">
        <v>18.270399999999999</v>
      </c>
      <c r="F212" s="27">
        <v>67.78</v>
      </c>
      <c r="G212" s="27">
        <v>55.47</v>
      </c>
      <c r="H212" s="27">
        <v>44.81</v>
      </c>
      <c r="I212" s="27">
        <v>44.36</v>
      </c>
      <c r="J212" s="27">
        <v>49.62</v>
      </c>
      <c r="K212" s="27">
        <v>2059.7399999999998</v>
      </c>
    </row>
    <row r="213" spans="1:11" x14ac:dyDescent="0.25">
      <c r="A213" s="33">
        <v>42489</v>
      </c>
      <c r="B213" s="27">
        <v>79.2</v>
      </c>
      <c r="C213" s="27">
        <v>52.3</v>
      </c>
      <c r="D213" s="27">
        <v>67.5</v>
      </c>
      <c r="E213" s="30">
        <v>18.928100000000001</v>
      </c>
      <c r="F213" s="27">
        <v>69.790800000000004</v>
      </c>
      <c r="G213" s="27">
        <v>56.16</v>
      </c>
      <c r="H213" s="27">
        <v>47.1</v>
      </c>
      <c r="I213" s="27">
        <v>42.13</v>
      </c>
      <c r="J213" s="27">
        <v>48.42</v>
      </c>
      <c r="K213" s="27">
        <v>2065.3000000000002</v>
      </c>
    </row>
    <row r="214" spans="1:11" x14ac:dyDescent="0.25">
      <c r="A214" s="33">
        <v>42521</v>
      </c>
      <c r="B214" s="27">
        <v>79.239999999999995</v>
      </c>
      <c r="C214" s="27">
        <v>52.66</v>
      </c>
      <c r="D214" s="27">
        <v>66.87</v>
      </c>
      <c r="E214" s="30">
        <v>19.285399999999999</v>
      </c>
      <c r="F214" s="27">
        <v>71.349999999999994</v>
      </c>
      <c r="G214" s="27">
        <v>55.92</v>
      </c>
      <c r="H214" s="27">
        <v>46.94</v>
      </c>
      <c r="I214" s="27">
        <v>44.19</v>
      </c>
      <c r="J214" s="27">
        <v>49.15</v>
      </c>
      <c r="K214" s="27">
        <v>2096.96</v>
      </c>
    </row>
    <row r="215" spans="1:11" x14ac:dyDescent="0.25">
      <c r="A215" s="33">
        <v>42551</v>
      </c>
      <c r="B215" s="27">
        <v>78.06</v>
      </c>
      <c r="C215" s="27">
        <v>55.15</v>
      </c>
      <c r="D215" s="27">
        <v>68.239999999999995</v>
      </c>
      <c r="E215" s="30">
        <v>18.558700000000002</v>
      </c>
      <c r="F215" s="27">
        <v>71.704999999999998</v>
      </c>
      <c r="G215" s="27">
        <v>56.01</v>
      </c>
      <c r="H215" s="27">
        <v>46.34</v>
      </c>
      <c r="I215" s="27">
        <v>43.37</v>
      </c>
      <c r="J215" s="27">
        <v>52.47</v>
      </c>
      <c r="K215" s="27">
        <v>2098.86</v>
      </c>
    </row>
    <row r="216" spans="1:11" x14ac:dyDescent="0.25">
      <c r="A216" s="33">
        <v>42580</v>
      </c>
      <c r="B216" s="27">
        <v>81.62</v>
      </c>
      <c r="C216" s="27">
        <v>54.7</v>
      </c>
      <c r="D216" s="27">
        <v>67.38</v>
      </c>
      <c r="E216" s="30">
        <v>19.2042</v>
      </c>
      <c r="F216" s="27">
        <v>75.2</v>
      </c>
      <c r="G216" s="27">
        <v>58.04</v>
      </c>
      <c r="H216" s="27">
        <v>48.69</v>
      </c>
      <c r="I216" s="27">
        <v>46.45</v>
      </c>
      <c r="J216" s="27">
        <v>52.12</v>
      </c>
      <c r="K216" s="27">
        <v>2173.6</v>
      </c>
    </row>
    <row r="217" spans="1:11" x14ac:dyDescent="0.25">
      <c r="A217" s="33">
        <v>42613</v>
      </c>
      <c r="B217" s="27">
        <v>80.56</v>
      </c>
      <c r="C217" s="27">
        <v>54.38</v>
      </c>
      <c r="D217" s="27">
        <v>68.510000000000005</v>
      </c>
      <c r="E217" s="30">
        <v>19.943100000000001</v>
      </c>
      <c r="F217" s="27">
        <v>72.760000000000005</v>
      </c>
      <c r="G217" s="27">
        <v>58.59</v>
      </c>
      <c r="H217" s="27">
        <v>48.56</v>
      </c>
      <c r="I217" s="27">
        <v>46.99</v>
      </c>
      <c r="J217" s="27">
        <v>49.23</v>
      </c>
      <c r="K217" s="27">
        <v>2170.9499999999998</v>
      </c>
    </row>
    <row r="218" spans="1:11" x14ac:dyDescent="0.25">
      <c r="A218" s="33">
        <v>42643</v>
      </c>
      <c r="B218" s="27">
        <v>80.040000000000006</v>
      </c>
      <c r="C218" s="27">
        <v>53.21</v>
      </c>
      <c r="D218" s="27">
        <v>70.61</v>
      </c>
      <c r="E218" s="30">
        <v>19.3</v>
      </c>
      <c r="F218" s="27">
        <v>72.11</v>
      </c>
      <c r="G218" s="27">
        <v>58.38</v>
      </c>
      <c r="H218" s="27">
        <v>47.75</v>
      </c>
      <c r="I218" s="27">
        <v>47.78</v>
      </c>
      <c r="J218" s="27">
        <v>48.99</v>
      </c>
      <c r="K218" s="27">
        <v>2168.27</v>
      </c>
    </row>
    <row r="219" spans="1:11" x14ac:dyDescent="0.25">
      <c r="A219" s="33">
        <v>42674</v>
      </c>
      <c r="B219" s="27">
        <v>78.099999999999994</v>
      </c>
      <c r="C219" s="27">
        <v>52.8</v>
      </c>
      <c r="D219" s="27">
        <v>68.62</v>
      </c>
      <c r="E219" s="30">
        <v>19.739999999999998</v>
      </c>
      <c r="F219" s="27">
        <v>67.36</v>
      </c>
      <c r="G219" s="27">
        <v>57.21</v>
      </c>
      <c r="H219" s="27">
        <v>46.75</v>
      </c>
      <c r="I219" s="27">
        <v>47.42</v>
      </c>
      <c r="J219" s="27">
        <v>49.43</v>
      </c>
      <c r="K219" s="27">
        <v>2126.15</v>
      </c>
    </row>
    <row r="220" spans="1:11" x14ac:dyDescent="0.25">
      <c r="A220" s="33">
        <v>42704</v>
      </c>
      <c r="B220" s="27">
        <v>81.849999999999994</v>
      </c>
      <c r="C220" s="27">
        <v>50.58</v>
      </c>
      <c r="D220" s="27">
        <v>74.430000000000007</v>
      </c>
      <c r="E220" s="30">
        <v>22.51</v>
      </c>
      <c r="F220" s="27">
        <v>68.75</v>
      </c>
      <c r="G220" s="27">
        <v>62.41</v>
      </c>
      <c r="H220" s="27">
        <v>49.94</v>
      </c>
      <c r="I220" s="27">
        <v>47.5</v>
      </c>
      <c r="J220" s="27">
        <v>46.75</v>
      </c>
      <c r="K220" s="27">
        <v>2198.81</v>
      </c>
    </row>
    <row r="221" spans="1:11" x14ac:dyDescent="0.25">
      <c r="A221" s="33">
        <v>42734</v>
      </c>
      <c r="B221" s="27">
        <v>81.400000000000006</v>
      </c>
      <c r="C221" s="27">
        <v>51.71</v>
      </c>
      <c r="D221" s="27">
        <v>75.319999999999993</v>
      </c>
      <c r="E221" s="30">
        <v>23.25</v>
      </c>
      <c r="F221" s="27">
        <v>68.94</v>
      </c>
      <c r="G221" s="27">
        <v>62.22</v>
      </c>
      <c r="H221" s="27">
        <v>49.7</v>
      </c>
      <c r="I221" s="27">
        <v>48.36</v>
      </c>
      <c r="J221" s="27">
        <v>48.57</v>
      </c>
      <c r="K221" s="27">
        <v>2238.83</v>
      </c>
    </row>
    <row r="222" spans="1:11" x14ac:dyDescent="0.25">
      <c r="A222" s="33">
        <v>42766</v>
      </c>
      <c r="B222" s="27">
        <v>84.83</v>
      </c>
      <c r="C222" s="27">
        <v>52.59</v>
      </c>
      <c r="D222" s="27">
        <v>72.900000000000006</v>
      </c>
      <c r="E222" s="30">
        <v>23.31</v>
      </c>
      <c r="F222" s="27">
        <v>70.52</v>
      </c>
      <c r="G222" s="27">
        <v>63.38</v>
      </c>
      <c r="H222" s="27">
        <v>51.96</v>
      </c>
      <c r="I222" s="27">
        <v>50.08</v>
      </c>
      <c r="J222" s="27">
        <v>49.18</v>
      </c>
      <c r="K222" s="27">
        <v>2278.87</v>
      </c>
    </row>
    <row r="223" spans="1:11" x14ac:dyDescent="0.25">
      <c r="A223" s="33">
        <v>42794</v>
      </c>
      <c r="B223" s="27">
        <v>86.37</v>
      </c>
      <c r="C223" s="27">
        <v>55.1</v>
      </c>
      <c r="D223" s="27">
        <v>71.38</v>
      </c>
      <c r="E223" s="30">
        <v>24.54</v>
      </c>
      <c r="F223" s="27">
        <v>74.989999999999995</v>
      </c>
      <c r="G223" s="27">
        <v>65.86</v>
      </c>
      <c r="H223" s="27">
        <v>52.25</v>
      </c>
      <c r="I223" s="27">
        <v>52.35</v>
      </c>
      <c r="J223" s="27">
        <v>51.77</v>
      </c>
      <c r="K223" s="27">
        <v>2363.64</v>
      </c>
    </row>
    <row r="224" spans="1:11" x14ac:dyDescent="0.25">
      <c r="A224" s="33">
        <v>42825</v>
      </c>
      <c r="B224" s="27">
        <v>87.95</v>
      </c>
      <c r="C224" s="27">
        <v>54.58</v>
      </c>
      <c r="D224" s="27">
        <v>69.900000000000006</v>
      </c>
      <c r="E224" s="30">
        <v>23.73</v>
      </c>
      <c r="F224" s="27">
        <v>74.36</v>
      </c>
      <c r="G224" s="27">
        <v>65.06</v>
      </c>
      <c r="H224" s="27">
        <v>52.41</v>
      </c>
      <c r="I224" s="27">
        <v>53.31</v>
      </c>
      <c r="J224" s="27">
        <v>51.31</v>
      </c>
      <c r="K224" s="27">
        <v>2362.7199999999998</v>
      </c>
    </row>
    <row r="225" spans="1:11" x14ac:dyDescent="0.25">
      <c r="A225" s="33">
        <v>42853</v>
      </c>
      <c r="B225" s="27">
        <v>90.06</v>
      </c>
      <c r="C225" s="27">
        <v>55.18</v>
      </c>
      <c r="D225" s="27">
        <v>67.84</v>
      </c>
      <c r="E225" s="30">
        <v>23.53</v>
      </c>
      <c r="F225" s="27">
        <v>75.5</v>
      </c>
      <c r="G225" s="27">
        <v>66.34</v>
      </c>
      <c r="H225" s="27">
        <v>53.07</v>
      </c>
      <c r="I225" s="27">
        <v>54.38</v>
      </c>
      <c r="J225" s="27">
        <v>51.7</v>
      </c>
      <c r="K225" s="27">
        <v>2384.1999999999998</v>
      </c>
    </row>
    <row r="226" spans="1:11" x14ac:dyDescent="0.25">
      <c r="A226" s="33">
        <v>42886</v>
      </c>
      <c r="B226" s="27">
        <v>91.05</v>
      </c>
      <c r="C226" s="27">
        <v>56.64</v>
      </c>
      <c r="D226" s="27">
        <v>65.44</v>
      </c>
      <c r="E226" s="30">
        <v>23.25</v>
      </c>
      <c r="F226" s="27">
        <v>76.08</v>
      </c>
      <c r="G226" s="27">
        <v>67.52</v>
      </c>
      <c r="H226" s="27">
        <v>53.08</v>
      </c>
      <c r="I226" s="27">
        <v>56.53</v>
      </c>
      <c r="J226" s="27">
        <v>53.84</v>
      </c>
      <c r="K226" s="27">
        <v>2411.8000000000002</v>
      </c>
    </row>
    <row r="227" spans="1:11" x14ac:dyDescent="0.25">
      <c r="A227" s="33">
        <v>42916</v>
      </c>
      <c r="B227" s="27">
        <v>89.63</v>
      </c>
      <c r="C227" s="27">
        <v>54.94</v>
      </c>
      <c r="D227" s="27">
        <v>64.92</v>
      </c>
      <c r="E227" s="30">
        <v>24.67</v>
      </c>
      <c r="F227" s="27">
        <v>79.239999999999995</v>
      </c>
      <c r="G227" s="27">
        <v>68.11</v>
      </c>
      <c r="H227" s="27">
        <v>53.81</v>
      </c>
      <c r="I227" s="27">
        <v>54.72</v>
      </c>
      <c r="J227" s="27">
        <v>51.96</v>
      </c>
      <c r="K227" s="27">
        <v>2423.41</v>
      </c>
    </row>
    <row r="228" spans="1:11" x14ac:dyDescent="0.25">
      <c r="A228" s="33">
        <v>42947</v>
      </c>
      <c r="B228" s="27">
        <v>91.36</v>
      </c>
      <c r="C228" s="27">
        <v>55.32</v>
      </c>
      <c r="D228" s="27">
        <v>66.62</v>
      </c>
      <c r="E228" s="30">
        <v>25.09</v>
      </c>
      <c r="F228" s="27">
        <v>79.89</v>
      </c>
      <c r="G228" s="27">
        <v>68.31</v>
      </c>
      <c r="H228" s="27">
        <v>54.64</v>
      </c>
      <c r="I228" s="27">
        <v>57.16</v>
      </c>
      <c r="J228" s="27">
        <v>53.22</v>
      </c>
      <c r="K228" s="27">
        <v>2470.3000000000002</v>
      </c>
    </row>
    <row r="229" spans="1:11" x14ac:dyDescent="0.25">
      <c r="A229" s="33">
        <v>42978</v>
      </c>
      <c r="B229" s="27">
        <v>89.66</v>
      </c>
      <c r="C229" s="27">
        <v>54.71</v>
      </c>
      <c r="D229" s="27">
        <v>62.97</v>
      </c>
      <c r="E229" s="30">
        <v>24.7</v>
      </c>
      <c r="F229" s="27">
        <v>81.290000000000006</v>
      </c>
      <c r="G229" s="27">
        <v>68.459999999999994</v>
      </c>
      <c r="H229" s="27">
        <v>55.07</v>
      </c>
      <c r="I229" s="27">
        <v>58.83</v>
      </c>
      <c r="J229" s="27">
        <v>54.97</v>
      </c>
      <c r="K229" s="27">
        <v>2471.65</v>
      </c>
    </row>
    <row r="230" spans="1:11" x14ac:dyDescent="0.25">
      <c r="A230" s="33">
        <v>43007</v>
      </c>
      <c r="B230" s="27">
        <v>90.08</v>
      </c>
      <c r="C230" s="27">
        <v>53.98</v>
      </c>
      <c r="D230" s="27">
        <v>68.48</v>
      </c>
      <c r="E230" s="30">
        <v>25.86</v>
      </c>
      <c r="F230" s="27">
        <v>81.73</v>
      </c>
      <c r="G230" s="27">
        <v>71</v>
      </c>
      <c r="H230" s="27">
        <v>56.8</v>
      </c>
      <c r="I230" s="27">
        <v>59.1</v>
      </c>
      <c r="J230" s="27">
        <v>53.05</v>
      </c>
      <c r="K230" s="27">
        <v>2519.36</v>
      </c>
    </row>
    <row r="231" spans="1:11" x14ac:dyDescent="0.25">
      <c r="A231" s="33">
        <v>43039</v>
      </c>
      <c r="B231" s="27">
        <v>91.99</v>
      </c>
      <c r="C231" s="27">
        <v>53.09</v>
      </c>
      <c r="D231" s="27">
        <v>67.91</v>
      </c>
      <c r="E231" s="30">
        <v>26.6</v>
      </c>
      <c r="F231" s="27">
        <v>81.11</v>
      </c>
      <c r="G231" s="27">
        <v>71.53</v>
      </c>
      <c r="H231" s="27">
        <v>59</v>
      </c>
      <c r="I231" s="27">
        <v>62.95</v>
      </c>
      <c r="J231" s="27">
        <v>55.12</v>
      </c>
      <c r="K231" s="27">
        <v>2575.2600000000002</v>
      </c>
    </row>
    <row r="232" spans="1:11" x14ac:dyDescent="0.25">
      <c r="A232" s="33">
        <v>43069</v>
      </c>
      <c r="B232" s="27">
        <v>96.65</v>
      </c>
      <c r="C232" s="27">
        <v>56.05</v>
      </c>
      <c r="D232" s="27">
        <v>69.099999999999994</v>
      </c>
      <c r="E232" s="30">
        <v>27.52</v>
      </c>
      <c r="F232" s="27">
        <v>83.47</v>
      </c>
      <c r="G232" s="27">
        <v>74.510000000000005</v>
      </c>
      <c r="H232" s="27">
        <v>59.56</v>
      </c>
      <c r="I232" s="27">
        <v>63.84</v>
      </c>
      <c r="J232" s="27">
        <v>56.6</v>
      </c>
      <c r="K232" s="27">
        <v>2647.58</v>
      </c>
    </row>
    <row r="233" spans="1:11" x14ac:dyDescent="0.25">
      <c r="A233" s="33">
        <v>43098</v>
      </c>
      <c r="B233" s="27">
        <v>98.69</v>
      </c>
      <c r="C233" s="27">
        <v>56.89</v>
      </c>
      <c r="D233" s="27">
        <v>72.260000000000005</v>
      </c>
      <c r="E233" s="30">
        <v>27.91</v>
      </c>
      <c r="F233" s="27">
        <v>82.68</v>
      </c>
      <c r="G233" s="27">
        <v>75.67</v>
      </c>
      <c r="H233" s="27">
        <v>60.53</v>
      </c>
      <c r="I233" s="27">
        <v>63.95</v>
      </c>
      <c r="J233" s="27">
        <v>52.68</v>
      </c>
      <c r="K233" s="27">
        <v>2673.61</v>
      </c>
    </row>
    <row r="234" spans="1:11" x14ac:dyDescent="0.25">
      <c r="A234" s="33">
        <v>43131</v>
      </c>
      <c r="B234" s="27">
        <v>107.81</v>
      </c>
      <c r="C234" s="27">
        <v>57.82</v>
      </c>
      <c r="D234" s="27">
        <v>74.849999999999994</v>
      </c>
      <c r="E234" s="30">
        <v>29.74</v>
      </c>
      <c r="F234" s="27">
        <v>88.1</v>
      </c>
      <c r="G234" s="27">
        <v>79.73</v>
      </c>
      <c r="H234" s="27">
        <v>62.95</v>
      </c>
      <c r="I234" s="27">
        <v>68.45</v>
      </c>
      <c r="J234" s="27">
        <v>51.04</v>
      </c>
      <c r="K234" s="27">
        <v>2823.81</v>
      </c>
    </row>
    <row r="235" spans="1:11" x14ac:dyDescent="0.25">
      <c r="A235" s="33">
        <v>43159</v>
      </c>
      <c r="B235" s="27">
        <v>104.07</v>
      </c>
      <c r="C235" s="27">
        <v>53.41</v>
      </c>
      <c r="D235" s="27">
        <v>66.739999999999995</v>
      </c>
      <c r="E235" s="30">
        <v>28.87</v>
      </c>
      <c r="F235" s="27">
        <v>84.14</v>
      </c>
      <c r="G235" s="27">
        <v>76.650000000000006</v>
      </c>
      <c r="H235" s="27">
        <v>59.63</v>
      </c>
      <c r="I235" s="27">
        <v>68.17</v>
      </c>
      <c r="J235" s="27">
        <v>49.06</v>
      </c>
      <c r="K235" s="27">
        <v>2713.83</v>
      </c>
    </row>
    <row r="236" spans="1:11" x14ac:dyDescent="0.25">
      <c r="A236" s="33">
        <v>43189</v>
      </c>
      <c r="B236" s="27">
        <v>101.29</v>
      </c>
      <c r="C236" s="27">
        <v>52.63</v>
      </c>
      <c r="D236" s="27">
        <v>67.41</v>
      </c>
      <c r="E236" s="30">
        <v>27.57</v>
      </c>
      <c r="F236" s="27">
        <v>81.400000000000006</v>
      </c>
      <c r="G236" s="27">
        <v>74.290000000000006</v>
      </c>
      <c r="H236" s="27">
        <v>56.94</v>
      </c>
      <c r="I236" s="27">
        <v>65.42</v>
      </c>
      <c r="J236" s="27">
        <v>50.53</v>
      </c>
      <c r="K236" s="27">
        <v>2640.87</v>
      </c>
    </row>
    <row r="237" spans="1:11" x14ac:dyDescent="0.25">
      <c r="A237" s="33">
        <v>43220</v>
      </c>
      <c r="B237" s="27">
        <v>103.7</v>
      </c>
      <c r="C237" s="27">
        <v>50.45</v>
      </c>
      <c r="D237" s="27">
        <v>73.81</v>
      </c>
      <c r="E237" s="30">
        <v>27.45</v>
      </c>
      <c r="F237" s="27">
        <v>82.26</v>
      </c>
      <c r="G237" s="27">
        <v>72.22</v>
      </c>
      <c r="H237" s="27">
        <v>57.01</v>
      </c>
      <c r="I237" s="27">
        <v>65.459999999999994</v>
      </c>
      <c r="J237" s="27">
        <v>51.56</v>
      </c>
      <c r="K237" s="27">
        <v>2648.05</v>
      </c>
    </row>
    <row r="238" spans="1:11" x14ac:dyDescent="0.25">
      <c r="A238" s="33">
        <v>43251</v>
      </c>
      <c r="B238" s="27">
        <v>105.76</v>
      </c>
      <c r="C238" s="27">
        <v>49.66</v>
      </c>
      <c r="D238" s="27">
        <v>76.02</v>
      </c>
      <c r="E238" s="30">
        <v>27.18</v>
      </c>
      <c r="F238" s="27">
        <v>82.41</v>
      </c>
      <c r="G238" s="27">
        <v>74.44</v>
      </c>
      <c r="H238" s="27">
        <v>58.18</v>
      </c>
      <c r="I238" s="27">
        <v>69.900000000000006</v>
      </c>
      <c r="J238" s="27">
        <v>50.99</v>
      </c>
      <c r="K238" s="27">
        <v>2705.27</v>
      </c>
    </row>
    <row r="239" spans="1:11" x14ac:dyDescent="0.25">
      <c r="A239" s="33">
        <v>43280</v>
      </c>
      <c r="B239" s="27">
        <v>109.3</v>
      </c>
      <c r="C239" s="27">
        <v>51.53</v>
      </c>
      <c r="D239" s="27">
        <v>75.94</v>
      </c>
      <c r="E239" s="30">
        <v>26.59</v>
      </c>
      <c r="F239" s="27">
        <v>83.46</v>
      </c>
      <c r="G239" s="27">
        <v>71.63</v>
      </c>
      <c r="H239" s="27">
        <v>58.07</v>
      </c>
      <c r="I239" s="27">
        <v>69.47</v>
      </c>
      <c r="J239" s="27">
        <v>51.96</v>
      </c>
      <c r="K239" s="27">
        <v>2718.37</v>
      </c>
    </row>
    <row r="240" spans="1:11" x14ac:dyDescent="0.25">
      <c r="A240" s="33">
        <v>43312</v>
      </c>
      <c r="B240" s="27">
        <v>111.27</v>
      </c>
      <c r="C240" s="27">
        <v>53.57</v>
      </c>
      <c r="D240" s="27">
        <v>77.12</v>
      </c>
      <c r="E240" s="30">
        <v>27.95</v>
      </c>
      <c r="F240" s="27">
        <v>88.93</v>
      </c>
      <c r="G240" s="27">
        <v>76.92</v>
      </c>
      <c r="H240" s="27">
        <v>59.73</v>
      </c>
      <c r="I240" s="27">
        <v>70.92</v>
      </c>
      <c r="J240" s="27">
        <v>52.79</v>
      </c>
      <c r="K240" s="27">
        <v>2816.29</v>
      </c>
    </row>
    <row r="241" spans="1:11" x14ac:dyDescent="0.25">
      <c r="A241" s="33">
        <v>43343</v>
      </c>
      <c r="B241" s="27">
        <v>116.95</v>
      </c>
      <c r="C241" s="27">
        <v>53.78</v>
      </c>
      <c r="D241" s="27">
        <v>74.44</v>
      </c>
      <c r="E241" s="30">
        <v>28.33</v>
      </c>
      <c r="F241" s="27">
        <v>92.78</v>
      </c>
      <c r="G241" s="27">
        <v>77.099999999999994</v>
      </c>
      <c r="H241" s="27">
        <v>59.27</v>
      </c>
      <c r="I241" s="27">
        <v>75.599999999999994</v>
      </c>
      <c r="J241" s="27">
        <v>53.47</v>
      </c>
      <c r="K241" s="27">
        <v>2901.52</v>
      </c>
    </row>
    <row r="242" spans="1:11" x14ac:dyDescent="0.25">
      <c r="A242" s="33">
        <v>43371</v>
      </c>
      <c r="B242" s="27">
        <v>117.22</v>
      </c>
      <c r="C242" s="27">
        <v>53.93</v>
      </c>
      <c r="D242" s="27">
        <v>75.739999999999995</v>
      </c>
      <c r="E242" s="30">
        <v>27.58</v>
      </c>
      <c r="F242" s="27">
        <v>95.15</v>
      </c>
      <c r="G242" s="27">
        <v>78.400000000000006</v>
      </c>
      <c r="H242" s="27">
        <v>57.93</v>
      </c>
      <c r="I242" s="27">
        <v>75.33</v>
      </c>
      <c r="J242" s="27">
        <v>52.65</v>
      </c>
      <c r="K242" s="27">
        <v>2913.98</v>
      </c>
    </row>
    <row r="243" spans="1:11" x14ac:dyDescent="0.25">
      <c r="A243" s="33">
        <v>43404</v>
      </c>
      <c r="B243" s="27">
        <v>105.38</v>
      </c>
      <c r="C243" s="27">
        <v>55.01</v>
      </c>
      <c r="D243" s="27">
        <v>67.16</v>
      </c>
      <c r="E243" s="30">
        <v>26.28</v>
      </c>
      <c r="F243" s="27">
        <v>88.7</v>
      </c>
      <c r="G243" s="27">
        <v>69.88</v>
      </c>
      <c r="H243" s="27">
        <v>52.61</v>
      </c>
      <c r="I243" s="27">
        <v>69.3</v>
      </c>
      <c r="J243" s="27">
        <v>53.69</v>
      </c>
      <c r="K243" s="27">
        <v>2711.74</v>
      </c>
    </row>
    <row r="244" spans="1:11" x14ac:dyDescent="0.25">
      <c r="A244" s="33">
        <v>43434</v>
      </c>
      <c r="B244" s="27">
        <v>107.99</v>
      </c>
      <c r="C244" s="27">
        <v>56.26</v>
      </c>
      <c r="D244" s="27">
        <v>66.11</v>
      </c>
      <c r="E244" s="30">
        <v>26.97</v>
      </c>
      <c r="F244" s="27">
        <v>95.87</v>
      </c>
      <c r="G244" s="27">
        <v>72.540000000000006</v>
      </c>
      <c r="H244" s="27">
        <v>54.61</v>
      </c>
      <c r="I244" s="27">
        <v>67.94</v>
      </c>
      <c r="J244" s="27">
        <v>55.59</v>
      </c>
      <c r="K244" s="27">
        <v>2760.17</v>
      </c>
    </row>
    <row r="245" spans="1:11" x14ac:dyDescent="0.25">
      <c r="A245" s="33">
        <v>43465</v>
      </c>
      <c r="B245" s="27">
        <v>99.01</v>
      </c>
      <c r="C245" s="27">
        <v>50.78</v>
      </c>
      <c r="D245" s="27">
        <v>57.35</v>
      </c>
      <c r="E245" s="30">
        <v>23.82</v>
      </c>
      <c r="F245" s="27">
        <v>86.51</v>
      </c>
      <c r="G245" s="27">
        <v>64.41</v>
      </c>
      <c r="H245" s="27">
        <v>50.52</v>
      </c>
      <c r="I245" s="27">
        <v>61.98</v>
      </c>
      <c r="J245" s="27">
        <v>52.92</v>
      </c>
      <c r="K245" s="27">
        <v>2506.85</v>
      </c>
    </row>
    <row r="246" spans="1:11" x14ac:dyDescent="0.25">
      <c r="A246" s="33">
        <v>43496</v>
      </c>
      <c r="B246" s="27">
        <v>108.78</v>
      </c>
      <c r="C246" s="27">
        <v>53.39</v>
      </c>
      <c r="D246" s="27">
        <v>63.78</v>
      </c>
      <c r="E246" s="30">
        <v>25.94</v>
      </c>
      <c r="F246" s="27">
        <v>90.67</v>
      </c>
      <c r="G246" s="27">
        <v>71.77</v>
      </c>
      <c r="H246" s="27">
        <v>53.35</v>
      </c>
      <c r="I246" s="27">
        <v>66.28</v>
      </c>
      <c r="J246" s="27">
        <v>54.76</v>
      </c>
      <c r="K246" s="27">
        <v>2704.1</v>
      </c>
    </row>
    <row r="247" spans="1:11" x14ac:dyDescent="0.25">
      <c r="A247" s="33">
        <v>43524</v>
      </c>
      <c r="B247" s="27">
        <v>110.21</v>
      </c>
      <c r="C247" s="27">
        <v>54.34</v>
      </c>
      <c r="D247" s="27">
        <v>65.25</v>
      </c>
      <c r="E247" s="30">
        <v>26.52</v>
      </c>
      <c r="F247" s="27">
        <v>91.65</v>
      </c>
      <c r="G247" s="27">
        <v>76.34</v>
      </c>
      <c r="H247" s="27">
        <v>55.05</v>
      </c>
      <c r="I247" s="27">
        <v>70.86</v>
      </c>
      <c r="J247" s="27">
        <v>57.01</v>
      </c>
      <c r="K247" s="27">
        <v>2784.49</v>
      </c>
    </row>
    <row r="248" spans="1:11" x14ac:dyDescent="0.25">
      <c r="A248" s="33">
        <v>43553</v>
      </c>
      <c r="B248" s="27">
        <v>113.85</v>
      </c>
      <c r="C248" s="27">
        <v>56.11</v>
      </c>
      <c r="D248" s="27">
        <v>66.12</v>
      </c>
      <c r="E248" s="30">
        <v>25.71</v>
      </c>
      <c r="F248" s="27">
        <v>91.75</v>
      </c>
      <c r="G248" s="27">
        <v>75.03</v>
      </c>
      <c r="H248" s="27">
        <v>55.5</v>
      </c>
      <c r="I248" s="27">
        <v>74</v>
      </c>
      <c r="J248" s="27">
        <v>58.17</v>
      </c>
      <c r="K248" s="27">
        <v>2834.4</v>
      </c>
    </row>
    <row r="249" spans="1:11" x14ac:dyDescent="0.25">
      <c r="A249" s="33">
        <v>43585</v>
      </c>
      <c r="B249" s="27">
        <v>120.07</v>
      </c>
      <c r="C249" s="27">
        <v>57.71</v>
      </c>
      <c r="D249" s="27">
        <v>66.11</v>
      </c>
      <c r="E249" s="30">
        <v>28.02</v>
      </c>
      <c r="F249" s="27">
        <v>89.26</v>
      </c>
      <c r="G249" s="27">
        <v>78.010000000000005</v>
      </c>
      <c r="H249" s="27">
        <v>57.45</v>
      </c>
      <c r="I249" s="27">
        <v>78.709999999999994</v>
      </c>
      <c r="J249" s="27">
        <v>58.71</v>
      </c>
      <c r="K249" s="27">
        <v>2945.83</v>
      </c>
    </row>
    <row r="250" spans="1:11" x14ac:dyDescent="0.25">
      <c r="A250" s="33">
        <v>43616</v>
      </c>
      <c r="B250" s="27">
        <v>110.94</v>
      </c>
      <c r="C250" s="27">
        <v>55.61</v>
      </c>
      <c r="D250" s="27">
        <v>58.77</v>
      </c>
      <c r="E250" s="30">
        <v>26.01</v>
      </c>
      <c r="F250" s="27">
        <v>87.28</v>
      </c>
      <c r="G250" s="27">
        <v>72.05</v>
      </c>
      <c r="H250" s="27">
        <v>52.75</v>
      </c>
      <c r="I250" s="27">
        <v>71.89</v>
      </c>
      <c r="J250" s="27">
        <v>58.25</v>
      </c>
      <c r="K250" s="27">
        <v>2752.06</v>
      </c>
    </row>
    <row r="251" spans="1:11" x14ac:dyDescent="0.25">
      <c r="A251" s="33">
        <v>43644</v>
      </c>
      <c r="B251" s="27">
        <v>119.2</v>
      </c>
      <c r="C251" s="27">
        <v>58.07</v>
      </c>
      <c r="D251" s="27">
        <v>63.71</v>
      </c>
      <c r="E251" s="30">
        <v>27.6</v>
      </c>
      <c r="F251" s="27">
        <v>92.64</v>
      </c>
      <c r="G251" s="27">
        <v>77.42</v>
      </c>
      <c r="H251" s="27">
        <v>58.5</v>
      </c>
      <c r="I251" s="27">
        <v>78.040000000000006</v>
      </c>
      <c r="J251" s="27">
        <v>59.63</v>
      </c>
      <c r="K251" s="27">
        <v>2941.76</v>
      </c>
    </row>
    <row r="252" spans="1:11" x14ac:dyDescent="0.25">
      <c r="A252" s="33">
        <v>43677</v>
      </c>
      <c r="B252" s="27">
        <v>120.72</v>
      </c>
      <c r="C252" s="27">
        <v>59.43</v>
      </c>
      <c r="D252" s="27">
        <v>62.7</v>
      </c>
      <c r="E252" s="30">
        <v>28.25</v>
      </c>
      <c r="F252" s="27">
        <v>91.14</v>
      </c>
      <c r="G252" s="27">
        <v>77.819999999999993</v>
      </c>
      <c r="H252" s="27">
        <v>58.34</v>
      </c>
      <c r="I252" s="27">
        <v>80.77</v>
      </c>
      <c r="J252" s="27">
        <v>59.55</v>
      </c>
      <c r="K252" s="27">
        <v>2980.38</v>
      </c>
    </row>
    <row r="253" spans="1:11" x14ac:dyDescent="0.25">
      <c r="A253" s="33">
        <v>43707</v>
      </c>
      <c r="B253" s="27">
        <v>119.58</v>
      </c>
      <c r="C253" s="27">
        <v>60.72</v>
      </c>
      <c r="D253" s="27">
        <v>57.48</v>
      </c>
      <c r="E253" s="30">
        <v>26.92</v>
      </c>
      <c r="F253" s="27">
        <v>90.6</v>
      </c>
      <c r="G253" s="27">
        <v>75.760000000000005</v>
      </c>
      <c r="H253" s="27">
        <v>56.69</v>
      </c>
      <c r="I253" s="27">
        <v>79.53</v>
      </c>
      <c r="J253" s="27">
        <v>62.58</v>
      </c>
      <c r="K253" s="27">
        <v>2926.46</v>
      </c>
    </row>
    <row r="254" spans="1:11" x14ac:dyDescent="0.25">
      <c r="A254" s="33">
        <v>43738</v>
      </c>
      <c r="B254" s="27">
        <v>120.7</v>
      </c>
      <c r="C254" s="27">
        <v>61.42</v>
      </c>
      <c r="D254" s="27">
        <v>59.2</v>
      </c>
      <c r="E254" s="30">
        <v>28</v>
      </c>
      <c r="F254" s="27">
        <v>90.13</v>
      </c>
      <c r="G254" s="27">
        <v>77.63</v>
      </c>
      <c r="H254" s="27">
        <v>58.2</v>
      </c>
      <c r="I254" s="27">
        <v>80.53</v>
      </c>
      <c r="J254" s="27">
        <v>64.739999999999995</v>
      </c>
      <c r="K254" s="27">
        <v>2976.74</v>
      </c>
    </row>
    <row r="255" spans="1:11" x14ac:dyDescent="0.25">
      <c r="A255" s="33">
        <v>43769</v>
      </c>
      <c r="B255" s="27">
        <v>120.85</v>
      </c>
      <c r="C255" s="27">
        <v>61.16</v>
      </c>
      <c r="D255" s="27">
        <v>57.96</v>
      </c>
      <c r="E255" s="30">
        <v>28.7</v>
      </c>
      <c r="F255" s="27">
        <v>94.75</v>
      </c>
      <c r="G255" s="27">
        <v>78.510000000000005</v>
      </c>
      <c r="H255" s="27">
        <v>58.19</v>
      </c>
      <c r="I255" s="27">
        <v>83.67</v>
      </c>
      <c r="J255" s="27">
        <v>64.25</v>
      </c>
      <c r="K255" s="27">
        <v>3037.56</v>
      </c>
    </row>
    <row r="256" spans="1:11" x14ac:dyDescent="0.25">
      <c r="A256" s="33">
        <v>43798</v>
      </c>
      <c r="B256" s="27">
        <v>122.45</v>
      </c>
      <c r="C256" s="27">
        <v>62</v>
      </c>
      <c r="D256" s="27">
        <v>58.89</v>
      </c>
      <c r="E256" s="30">
        <v>30.15</v>
      </c>
      <c r="F256" s="27">
        <v>99.49</v>
      </c>
      <c r="G256" s="27">
        <v>82.04</v>
      </c>
      <c r="H256" s="27">
        <v>60.04</v>
      </c>
      <c r="I256" s="27">
        <v>88.16</v>
      </c>
      <c r="J256" s="27">
        <v>63.05</v>
      </c>
      <c r="K256" s="27">
        <v>3140.98</v>
      </c>
    </row>
    <row r="257" spans="1:11" x14ac:dyDescent="0.25">
      <c r="A257" s="33">
        <v>43830</v>
      </c>
      <c r="B257" s="27">
        <v>125.42</v>
      </c>
      <c r="C257" s="27">
        <v>62.98</v>
      </c>
      <c r="D257" s="27">
        <v>60.04</v>
      </c>
      <c r="E257" s="30">
        <v>30.78</v>
      </c>
      <c r="F257" s="27">
        <v>101.86</v>
      </c>
      <c r="G257" s="27">
        <v>81.47</v>
      </c>
      <c r="H257" s="27">
        <v>61.42</v>
      </c>
      <c r="I257" s="27">
        <v>91.67</v>
      </c>
      <c r="J257" s="27">
        <v>64.62</v>
      </c>
      <c r="K257" s="27">
        <v>3230.78</v>
      </c>
    </row>
    <row r="258" spans="1:11" x14ac:dyDescent="0.25">
      <c r="A258" s="33">
        <v>43861</v>
      </c>
      <c r="B258" s="27">
        <v>125.32</v>
      </c>
      <c r="C258" s="27">
        <v>63.18</v>
      </c>
      <c r="D258" s="27">
        <v>53.44</v>
      </c>
      <c r="E258" s="30">
        <v>29.96</v>
      </c>
      <c r="F258" s="27">
        <v>99.14</v>
      </c>
      <c r="G258" s="27">
        <v>81.11</v>
      </c>
      <c r="H258" s="27">
        <v>57.63</v>
      </c>
      <c r="I258" s="27">
        <v>95.33</v>
      </c>
      <c r="J258" s="27">
        <v>68.98</v>
      </c>
      <c r="K258" s="27">
        <v>3225.52</v>
      </c>
    </row>
    <row r="259" spans="1:11" x14ac:dyDescent="0.25">
      <c r="A259" s="33">
        <v>43889</v>
      </c>
      <c r="B259" s="27">
        <v>115.83</v>
      </c>
      <c r="C259" s="27">
        <v>57.99</v>
      </c>
      <c r="D259" s="27">
        <v>45.27</v>
      </c>
      <c r="E259" s="30">
        <v>26.59</v>
      </c>
      <c r="F259" s="27">
        <v>92.61</v>
      </c>
      <c r="G259" s="27">
        <v>73.08</v>
      </c>
      <c r="H259" s="27">
        <v>52.72</v>
      </c>
      <c r="I259" s="27">
        <v>88.37</v>
      </c>
      <c r="J259" s="27">
        <v>62.18</v>
      </c>
      <c r="K259" s="27">
        <v>2954.22</v>
      </c>
    </row>
    <row r="260" spans="1:11" x14ac:dyDescent="0.25">
      <c r="A260" s="33">
        <v>43921</v>
      </c>
      <c r="B260" s="27">
        <v>98.08</v>
      </c>
      <c r="C260" s="27">
        <v>54.47</v>
      </c>
      <c r="D260" s="27">
        <v>29.06</v>
      </c>
      <c r="E260" s="30">
        <v>20.82</v>
      </c>
      <c r="F260" s="27">
        <v>88.58</v>
      </c>
      <c r="G260" s="27">
        <v>59.01</v>
      </c>
      <c r="H260" s="27">
        <v>45.04</v>
      </c>
      <c r="I260" s="27">
        <v>80.37</v>
      </c>
      <c r="J260" s="27">
        <v>55.41</v>
      </c>
      <c r="K260" s="27">
        <v>2584.59</v>
      </c>
    </row>
    <row r="261" spans="1:11" x14ac:dyDescent="0.25">
      <c r="A261" s="33">
        <v>43951</v>
      </c>
      <c r="B261" s="27">
        <v>116.6</v>
      </c>
      <c r="C261" s="27">
        <v>58.26</v>
      </c>
      <c r="D261" s="27">
        <v>38</v>
      </c>
      <c r="E261" s="30">
        <v>22.79</v>
      </c>
      <c r="F261" s="27">
        <v>99.73</v>
      </c>
      <c r="G261" s="27">
        <v>64.209999999999994</v>
      </c>
      <c r="H261" s="27">
        <v>51.88</v>
      </c>
      <c r="I261" s="27">
        <v>91.41</v>
      </c>
      <c r="J261" s="27">
        <v>57.26</v>
      </c>
      <c r="K261" s="27">
        <v>2912.43</v>
      </c>
    </row>
    <row r="262" spans="1:11" x14ac:dyDescent="0.25">
      <c r="A262" s="33">
        <v>43980</v>
      </c>
      <c r="B262" s="27">
        <v>124.19</v>
      </c>
      <c r="C262" s="27">
        <v>59.23</v>
      </c>
      <c r="D262" s="27">
        <v>38.76</v>
      </c>
      <c r="E262" s="30">
        <v>23.41</v>
      </c>
      <c r="F262" s="27">
        <v>103.01</v>
      </c>
      <c r="G262" s="27">
        <v>67.67</v>
      </c>
      <c r="H262" s="27">
        <v>55.45</v>
      </c>
      <c r="I262" s="27">
        <v>97.97</v>
      </c>
      <c r="J262" s="27">
        <v>59.69</v>
      </c>
      <c r="K262" s="27">
        <v>3044.31</v>
      </c>
    </row>
    <row r="263" spans="1:11" x14ac:dyDescent="0.25">
      <c r="A263" s="33">
        <v>44012</v>
      </c>
      <c r="B263" s="27">
        <v>127.71</v>
      </c>
      <c r="C263" s="27">
        <v>58.64</v>
      </c>
      <c r="D263" s="27">
        <v>37.85</v>
      </c>
      <c r="E263" s="30">
        <v>23.14</v>
      </c>
      <c r="F263" s="27">
        <v>100.07</v>
      </c>
      <c r="G263" s="27">
        <v>68.7</v>
      </c>
      <c r="H263" s="27">
        <v>56.35</v>
      </c>
      <c r="I263" s="27">
        <v>104.49</v>
      </c>
      <c r="J263" s="27">
        <v>56.43</v>
      </c>
      <c r="K263" s="27">
        <v>3100.29</v>
      </c>
    </row>
    <row r="264" spans="1:11" x14ac:dyDescent="0.25">
      <c r="A264" s="33">
        <v>44043</v>
      </c>
      <c r="B264" s="27">
        <v>137</v>
      </c>
      <c r="C264" s="27">
        <v>62.7</v>
      </c>
      <c r="D264" s="27">
        <v>36.03</v>
      </c>
      <c r="E264" s="30">
        <v>24.03</v>
      </c>
      <c r="F264" s="27">
        <v>105.53</v>
      </c>
      <c r="G264" s="27">
        <v>71.73</v>
      </c>
      <c r="H264" s="27">
        <v>60.36</v>
      </c>
      <c r="I264" s="27">
        <v>110.43</v>
      </c>
      <c r="J264" s="27">
        <v>60.83</v>
      </c>
      <c r="K264" s="27">
        <v>3271.12</v>
      </c>
    </row>
    <row r="265" spans="1:11" x14ac:dyDescent="0.25">
      <c r="A265" s="33">
        <v>44074</v>
      </c>
      <c r="B265" s="27">
        <v>150.09</v>
      </c>
      <c r="C265" s="27">
        <v>65.58</v>
      </c>
      <c r="D265" s="27">
        <v>35.65</v>
      </c>
      <c r="E265" s="30">
        <v>25.06</v>
      </c>
      <c r="F265" s="27">
        <v>108.26</v>
      </c>
      <c r="G265" s="27">
        <v>77.81</v>
      </c>
      <c r="H265" s="27">
        <v>62.99</v>
      </c>
      <c r="I265" s="27">
        <v>123.55</v>
      </c>
      <c r="J265" s="27">
        <v>59.25</v>
      </c>
      <c r="K265" s="27">
        <v>3500.31</v>
      </c>
    </row>
    <row r="266" spans="1:11" x14ac:dyDescent="0.25">
      <c r="A266" s="33">
        <v>44104</v>
      </c>
      <c r="B266" s="27">
        <v>146.97999999999999</v>
      </c>
      <c r="C266" s="27">
        <v>64.099999999999994</v>
      </c>
      <c r="D266" s="27">
        <v>29.95</v>
      </c>
      <c r="E266" s="30">
        <v>24.07</v>
      </c>
      <c r="F266" s="27">
        <v>105.48</v>
      </c>
      <c r="G266" s="27">
        <v>76.98</v>
      </c>
      <c r="H266" s="27">
        <v>63.64</v>
      </c>
      <c r="I266" s="27">
        <v>116.7</v>
      </c>
      <c r="J266" s="27">
        <v>59.38</v>
      </c>
      <c r="K266" s="27">
        <v>3363</v>
      </c>
    </row>
    <row r="267" spans="1:11" x14ac:dyDescent="0.25">
      <c r="A267" s="33">
        <v>44134</v>
      </c>
      <c r="B267" s="27">
        <v>142.97</v>
      </c>
      <c r="C267" s="27">
        <v>62.26</v>
      </c>
      <c r="D267" s="27">
        <v>28.72</v>
      </c>
      <c r="E267" s="30">
        <v>23.86</v>
      </c>
      <c r="F267" s="27">
        <v>101.66</v>
      </c>
      <c r="G267" s="27">
        <v>75.87</v>
      </c>
      <c r="H267" s="27">
        <v>63.18</v>
      </c>
      <c r="I267" s="27">
        <v>110.86</v>
      </c>
      <c r="J267" s="27">
        <v>62.38</v>
      </c>
      <c r="K267" s="27">
        <v>3269.96</v>
      </c>
    </row>
    <row r="268" spans="1:11" x14ac:dyDescent="0.25">
      <c r="A268" s="33">
        <v>44165</v>
      </c>
      <c r="B268" s="27">
        <v>157.26</v>
      </c>
      <c r="C268" s="27">
        <v>66.91</v>
      </c>
      <c r="D268" s="27">
        <v>36.76</v>
      </c>
      <c r="E268" s="30">
        <v>27.88</v>
      </c>
      <c r="F268" s="27">
        <v>109.74</v>
      </c>
      <c r="G268" s="27">
        <v>88.03</v>
      </c>
      <c r="H268" s="27">
        <v>70.989999999999995</v>
      </c>
      <c r="I268" s="27">
        <v>123.48</v>
      </c>
      <c r="J268" s="27">
        <v>62.84</v>
      </c>
      <c r="K268" s="27">
        <v>3621.63</v>
      </c>
    </row>
    <row r="269" spans="1:11" x14ac:dyDescent="0.25">
      <c r="A269" s="33">
        <v>44196</v>
      </c>
      <c r="B269" s="27">
        <v>160.78</v>
      </c>
      <c r="C269" s="27">
        <v>67.45</v>
      </c>
      <c r="D269" s="27">
        <v>37.9</v>
      </c>
      <c r="E269" s="30">
        <v>29.48</v>
      </c>
      <c r="F269" s="27">
        <v>113.44</v>
      </c>
      <c r="G269" s="27">
        <v>88.55</v>
      </c>
      <c r="H269" s="27">
        <v>72.39</v>
      </c>
      <c r="I269" s="27">
        <v>130.02000000000001</v>
      </c>
      <c r="J269" s="27">
        <v>62.7</v>
      </c>
      <c r="K269" s="27">
        <v>3756.07</v>
      </c>
    </row>
    <row r="270" spans="1:11" x14ac:dyDescent="0.25">
      <c r="A270" s="33">
        <v>44225</v>
      </c>
      <c r="B270" s="27">
        <v>162.01</v>
      </c>
      <c r="C270" s="27">
        <v>64.09</v>
      </c>
      <c r="D270" s="27">
        <v>39.32</v>
      </c>
      <c r="E270" s="30">
        <v>28.95</v>
      </c>
      <c r="F270" s="27">
        <v>115.03</v>
      </c>
      <c r="G270" s="27">
        <v>84.77</v>
      </c>
      <c r="H270" s="27">
        <v>70.64</v>
      </c>
      <c r="I270" s="27">
        <v>128.93</v>
      </c>
      <c r="J270" s="27">
        <v>62.15</v>
      </c>
      <c r="K270" s="27">
        <v>3714.24</v>
      </c>
    </row>
    <row r="271" spans="1:11" x14ac:dyDescent="0.25">
      <c r="A271" s="33">
        <v>44253</v>
      </c>
      <c r="B271" s="27">
        <v>161.15</v>
      </c>
      <c r="C271" s="27">
        <v>63.3</v>
      </c>
      <c r="D271" s="27">
        <v>48.15</v>
      </c>
      <c r="E271" s="30">
        <v>32.31</v>
      </c>
      <c r="F271" s="27">
        <v>112.61</v>
      </c>
      <c r="G271" s="27">
        <v>90.61</v>
      </c>
      <c r="H271" s="27">
        <v>73.55</v>
      </c>
      <c r="I271" s="27">
        <v>130.69</v>
      </c>
      <c r="J271" s="27">
        <v>58.36</v>
      </c>
      <c r="K271" s="27">
        <v>3811.15</v>
      </c>
    </row>
    <row r="272" spans="1:11" x14ac:dyDescent="0.25">
      <c r="A272" s="33">
        <v>44286</v>
      </c>
      <c r="B272" s="27">
        <v>168.07</v>
      </c>
      <c r="C272" s="27">
        <v>68.31</v>
      </c>
      <c r="D272" s="27">
        <v>49.06</v>
      </c>
      <c r="E272" s="30">
        <v>34.049999999999997</v>
      </c>
      <c r="F272" s="27">
        <v>116.74</v>
      </c>
      <c r="G272" s="27">
        <v>98.45</v>
      </c>
      <c r="H272" s="27">
        <v>78.8</v>
      </c>
      <c r="I272" s="27">
        <v>132.81</v>
      </c>
      <c r="J272" s="27">
        <v>64.040000000000006</v>
      </c>
      <c r="K272" s="27">
        <v>3972.89</v>
      </c>
    </row>
    <row r="273" spans="1:11" x14ac:dyDescent="0.25">
      <c r="A273" s="33">
        <v>44316</v>
      </c>
      <c r="B273" s="27">
        <v>178.92</v>
      </c>
      <c r="C273" s="27">
        <v>69.58</v>
      </c>
      <c r="D273" s="27">
        <v>49.39</v>
      </c>
      <c r="E273" s="30">
        <v>36.26</v>
      </c>
      <c r="F273" s="27">
        <v>121.33</v>
      </c>
      <c r="G273" s="27">
        <v>101.93</v>
      </c>
      <c r="H273" s="27">
        <v>83.04</v>
      </c>
      <c r="I273" s="27">
        <v>139.69999999999999</v>
      </c>
      <c r="J273" s="27">
        <v>66.72</v>
      </c>
      <c r="K273" s="27">
        <v>4181.17</v>
      </c>
    </row>
  </sheetData>
  <dataValidations count="1">
    <dataValidation showDropDown="1" showInputMessage="1" showErrorMessage="1" sqref="B2:C11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59"/>
  <sheetViews>
    <sheetView showGridLines="0" tabSelected="1" workbookViewId="0">
      <selection activeCell="D5" sqref="D5"/>
    </sheetView>
  </sheetViews>
  <sheetFormatPr baseColWidth="10" defaultColWidth="0" defaultRowHeight="15" zeroHeight="1" x14ac:dyDescent="0.25"/>
  <cols>
    <col min="1" max="1" width="1.85546875" customWidth="1"/>
    <col min="2" max="2" width="3.7109375" customWidth="1"/>
    <col min="3" max="3" width="17.140625" customWidth="1"/>
    <col min="4" max="4" width="19.140625" customWidth="1"/>
    <col min="5" max="5" width="13.7109375" customWidth="1"/>
    <col min="6" max="6" width="15.28515625" customWidth="1"/>
    <col min="7" max="7" width="3.140625" customWidth="1"/>
    <col min="8" max="8" width="3.42578125" customWidth="1"/>
    <col min="9" max="9" width="11.42578125" customWidth="1"/>
    <col min="10" max="10" width="10.5703125" customWidth="1"/>
    <col min="11" max="11" width="11.42578125" customWidth="1"/>
    <col min="12" max="12" width="15.140625" customWidth="1"/>
    <col min="13" max="13" width="14" customWidth="1"/>
    <col min="14" max="15" width="11.42578125" customWidth="1"/>
    <col min="16" max="16" width="3" customWidth="1"/>
    <col min="17" max="18" width="0" hidden="1" customWidth="1"/>
    <col min="19" max="16384" width="11.42578125" hidden="1"/>
  </cols>
  <sheetData>
    <row r="1" spans="2:15" ht="23.25" x14ac:dyDescent="0.35">
      <c r="B1" s="120" t="s">
        <v>45</v>
      </c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</row>
    <row r="2" spans="2:15" ht="15.75" thickBot="1" x14ac:dyDescent="0.3"/>
    <row r="3" spans="2:15" ht="15.75" thickBot="1" x14ac:dyDescent="0.3">
      <c r="B3" s="117" t="s">
        <v>46</v>
      </c>
      <c r="C3" s="118"/>
      <c r="D3" s="121"/>
      <c r="E3" s="121"/>
      <c r="F3" s="121"/>
      <c r="G3" s="122"/>
      <c r="I3" s="117" t="s">
        <v>47</v>
      </c>
      <c r="J3" s="118"/>
      <c r="K3" s="118"/>
      <c r="L3" s="118"/>
      <c r="M3" s="118"/>
      <c r="N3" s="118"/>
      <c r="O3" s="119"/>
    </row>
    <row r="4" spans="2:15" x14ac:dyDescent="0.25">
      <c r="B4" s="23"/>
      <c r="C4" s="24"/>
      <c r="D4" s="24"/>
      <c r="E4" s="24"/>
      <c r="F4" s="24"/>
      <c r="G4" s="25"/>
      <c r="I4" s="8"/>
      <c r="J4" s="9"/>
      <c r="K4" s="9"/>
      <c r="L4" s="9"/>
      <c r="M4" s="9"/>
      <c r="N4" s="9"/>
      <c r="O4" s="10"/>
    </row>
    <row r="5" spans="2:15" x14ac:dyDescent="0.25">
      <c r="B5" s="8"/>
      <c r="C5" s="14" t="s">
        <v>48</v>
      </c>
      <c r="D5" s="37" t="s">
        <v>13</v>
      </c>
      <c r="E5" s="38" t="s">
        <v>49</v>
      </c>
      <c r="F5" s="91">
        <v>36556</v>
      </c>
      <c r="G5" s="10"/>
      <c r="I5" s="8"/>
      <c r="J5" s="14" t="s">
        <v>50</v>
      </c>
      <c r="K5" s="14"/>
      <c r="L5" s="14"/>
      <c r="M5" s="96"/>
      <c r="N5" s="9"/>
      <c r="O5" s="10"/>
    </row>
    <row r="6" spans="2:15" ht="25.15" customHeight="1" x14ac:dyDescent="0.25">
      <c r="B6" s="8"/>
      <c r="C6" s="14" t="s">
        <v>51</v>
      </c>
      <c r="D6" s="43" t="str">
        <f>VLOOKUP(D5,'Interface - Calcul'!A1:B9,2,0)</f>
        <v>Consommation discrétionnaire</v>
      </c>
      <c r="E6" s="38" t="s">
        <v>52</v>
      </c>
      <c r="F6" s="91">
        <v>36644</v>
      </c>
      <c r="G6" s="10"/>
      <c r="I6" s="8"/>
      <c r="J6" s="14" t="s">
        <v>53</v>
      </c>
      <c r="K6" s="14"/>
      <c r="L6" s="14"/>
      <c r="M6" s="96"/>
      <c r="N6" s="9"/>
      <c r="O6" s="10"/>
    </row>
    <row r="7" spans="2:15" x14ac:dyDescent="0.25">
      <c r="B7" s="8"/>
      <c r="C7" s="14"/>
      <c r="D7" s="42"/>
      <c r="E7" s="38"/>
      <c r="F7" s="14"/>
      <c r="G7" s="10"/>
      <c r="I7" s="8"/>
      <c r="J7" s="14" t="s">
        <v>54</v>
      </c>
      <c r="K7" s="14"/>
      <c r="L7" s="14"/>
      <c r="M7" s="92"/>
      <c r="N7" s="9"/>
      <c r="O7" s="10"/>
    </row>
    <row r="8" spans="2:15" x14ac:dyDescent="0.25">
      <c r="B8" s="8"/>
      <c r="C8" s="14" t="s">
        <v>55</v>
      </c>
      <c r="D8" s="14"/>
      <c r="E8" s="34">
        <f>SUM('Interface - Calcul'!$O$18:$O$273)</f>
        <v>4</v>
      </c>
      <c r="F8" s="14"/>
      <c r="G8" s="10"/>
      <c r="I8" s="8"/>
      <c r="J8" s="14" t="s">
        <v>56</v>
      </c>
      <c r="K8" s="14"/>
      <c r="L8" s="14"/>
      <c r="M8" s="94"/>
      <c r="N8" s="9"/>
      <c r="O8" s="10"/>
    </row>
    <row r="9" spans="2:15" x14ac:dyDescent="0.25">
      <c r="B9" s="8"/>
      <c r="C9" s="14"/>
      <c r="D9" s="14"/>
      <c r="E9" s="14"/>
      <c r="F9" s="14"/>
      <c r="G9" s="10"/>
      <c r="I9" s="8"/>
      <c r="J9" s="14" t="s">
        <v>57</v>
      </c>
      <c r="K9" s="14"/>
      <c r="L9" s="14"/>
      <c r="M9" s="93"/>
      <c r="N9" s="9"/>
      <c r="O9" s="10"/>
    </row>
    <row r="10" spans="2:15" x14ac:dyDescent="0.25">
      <c r="B10" s="8"/>
      <c r="C10" s="14" t="s">
        <v>58</v>
      </c>
      <c r="D10" s="14"/>
      <c r="E10" s="15">
        <f>VLOOKUP(F5,'Interface - Calcul'!$A$15:$K$273,MATCH($D$5,'Interface - Calcul'!$A$17:$K$17,0),FALSE)</f>
        <v>27.203099999999999</v>
      </c>
      <c r="F10" s="14"/>
      <c r="G10" s="10"/>
      <c r="I10" s="8"/>
      <c r="J10" s="9"/>
      <c r="K10" s="9"/>
      <c r="L10" s="9"/>
      <c r="M10" s="9"/>
      <c r="N10" s="9"/>
      <c r="O10" s="10"/>
    </row>
    <row r="11" spans="2:15" x14ac:dyDescent="0.25">
      <c r="B11" s="8"/>
      <c r="C11" s="14" t="s">
        <v>59</v>
      </c>
      <c r="D11" s="14"/>
      <c r="E11" s="15">
        <f>VLOOKUP(F6,'Interface - Calcul'!$A$15:$K$273,MATCH($D$5,'Interface - Calcul'!$A$17:$K$17,0),FALSE)</f>
        <v>28.656300000000002</v>
      </c>
      <c r="F11" s="14"/>
      <c r="G11" s="10"/>
      <c r="I11" s="8"/>
      <c r="J11" s="14" t="s">
        <v>60</v>
      </c>
      <c r="K11" s="14"/>
      <c r="L11" s="14"/>
      <c r="M11" s="97"/>
      <c r="N11" s="9"/>
      <c r="O11" s="10"/>
    </row>
    <row r="12" spans="2:15" ht="14.25" customHeight="1" x14ac:dyDescent="0.25">
      <c r="B12" s="8"/>
      <c r="C12" s="14" t="s">
        <v>61</v>
      </c>
      <c r="D12" s="14"/>
      <c r="E12" s="110">
        <f>VLOOKUP(D5,'Interface - Calcul'!A1:C9,3,0)</f>
        <v>27.703125</v>
      </c>
      <c r="F12" s="14"/>
      <c r="G12" s="10"/>
      <c r="I12" s="8"/>
      <c r="J12" s="14" t="s">
        <v>62</v>
      </c>
      <c r="K12" s="14"/>
      <c r="L12" s="14"/>
      <c r="M12" s="97"/>
      <c r="N12" s="9"/>
      <c r="O12" s="10"/>
    </row>
    <row r="13" spans="2:15" x14ac:dyDescent="0.25">
      <c r="B13" s="8"/>
      <c r="C13" s="14" t="s">
        <v>63</v>
      </c>
      <c r="D13" s="14"/>
      <c r="E13" s="110">
        <f>VLOOKUP(D5,'Interface - Calcul'!A1:E9,4,0)</f>
        <v>25.6875</v>
      </c>
      <c r="F13" s="14"/>
      <c r="G13" s="10"/>
      <c r="I13" s="8"/>
      <c r="J13" s="14" t="s">
        <v>64</v>
      </c>
      <c r="K13" s="14"/>
      <c r="L13" s="93"/>
      <c r="M13" s="97"/>
      <c r="N13" s="9"/>
      <c r="O13" s="10"/>
    </row>
    <row r="14" spans="2:15" x14ac:dyDescent="0.25">
      <c r="B14" s="8"/>
      <c r="C14" s="14" t="s">
        <v>65</v>
      </c>
      <c r="D14" s="14"/>
      <c r="E14" s="110">
        <f>VLOOKUP(D5,'Interface - Calcul'!A1:E9,5,0)</f>
        <v>29.265599999999999</v>
      </c>
      <c r="F14" s="14"/>
      <c r="G14" s="10"/>
      <c r="I14" s="8"/>
      <c r="J14" s="14" t="s">
        <v>66</v>
      </c>
      <c r="K14" s="14"/>
      <c r="L14" s="95"/>
      <c r="M14" s="98"/>
      <c r="N14" s="9"/>
      <c r="O14" s="10"/>
    </row>
    <row r="15" spans="2:15" ht="15.75" thickBot="1" x14ac:dyDescent="0.3">
      <c r="B15" s="11"/>
      <c r="C15" s="12"/>
      <c r="D15" s="12"/>
      <c r="E15" s="12"/>
      <c r="F15" s="12"/>
      <c r="G15" s="13"/>
      <c r="I15" s="11"/>
      <c r="J15" s="12"/>
      <c r="K15" s="12"/>
      <c r="L15" s="12"/>
      <c r="M15" s="12"/>
      <c r="N15" s="12"/>
      <c r="O15" s="13"/>
    </row>
    <row r="16" spans="2:15" ht="15.75" thickBot="1" x14ac:dyDescent="0.3"/>
    <row r="17" spans="2:15" ht="15.75" thickBot="1" x14ac:dyDescent="0.3">
      <c r="B17" s="117" t="s">
        <v>67</v>
      </c>
      <c r="C17" s="118"/>
      <c r="D17" s="118"/>
      <c r="E17" s="118"/>
      <c r="F17" s="118"/>
      <c r="G17" s="119"/>
      <c r="I17" s="117" t="s">
        <v>68</v>
      </c>
      <c r="J17" s="121"/>
      <c r="K17" s="121"/>
      <c r="L17" s="121"/>
      <c r="M17" s="121"/>
      <c r="N17" s="121"/>
      <c r="O17" s="122"/>
    </row>
    <row r="18" spans="2:15" x14ac:dyDescent="0.25">
      <c r="B18" s="8"/>
      <c r="C18" s="9"/>
      <c r="D18" s="9"/>
      <c r="E18" s="9"/>
      <c r="F18" s="9"/>
      <c r="G18" s="10"/>
      <c r="I18" s="8"/>
      <c r="J18" s="9"/>
      <c r="K18" s="9"/>
      <c r="L18" s="9"/>
      <c r="M18" s="9"/>
      <c r="N18" s="9"/>
      <c r="O18" s="10"/>
    </row>
    <row r="19" spans="2:15" x14ac:dyDescent="0.25">
      <c r="B19" s="8"/>
      <c r="C19" s="14"/>
      <c r="D19" s="9"/>
      <c r="E19" s="26" t="s">
        <v>69</v>
      </c>
      <c r="F19" s="26" t="s">
        <v>70</v>
      </c>
      <c r="G19" s="10"/>
      <c r="I19" s="8"/>
      <c r="J19" s="9"/>
      <c r="K19" s="9"/>
      <c r="L19" s="9"/>
      <c r="M19" s="9"/>
      <c r="N19" s="9"/>
      <c r="O19" s="10"/>
    </row>
    <row r="20" spans="2:15" x14ac:dyDescent="0.25">
      <c r="B20" s="8"/>
      <c r="C20" s="14" t="s">
        <v>71</v>
      </c>
      <c r="D20" s="9"/>
      <c r="E20" s="19"/>
      <c r="F20" s="20"/>
      <c r="G20" s="10"/>
      <c r="I20" s="8"/>
      <c r="J20" s="9"/>
      <c r="K20" s="9"/>
      <c r="L20" s="9"/>
      <c r="M20" s="9"/>
      <c r="N20" s="9"/>
      <c r="O20" s="10"/>
    </row>
    <row r="21" spans="2:15" x14ac:dyDescent="0.25">
      <c r="B21" s="8"/>
      <c r="C21" s="14" t="s">
        <v>72</v>
      </c>
      <c r="D21" s="9"/>
      <c r="E21" s="19"/>
      <c r="F21" s="20"/>
      <c r="G21" s="10"/>
      <c r="I21" s="8"/>
      <c r="J21" s="9"/>
      <c r="K21" s="9"/>
      <c r="L21" s="9"/>
      <c r="M21" s="9"/>
      <c r="N21" s="9"/>
      <c r="O21" s="10"/>
    </row>
    <row r="22" spans="2:15" x14ac:dyDescent="0.25">
      <c r="B22" s="8"/>
      <c r="C22" s="14" t="s">
        <v>73</v>
      </c>
      <c r="D22" s="9"/>
      <c r="E22" s="19"/>
      <c r="F22" s="20"/>
      <c r="G22" s="10"/>
      <c r="I22" s="8"/>
      <c r="J22" s="9"/>
      <c r="K22" s="9"/>
      <c r="L22" s="9"/>
      <c r="M22" s="9"/>
      <c r="N22" s="9"/>
      <c r="O22" s="10"/>
    </row>
    <row r="23" spans="2:15" x14ac:dyDescent="0.25">
      <c r="B23" s="8"/>
      <c r="C23" s="14" t="s">
        <v>74</v>
      </c>
      <c r="D23" s="9"/>
      <c r="E23" s="16"/>
      <c r="F23" s="18"/>
      <c r="G23" s="10"/>
      <c r="I23" s="8"/>
      <c r="J23" s="9"/>
      <c r="K23" s="9"/>
      <c r="L23" s="9"/>
      <c r="M23" s="9"/>
      <c r="N23" s="9"/>
      <c r="O23" s="10"/>
    </row>
    <row r="24" spans="2:15" x14ac:dyDescent="0.25">
      <c r="B24" s="8"/>
      <c r="C24" s="14" t="s">
        <v>75</v>
      </c>
      <c r="D24" s="9"/>
      <c r="E24" s="21"/>
      <c r="F24" s="22"/>
      <c r="G24" s="10"/>
      <c r="I24" s="8"/>
      <c r="J24" s="9"/>
      <c r="K24" s="9"/>
      <c r="L24" s="9"/>
      <c r="M24" s="9"/>
      <c r="N24" s="9"/>
      <c r="O24" s="10"/>
    </row>
    <row r="25" spans="2:15" x14ac:dyDescent="0.25">
      <c r="B25" s="8"/>
      <c r="C25" s="14" t="s">
        <v>76</v>
      </c>
      <c r="D25" s="9"/>
      <c r="E25" s="21"/>
      <c r="F25" s="22"/>
      <c r="G25" s="10"/>
      <c r="I25" s="8"/>
      <c r="J25" s="9"/>
      <c r="K25" s="9"/>
      <c r="L25" s="9"/>
      <c r="M25" s="9"/>
      <c r="N25" s="9"/>
      <c r="O25" s="10"/>
    </row>
    <row r="26" spans="2:15" x14ac:dyDescent="0.25">
      <c r="B26" s="8"/>
      <c r="C26" s="14" t="s">
        <v>77</v>
      </c>
      <c r="D26" s="9"/>
      <c r="E26" s="19"/>
      <c r="F26" s="20"/>
      <c r="G26" s="10"/>
      <c r="I26" s="8"/>
      <c r="J26" s="9"/>
      <c r="K26" s="9"/>
      <c r="L26" s="9"/>
      <c r="M26" s="9"/>
      <c r="N26" s="9"/>
      <c r="O26" s="10"/>
    </row>
    <row r="27" spans="2:15" x14ac:dyDescent="0.25">
      <c r="B27" s="8"/>
      <c r="C27" s="14" t="s">
        <v>78</v>
      </c>
      <c r="D27" s="9"/>
      <c r="E27" s="36"/>
      <c r="F27" s="35"/>
      <c r="G27" s="10"/>
      <c r="I27" s="8"/>
      <c r="J27" s="9"/>
      <c r="K27" s="9"/>
      <c r="L27" s="9"/>
      <c r="M27" s="9"/>
      <c r="N27" s="9"/>
      <c r="O27" s="10"/>
    </row>
    <row r="28" spans="2:15" ht="15.75" thickBot="1" x14ac:dyDescent="0.3">
      <c r="B28" s="11"/>
      <c r="C28" s="44"/>
      <c r="D28" s="12"/>
      <c r="E28" s="44"/>
      <c r="F28" s="45"/>
      <c r="G28" s="13"/>
      <c r="I28" s="8"/>
      <c r="J28" s="9"/>
      <c r="K28" s="9"/>
      <c r="L28" s="9"/>
      <c r="M28" s="9"/>
      <c r="N28" s="9"/>
      <c r="O28" s="10"/>
    </row>
    <row r="29" spans="2:15" ht="15.75" thickBot="1" x14ac:dyDescent="0.3">
      <c r="I29" s="8"/>
      <c r="J29" s="9"/>
      <c r="K29" s="9"/>
      <c r="L29" s="9"/>
      <c r="M29" s="9"/>
      <c r="N29" s="9"/>
      <c r="O29" s="10"/>
    </row>
    <row r="30" spans="2:15" ht="15.75" thickBot="1" x14ac:dyDescent="0.3">
      <c r="B30" s="117" t="s">
        <v>79</v>
      </c>
      <c r="C30" s="118"/>
      <c r="D30" s="118"/>
      <c r="E30" s="118"/>
      <c r="F30" s="118"/>
      <c r="G30" s="119"/>
      <c r="I30" s="8"/>
      <c r="J30" s="9"/>
      <c r="K30" s="9"/>
      <c r="L30" s="9"/>
      <c r="M30" s="9"/>
      <c r="N30" s="9"/>
      <c r="O30" s="10"/>
    </row>
    <row r="31" spans="2:15" x14ac:dyDescent="0.25">
      <c r="B31" s="8"/>
      <c r="C31" s="9"/>
      <c r="D31" s="9"/>
      <c r="E31" s="26"/>
      <c r="F31" s="17"/>
      <c r="G31" s="10"/>
      <c r="I31" s="8"/>
      <c r="J31" s="9"/>
      <c r="K31" s="9"/>
      <c r="L31" s="9"/>
      <c r="M31" s="9"/>
      <c r="N31" s="9"/>
      <c r="O31" s="10"/>
    </row>
    <row r="32" spans="2:15" ht="15.75" thickBot="1" x14ac:dyDescent="0.3">
      <c r="B32" s="8"/>
      <c r="C32" s="17"/>
      <c r="D32" s="17"/>
      <c r="E32" s="14"/>
      <c r="F32" s="17"/>
      <c r="G32" s="10"/>
      <c r="I32" s="11"/>
      <c r="J32" s="12"/>
      <c r="K32" s="12"/>
      <c r="L32" s="12"/>
      <c r="M32" s="12"/>
      <c r="N32" s="12"/>
      <c r="O32" s="13"/>
    </row>
    <row r="33" spans="2:7" x14ac:dyDescent="0.25">
      <c r="B33" s="8"/>
      <c r="C33" s="17"/>
      <c r="D33" s="17"/>
      <c r="E33" s="17"/>
      <c r="F33" s="17"/>
      <c r="G33" s="10"/>
    </row>
    <row r="34" spans="2:7" x14ac:dyDescent="0.25">
      <c r="B34" s="8"/>
      <c r="C34" s="17"/>
      <c r="D34" s="17"/>
      <c r="E34" s="17"/>
      <c r="F34" s="17"/>
      <c r="G34" s="10"/>
    </row>
    <row r="35" spans="2:7" x14ac:dyDescent="0.25">
      <c r="B35" s="8"/>
      <c r="C35" s="17"/>
      <c r="D35" s="17"/>
      <c r="E35" s="17"/>
      <c r="F35" s="17"/>
      <c r="G35" s="10"/>
    </row>
    <row r="36" spans="2:7" x14ac:dyDescent="0.25">
      <c r="B36" s="8"/>
      <c r="C36" s="17"/>
      <c r="D36" s="9"/>
      <c r="E36" s="14"/>
      <c r="F36" s="17"/>
      <c r="G36" s="10"/>
    </row>
    <row r="37" spans="2:7" x14ac:dyDescent="0.25">
      <c r="B37" s="8"/>
      <c r="C37" s="17"/>
      <c r="D37" s="9"/>
      <c r="E37" s="14"/>
      <c r="F37" s="17"/>
      <c r="G37" s="10"/>
    </row>
    <row r="38" spans="2:7" x14ac:dyDescent="0.25">
      <c r="B38" s="8"/>
      <c r="C38" s="17"/>
      <c r="D38" s="9"/>
      <c r="E38" s="14"/>
      <c r="F38" s="17"/>
      <c r="G38" s="10"/>
    </row>
    <row r="39" spans="2:7" x14ac:dyDescent="0.25">
      <c r="B39" s="8"/>
      <c r="C39" s="17"/>
      <c r="D39" s="9"/>
      <c r="E39" s="14"/>
      <c r="F39" s="17"/>
      <c r="G39" s="10"/>
    </row>
    <row r="40" spans="2:7" x14ac:dyDescent="0.25">
      <c r="B40" s="8"/>
      <c r="C40" s="17"/>
      <c r="D40" s="17"/>
      <c r="E40" s="17"/>
      <c r="F40" s="17"/>
      <c r="G40" s="10"/>
    </row>
    <row r="41" spans="2:7" x14ac:dyDescent="0.25">
      <c r="B41" s="8"/>
      <c r="C41" s="17"/>
      <c r="D41" s="17"/>
      <c r="E41" s="14"/>
      <c r="F41" s="17"/>
      <c r="G41" s="10"/>
    </row>
    <row r="42" spans="2:7" x14ac:dyDescent="0.25">
      <c r="B42" s="8"/>
      <c r="C42" s="17"/>
      <c r="D42" s="17"/>
      <c r="E42" s="17"/>
      <c r="F42" s="17"/>
      <c r="G42" s="10"/>
    </row>
    <row r="43" spans="2:7" x14ac:dyDescent="0.25">
      <c r="B43" s="8"/>
      <c r="C43" s="17"/>
      <c r="D43" s="9"/>
      <c r="E43" s="14"/>
      <c r="F43" s="17"/>
      <c r="G43" s="10"/>
    </row>
    <row r="44" spans="2:7" x14ac:dyDescent="0.25">
      <c r="B44" s="8"/>
      <c r="C44" s="17"/>
      <c r="D44" s="17"/>
      <c r="E44" s="17"/>
      <c r="F44" s="17"/>
      <c r="G44" s="10"/>
    </row>
    <row r="45" spans="2:7" ht="15.75" thickBot="1" x14ac:dyDescent="0.3">
      <c r="B45" s="11"/>
      <c r="C45" s="12"/>
      <c r="D45" s="12"/>
      <c r="E45" s="12"/>
      <c r="F45" s="12"/>
      <c r="G45" s="13"/>
    </row>
    <row r="46" spans="2:7" x14ac:dyDescent="0.25"/>
    <row r="47" spans="2:7" x14ac:dyDescent="0.25"/>
    <row r="48" spans="2:7" x14ac:dyDescent="0.25"/>
    <row r="49" x14ac:dyDescent="0.25"/>
    <row r="50" x14ac:dyDescent="0.25"/>
    <row r="51" x14ac:dyDescent="0.25"/>
    <row r="52" x14ac:dyDescent="0.25"/>
    <row r="53" x14ac:dyDescent="0.25"/>
    <row r="54" x14ac:dyDescent="0.25"/>
    <row r="55" x14ac:dyDescent="0.25"/>
    <row r="56" x14ac:dyDescent="0.25"/>
    <row r="57" x14ac:dyDescent="0.25"/>
    <row r="58" x14ac:dyDescent="0.25"/>
    <row r="59" x14ac:dyDescent="0.25"/>
  </sheetData>
  <mergeCells count="6">
    <mergeCell ref="B30:G30"/>
    <mergeCell ref="I3:O3"/>
    <mergeCell ref="B17:G17"/>
    <mergeCell ref="B1:O1"/>
    <mergeCell ref="B3:G3"/>
    <mergeCell ref="I17:O17"/>
  </mergeCells>
  <dataValidations count="1">
    <dataValidation showDropDown="1" showInputMessage="1" showErrorMessage="1" sqref="L13 D6:D7 M5:M9 E12:E14"/>
  </dataValidations>
  <pageMargins left="0.7" right="0.7" top="0.75" bottom="0.75" header="0.3" footer="0.3"/>
  <pageSetup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'Données brutes'!$A$18:$A$273</xm:f>
          </x14:formula1>
          <xm:sqref>F6</xm:sqref>
        </x14:dataValidation>
        <x14:dataValidation type="list" allowBlank="1" showInputMessage="1" showErrorMessage="1">
          <x14:formula1>
            <xm:f>'Interface - Calcul'!$A$1:$A$9</xm:f>
          </x14:formula1>
          <xm:sqref>D5</xm:sqref>
        </x14:dataValidation>
        <x14:dataValidation type="list" showInputMessage="1" showErrorMessage="1">
          <x14:formula1>
            <xm:f>'Données brutes'!$A$18:$A$273</xm:f>
          </x14:formula1>
          <xm:sqref>F5</xm:sqref>
        </x14:dataValidation>
        <x14:dataValidation type="list" allowBlank="1" showInputMessage="1" showErrorMessage="1">
          <x14:formula1>
            <xm:f>'Interface - Calcul'!$B$17:$J$17</xm:f>
          </x14:formula1>
          <xm:sqref>E20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X282"/>
  <sheetViews>
    <sheetView zoomScale="90" zoomScaleNormal="90" workbookViewId="0">
      <selection activeCell="P12" sqref="P12:Q12"/>
    </sheetView>
  </sheetViews>
  <sheetFormatPr baseColWidth="10" defaultColWidth="8.85546875" defaultRowHeight="15" x14ac:dyDescent="0.25"/>
  <cols>
    <col min="1" max="1" width="39.140625" customWidth="1"/>
    <col min="2" max="2" width="33" customWidth="1"/>
    <col min="3" max="11" width="12.85546875" customWidth="1"/>
    <col min="12" max="12" width="11.28515625" bestFit="1" customWidth="1"/>
    <col min="13" max="13" width="13.5703125" bestFit="1" customWidth="1"/>
    <col min="14" max="14" width="10.7109375" bestFit="1" customWidth="1"/>
    <col min="15" max="15" width="9.28515625" bestFit="1" customWidth="1"/>
    <col min="16" max="24" width="12.7109375" customWidth="1"/>
    <col min="25" max="25" width="10.42578125" bestFit="1" customWidth="1"/>
  </cols>
  <sheetData>
    <row r="1" spans="1:24" ht="17.25" customHeight="1" x14ac:dyDescent="0.25">
      <c r="A1" s="86" t="s">
        <v>13</v>
      </c>
      <c r="B1" s="82" t="s">
        <v>12</v>
      </c>
      <c r="C1" s="109">
        <f>AVERAGEIFS($B$18:$B$273,$O$18:$O$273,"=1")</f>
        <v>27.703125</v>
      </c>
      <c r="D1" s="124">
        <f>B13</f>
        <v>25.6875</v>
      </c>
      <c r="E1" s="124">
        <f>B14</f>
        <v>29.265599999999999</v>
      </c>
    </row>
    <row r="2" spans="1:24" ht="17.25" customHeight="1" x14ac:dyDescent="0.25">
      <c r="A2" s="86" t="s">
        <v>16</v>
      </c>
      <c r="B2" s="82" t="s">
        <v>15</v>
      </c>
      <c r="C2" s="109">
        <f>AVERAGEIFS($C$18:$C$273,$O$18:$O$273,"=1")</f>
        <v>21.828150000000001</v>
      </c>
      <c r="D2" s="124">
        <f>C13</f>
        <v>20.515599999999999</v>
      </c>
      <c r="E2" s="124">
        <f>C14</f>
        <v>23.234400000000001</v>
      </c>
    </row>
    <row r="3" spans="1:24" ht="17.25" customHeight="1" x14ac:dyDescent="0.25">
      <c r="A3" s="86" t="s">
        <v>18</v>
      </c>
      <c r="B3" s="82" t="s">
        <v>17</v>
      </c>
      <c r="C3" s="109">
        <f>AVERAGEIFS($D$18:$D$273,$O$18:$O$273,"=1")</f>
        <v>27.914075</v>
      </c>
      <c r="D3" s="124">
        <f>D13</f>
        <v>26.156300000000002</v>
      </c>
      <c r="E3" s="124">
        <f>D14</f>
        <v>29.3125</v>
      </c>
    </row>
    <row r="4" spans="1:24" ht="17.25" customHeight="1" x14ac:dyDescent="0.25">
      <c r="A4" s="86" t="s">
        <v>20</v>
      </c>
      <c r="B4" s="82" t="s">
        <v>19</v>
      </c>
      <c r="C4" s="109">
        <f>AVERAGEIFS($E$18:$E$273,$O$18:$O$273,"=1")</f>
        <v>18.762050000000002</v>
      </c>
      <c r="D4" s="124">
        <f>E13</f>
        <v>16.7225</v>
      </c>
      <c r="E4" s="124">
        <f>E14</f>
        <v>19.894400000000001</v>
      </c>
    </row>
    <row r="5" spans="1:24" ht="17.25" customHeight="1" x14ac:dyDescent="0.25">
      <c r="A5" s="86" t="s">
        <v>22</v>
      </c>
      <c r="B5" s="82" t="s">
        <v>21</v>
      </c>
      <c r="C5" s="109">
        <f>AVERAGEIFS($F$18:$F$273,$O$18:$O$273,"=1")</f>
        <v>29.808599999999998</v>
      </c>
      <c r="D5" s="124">
        <f>F13</f>
        <v>28.140599999999999</v>
      </c>
      <c r="E5" s="124">
        <f>F14</f>
        <v>30.671900000000001</v>
      </c>
      <c r="G5" s="108"/>
    </row>
    <row r="6" spans="1:24" ht="17.25" customHeight="1" x14ac:dyDescent="0.25">
      <c r="A6" s="86" t="s">
        <v>24</v>
      </c>
      <c r="B6" s="82" t="s">
        <v>23</v>
      </c>
      <c r="C6" s="109">
        <f>AVERAGEIFS($G$18:$G$273,$O$18:$O$273,"=1")</f>
        <v>27.925775000000002</v>
      </c>
      <c r="D6" s="124">
        <f>G13</f>
        <v>25.6875</v>
      </c>
      <c r="E6" s="124">
        <f>G14</f>
        <v>29.625</v>
      </c>
    </row>
    <row r="7" spans="1:24" ht="17.25" customHeight="1" x14ac:dyDescent="0.25">
      <c r="A7" s="86" t="s">
        <v>26</v>
      </c>
      <c r="B7" s="82" t="s">
        <v>25</v>
      </c>
      <c r="C7" s="109">
        <f>AVERAGEIFS($H$18:$H$273,$O$18:$O$273,"=1")</f>
        <v>22.410174999999999</v>
      </c>
      <c r="D7" s="124">
        <f>H13</f>
        <v>20.984400000000001</v>
      </c>
      <c r="E7" s="124">
        <f>H14</f>
        <v>23.328099999999999</v>
      </c>
    </row>
    <row r="8" spans="1:24" ht="17.25" customHeight="1" x14ac:dyDescent="0.25">
      <c r="A8" s="86" t="s">
        <v>28</v>
      </c>
      <c r="B8" s="82" t="s">
        <v>27</v>
      </c>
      <c r="C8" s="109">
        <f>AVERAGEIFS($I$18:$I$273,$O$18:$O$273,"=1")</f>
        <v>55.5</v>
      </c>
      <c r="D8" s="124">
        <f>I13</f>
        <v>50.5625</v>
      </c>
      <c r="E8" s="124">
        <f>I14</f>
        <v>60.5625</v>
      </c>
    </row>
    <row r="9" spans="1:24" ht="17.25" customHeight="1" thickBot="1" x14ac:dyDescent="0.3">
      <c r="A9" s="87" t="s">
        <v>30</v>
      </c>
      <c r="B9" s="83" t="s">
        <v>29</v>
      </c>
      <c r="C9" s="109">
        <f>AVERAGEIFS($J$18:$J$273,$O$18:$O$273,"=1")</f>
        <v>26.785175000000002</v>
      </c>
      <c r="D9" s="124">
        <f>J13</f>
        <v>24.281300000000002</v>
      </c>
      <c r="E9" s="124">
        <f>J14</f>
        <v>28.484400000000001</v>
      </c>
    </row>
    <row r="10" spans="1:24" x14ac:dyDescent="0.25">
      <c r="C10" s="29" t="s">
        <v>129</v>
      </c>
      <c r="D10" s="125" t="s">
        <v>130</v>
      </c>
      <c r="E10" s="125" t="s">
        <v>131</v>
      </c>
    </row>
    <row r="11" spans="1:24" ht="33.75" customHeight="1" x14ac:dyDescent="0.25">
      <c r="C11" s="29"/>
      <c r="D11" s="125"/>
      <c r="E11" s="125"/>
      <c r="P11" s="127"/>
      <c r="Q11" s="127"/>
      <c r="R11" s="127"/>
      <c r="S11" s="127"/>
      <c r="T11" s="127"/>
      <c r="U11" s="127"/>
      <c r="V11" s="127"/>
      <c r="W11" s="127"/>
      <c r="X11" s="127"/>
    </row>
    <row r="12" spans="1:24" x14ac:dyDescent="0.25">
      <c r="A12" t="s">
        <v>129</v>
      </c>
      <c r="B12" s="109">
        <f>AVERAGEIFS($B$18:$B$273,$O$18:$O$273,"=1")</f>
        <v>27.703125</v>
      </c>
      <c r="C12" s="109">
        <f>AVERAGEIFS(C18:C273,$O$18:$O$273,"=1")</f>
        <v>21.828150000000001</v>
      </c>
      <c r="D12" s="109">
        <f>AVERAGEIFS(D18:D273,$O$18:$O$273,"=1")</f>
        <v>27.914075</v>
      </c>
      <c r="E12" s="109">
        <f>AVERAGEIFS(E18:E273,$O$18:$O$273,"=1")</f>
        <v>18.762050000000002</v>
      </c>
      <c r="F12" s="109">
        <f>AVERAGEIFS(F18:F273,$O$18:$O$273,"=1")</f>
        <v>29.808599999999998</v>
      </c>
      <c r="G12" s="109">
        <f>AVERAGEIFS(G18:G273,$O$18:$O$273,"=1")</f>
        <v>27.925775000000002</v>
      </c>
      <c r="H12" s="109">
        <f>AVERAGEIFS(H18:H273,$O$18:$O$273,"=1")</f>
        <v>22.410174999999999</v>
      </c>
      <c r="I12" s="109">
        <f>AVERAGEIFS(I18:I273,$O$18:$O$273,"=1")</f>
        <v>55.5</v>
      </c>
      <c r="J12" s="109">
        <f>AVERAGEIFS(J18:J273,$O$18:$O$273,"=1")</f>
        <v>26.785175000000002</v>
      </c>
      <c r="K12" s="109">
        <f>AVERAGEIFS(K18:K273,$O$18:$O$273,"=1")</f>
        <v>1427.9725000000001</v>
      </c>
    </row>
    <row r="13" spans="1:24" x14ac:dyDescent="0.25">
      <c r="A13" t="s">
        <v>130</v>
      </c>
      <c r="B13" s="126">
        <f>MIN(P18:P273)</f>
        <v>25.6875</v>
      </c>
      <c r="C13" s="126">
        <f t="shared" ref="C13:J13" si="0">MIN(Q18:Q273)</f>
        <v>20.515599999999999</v>
      </c>
      <c r="D13" s="126">
        <f t="shared" si="0"/>
        <v>26.156300000000002</v>
      </c>
      <c r="E13" s="126">
        <f t="shared" si="0"/>
        <v>16.7225</v>
      </c>
      <c r="F13" s="126">
        <f t="shared" si="0"/>
        <v>28.140599999999999</v>
      </c>
      <c r="G13" s="126">
        <f t="shared" si="0"/>
        <v>25.6875</v>
      </c>
      <c r="H13" s="126">
        <f t="shared" si="0"/>
        <v>20.984400000000001</v>
      </c>
      <c r="I13" s="126">
        <f t="shared" si="0"/>
        <v>50.5625</v>
      </c>
      <c r="J13" s="126">
        <f t="shared" si="0"/>
        <v>24.281300000000002</v>
      </c>
    </row>
    <row r="14" spans="1:24" ht="15.75" thickBot="1" x14ac:dyDescent="0.3">
      <c r="A14" t="s">
        <v>131</v>
      </c>
      <c r="B14" s="126">
        <f>MAX(P18:P273)</f>
        <v>29.265599999999999</v>
      </c>
      <c r="C14" s="126">
        <f t="shared" ref="C14:J14" si="1">MAX(Q18:Q273)</f>
        <v>23.234400000000001</v>
      </c>
      <c r="D14" s="126">
        <f t="shared" si="1"/>
        <v>29.3125</v>
      </c>
      <c r="E14" s="126">
        <f t="shared" si="1"/>
        <v>19.894400000000001</v>
      </c>
      <c r="F14" s="126">
        <f t="shared" si="1"/>
        <v>30.671900000000001</v>
      </c>
      <c r="G14" s="126">
        <f t="shared" si="1"/>
        <v>29.625</v>
      </c>
      <c r="H14" s="126">
        <f t="shared" si="1"/>
        <v>23.328099999999999</v>
      </c>
      <c r="I14" s="126">
        <f t="shared" si="1"/>
        <v>60.5625</v>
      </c>
      <c r="J14" s="126">
        <f t="shared" si="1"/>
        <v>28.484400000000001</v>
      </c>
    </row>
    <row r="15" spans="1:24" s="41" customFormat="1" ht="52.5" thickBot="1" x14ac:dyDescent="0.3">
      <c r="A15" s="39" t="s">
        <v>34</v>
      </c>
      <c r="B15" s="40" t="s">
        <v>12</v>
      </c>
      <c r="C15" s="40" t="s">
        <v>15</v>
      </c>
      <c r="D15" s="40" t="s">
        <v>17</v>
      </c>
      <c r="E15" s="89" t="s">
        <v>19</v>
      </c>
      <c r="F15" s="40" t="s">
        <v>21</v>
      </c>
      <c r="G15" s="40" t="s">
        <v>23</v>
      </c>
      <c r="H15" s="40" t="s">
        <v>25</v>
      </c>
      <c r="I15" s="40" t="s">
        <v>27</v>
      </c>
      <c r="J15" s="40" t="s">
        <v>29</v>
      </c>
      <c r="K15" s="40" t="s">
        <v>31</v>
      </c>
    </row>
    <row r="16" spans="1:24" ht="16.5" thickTop="1" thickBot="1" x14ac:dyDescent="0.3">
      <c r="A16" s="28" t="s">
        <v>34</v>
      </c>
      <c r="B16" s="28" t="s">
        <v>35</v>
      </c>
      <c r="C16" s="28" t="s">
        <v>36</v>
      </c>
      <c r="D16" s="28" t="s">
        <v>37</v>
      </c>
      <c r="E16" s="32" t="s">
        <v>38</v>
      </c>
      <c r="F16" s="28" t="s">
        <v>39</v>
      </c>
      <c r="G16" s="28" t="s">
        <v>40</v>
      </c>
      <c r="H16" s="28" t="s">
        <v>41</v>
      </c>
      <c r="I16" s="28" t="s">
        <v>42</v>
      </c>
      <c r="J16" s="28" t="s">
        <v>43</v>
      </c>
      <c r="K16" s="28" t="s">
        <v>44</v>
      </c>
      <c r="L16" s="99" t="s">
        <v>34</v>
      </c>
      <c r="M16" s="100" t="s">
        <v>126</v>
      </c>
      <c r="N16" s="100" t="s">
        <v>127</v>
      </c>
      <c r="O16" s="100" t="s">
        <v>128</v>
      </c>
      <c r="P16" s="101"/>
      <c r="Q16" s="101"/>
      <c r="R16" s="101"/>
      <c r="S16" s="101"/>
      <c r="T16" s="101"/>
      <c r="U16" s="101"/>
      <c r="V16" s="101"/>
      <c r="W16" s="101"/>
      <c r="X16" s="101"/>
    </row>
    <row r="17" spans="1:24" ht="50.1" customHeight="1" thickTop="1" thickBot="1" x14ac:dyDescent="0.3">
      <c r="A17" s="104"/>
      <c r="B17" s="106" t="s">
        <v>13</v>
      </c>
      <c r="C17" s="106" t="s">
        <v>16</v>
      </c>
      <c r="D17" s="106" t="s">
        <v>18</v>
      </c>
      <c r="E17" s="106" t="s">
        <v>20</v>
      </c>
      <c r="F17" s="106" t="s">
        <v>22</v>
      </c>
      <c r="G17" s="106" t="s">
        <v>24</v>
      </c>
      <c r="H17" s="106" t="s">
        <v>26</v>
      </c>
      <c r="I17" s="106" t="s">
        <v>28</v>
      </c>
      <c r="J17" s="107" t="s">
        <v>30</v>
      </c>
      <c r="K17" s="104"/>
      <c r="L17" s="105"/>
      <c r="M17" s="105"/>
      <c r="N17" s="105"/>
      <c r="O17" s="105"/>
      <c r="P17" s="128" t="str">
        <f>B17</f>
        <v>XLY : Consumer Discretionary SPDR (ETF)</v>
      </c>
      <c r="Q17" s="128" t="str">
        <f>C17</f>
        <v>XLP : Consumer Staples Select Sect. SPDR (ETF)</v>
      </c>
      <c r="R17" s="128" t="str">
        <f t="shared" ref="R17:X17" si="2">D17</f>
        <v>XLE : Energy Select Sector SPDR (ETF)</v>
      </c>
      <c r="S17" s="128" t="str">
        <f t="shared" si="2"/>
        <v>XLF : Financial Select Sector SPDR Fund</v>
      </c>
      <c r="T17" s="128" t="str">
        <f t="shared" si="2"/>
        <v>XLV : Health Care SPDR (ETF)</v>
      </c>
      <c r="U17" s="128" t="str">
        <f t="shared" si="2"/>
        <v>XLI : The Industrial Select Sector SPDR Fund</v>
      </c>
      <c r="V17" s="128" t="str">
        <f t="shared" si="2"/>
        <v>XLB : Materials Select Sector SPDR</v>
      </c>
      <c r="W17" s="128" t="str">
        <f t="shared" si="2"/>
        <v>XLK : Technology Select Sector SPDR Fund</v>
      </c>
      <c r="X17" s="128" t="str">
        <f t="shared" si="2"/>
        <v>XLU : Utilities SPDR (ETF)</v>
      </c>
    </row>
    <row r="18" spans="1:24" ht="15.75" thickTop="1" x14ac:dyDescent="0.25">
      <c r="A18" s="33">
        <v>36556</v>
      </c>
      <c r="B18" s="31">
        <v>27.203099999999999</v>
      </c>
      <c r="C18" s="27">
        <v>23.234400000000001</v>
      </c>
      <c r="D18" s="27">
        <v>27.3125</v>
      </c>
      <c r="E18" s="30">
        <v>18.7272</v>
      </c>
      <c r="F18" s="27">
        <v>30.109400000000001</v>
      </c>
      <c r="G18" s="27">
        <v>27.1875</v>
      </c>
      <c r="H18" s="27">
        <v>23.328099999999999</v>
      </c>
      <c r="I18" s="27">
        <v>50.5625</v>
      </c>
      <c r="J18" s="27">
        <v>27.640599999999999</v>
      </c>
      <c r="K18" s="27">
        <v>1394.46</v>
      </c>
      <c r="L18" s="102">
        <f>A18</f>
        <v>36556</v>
      </c>
      <c r="M18" s="103" t="b">
        <f>(A18&gt;=Interface!$F$5)</f>
        <v>1</v>
      </c>
      <c r="N18" s="103" t="b">
        <f>(A18&lt;=Interface!$F$6)</f>
        <v>1</v>
      </c>
      <c r="O18">
        <f>IF(AND(M18=TRUE,N18=TRUE),1,0)</f>
        <v>1</v>
      </c>
      <c r="P18" s="108">
        <f>IF($O18=1,B18,"")</f>
        <v>27.203099999999999</v>
      </c>
      <c r="Q18" s="108">
        <f>IF($O18=1,C18,"")</f>
        <v>23.234400000000001</v>
      </c>
      <c r="R18" s="108">
        <f t="shared" ref="R18:X18" si="3">IF($O18=1,D18,"")</f>
        <v>27.3125</v>
      </c>
      <c r="S18" s="108">
        <f t="shared" si="3"/>
        <v>18.7272</v>
      </c>
      <c r="T18" s="108">
        <f t="shared" si="3"/>
        <v>30.109400000000001</v>
      </c>
      <c r="U18" s="108">
        <f t="shared" si="3"/>
        <v>27.1875</v>
      </c>
      <c r="V18" s="108">
        <f t="shared" si="3"/>
        <v>23.328099999999999</v>
      </c>
      <c r="W18" s="108">
        <f t="shared" si="3"/>
        <v>50.5625</v>
      </c>
      <c r="X18" s="108">
        <f t="shared" si="3"/>
        <v>27.640599999999999</v>
      </c>
    </row>
    <row r="19" spans="1:24" x14ac:dyDescent="0.25">
      <c r="A19" s="33">
        <v>36585</v>
      </c>
      <c r="B19" s="27">
        <v>25.6875</v>
      </c>
      <c r="C19" s="27">
        <v>20.515599999999999</v>
      </c>
      <c r="D19" s="27">
        <v>26.156300000000002</v>
      </c>
      <c r="E19" s="30">
        <v>16.7225</v>
      </c>
      <c r="F19" s="27">
        <v>28.140599999999999</v>
      </c>
      <c r="G19" s="27">
        <v>25.6875</v>
      </c>
      <c r="H19" s="27">
        <v>20.984400000000001</v>
      </c>
      <c r="I19" s="27">
        <v>55.875</v>
      </c>
      <c r="J19" s="27">
        <v>24.281300000000002</v>
      </c>
      <c r="K19" s="27">
        <v>1366.42</v>
      </c>
      <c r="L19" s="102">
        <f t="shared" ref="L19:L21" si="4">A19</f>
        <v>36585</v>
      </c>
      <c r="M19" s="103" t="b">
        <f>(A19&gt;=Interface!$F$5)</f>
        <v>1</v>
      </c>
      <c r="N19" s="103" t="b">
        <f>(A19&lt;=Interface!$F$6)</f>
        <v>1</v>
      </c>
      <c r="O19">
        <f>IF(AND(M19=TRUE,N19=TRUE),1,0)</f>
        <v>1</v>
      </c>
      <c r="P19" s="108">
        <f t="shared" ref="P19:P22" si="5">IF($O19=1,B19,"")</f>
        <v>25.6875</v>
      </c>
      <c r="Q19" s="108">
        <f t="shared" ref="Q19:Q22" si="6">IF($O19=1,C19,"")</f>
        <v>20.515599999999999</v>
      </c>
      <c r="R19" s="108">
        <f t="shared" ref="R19:R22" si="7">IF($O19=1,D19,"")</f>
        <v>26.156300000000002</v>
      </c>
      <c r="S19" s="108">
        <f t="shared" ref="S19:S22" si="8">IF($O19=1,E19,"")</f>
        <v>16.7225</v>
      </c>
      <c r="T19" s="108">
        <f t="shared" ref="T19:T22" si="9">IF($O19=1,F19,"")</f>
        <v>28.140599999999999</v>
      </c>
      <c r="U19" s="108">
        <f t="shared" ref="U19:U22" si="10">IF($O19=1,G19,"")</f>
        <v>25.6875</v>
      </c>
      <c r="V19" s="108">
        <f t="shared" ref="V19:V22" si="11">IF($O19=1,H19,"")</f>
        <v>20.984400000000001</v>
      </c>
      <c r="W19" s="108">
        <f t="shared" ref="W19:W22" si="12">IF($O19=1,I19,"")</f>
        <v>55.875</v>
      </c>
      <c r="X19" s="108">
        <f t="shared" ref="X19:X22" si="13">IF($O19=1,J19,"")</f>
        <v>24.281300000000002</v>
      </c>
    </row>
    <row r="20" spans="1:24" x14ac:dyDescent="0.25">
      <c r="A20" s="33">
        <v>36616</v>
      </c>
      <c r="B20" s="27">
        <v>29.265599999999999</v>
      </c>
      <c r="C20" s="27">
        <v>21.218800000000002</v>
      </c>
      <c r="D20" s="27">
        <v>29.3125</v>
      </c>
      <c r="E20" s="30">
        <v>19.7041</v>
      </c>
      <c r="F20" s="27">
        <v>30.671900000000001</v>
      </c>
      <c r="G20" s="27">
        <v>29.203099999999999</v>
      </c>
      <c r="H20" s="27">
        <v>23.046900000000001</v>
      </c>
      <c r="I20" s="27">
        <v>60.5625</v>
      </c>
      <c r="J20" s="27">
        <v>26.734400000000001</v>
      </c>
      <c r="K20" s="27">
        <v>1498.58</v>
      </c>
      <c r="L20" s="102">
        <f t="shared" si="4"/>
        <v>36616</v>
      </c>
      <c r="M20" s="103" t="b">
        <f>(A20&gt;=Interface!$F$5)</f>
        <v>1</v>
      </c>
      <c r="N20" s="103" t="b">
        <f>(A20&lt;=Interface!$F$6)</f>
        <v>1</v>
      </c>
      <c r="O20">
        <f>IF(AND(M20=TRUE,N20=TRUE),1,0)</f>
        <v>1</v>
      </c>
      <c r="P20" s="108">
        <f t="shared" si="5"/>
        <v>29.265599999999999</v>
      </c>
      <c r="Q20" s="108">
        <f t="shared" si="6"/>
        <v>21.218800000000002</v>
      </c>
      <c r="R20" s="108">
        <f t="shared" si="7"/>
        <v>29.3125</v>
      </c>
      <c r="S20" s="108">
        <f t="shared" si="8"/>
        <v>19.7041</v>
      </c>
      <c r="T20" s="108">
        <f t="shared" si="9"/>
        <v>30.671900000000001</v>
      </c>
      <c r="U20" s="108">
        <f t="shared" si="10"/>
        <v>29.203099999999999</v>
      </c>
      <c r="V20" s="108">
        <f t="shared" si="11"/>
        <v>23.046900000000001</v>
      </c>
      <c r="W20" s="108">
        <f t="shared" si="12"/>
        <v>60.5625</v>
      </c>
      <c r="X20" s="108">
        <f t="shared" si="13"/>
        <v>26.734400000000001</v>
      </c>
    </row>
    <row r="21" spans="1:24" x14ac:dyDescent="0.25">
      <c r="A21" s="33">
        <v>36644</v>
      </c>
      <c r="B21" s="27">
        <v>28.656300000000002</v>
      </c>
      <c r="C21" s="27">
        <v>22.343800000000002</v>
      </c>
      <c r="D21" s="27">
        <v>28.875</v>
      </c>
      <c r="E21" s="30">
        <v>19.894400000000001</v>
      </c>
      <c r="F21" s="27">
        <v>30.3125</v>
      </c>
      <c r="G21" s="27">
        <v>29.625</v>
      </c>
      <c r="H21" s="27">
        <v>22.281300000000002</v>
      </c>
      <c r="I21" s="27">
        <v>55</v>
      </c>
      <c r="J21" s="27">
        <v>28.484400000000001</v>
      </c>
      <c r="K21" s="27">
        <v>1452.43</v>
      </c>
      <c r="L21" s="102">
        <f t="shared" si="4"/>
        <v>36644</v>
      </c>
      <c r="M21" s="103" t="b">
        <f>(A21&gt;=Interface!$F$5)</f>
        <v>1</v>
      </c>
      <c r="N21" s="103" t="b">
        <f>(A21&lt;=Interface!$F$6)</f>
        <v>1</v>
      </c>
      <c r="O21">
        <f>IF(AND(M21=TRUE,N21=TRUE),1,0)</f>
        <v>1</v>
      </c>
      <c r="P21" s="108">
        <f t="shared" si="5"/>
        <v>28.656300000000002</v>
      </c>
      <c r="Q21" s="108">
        <f t="shared" si="6"/>
        <v>22.343800000000002</v>
      </c>
      <c r="R21" s="108">
        <f t="shared" si="7"/>
        <v>28.875</v>
      </c>
      <c r="S21" s="108">
        <f t="shared" si="8"/>
        <v>19.894400000000001</v>
      </c>
      <c r="T21" s="108">
        <f t="shared" si="9"/>
        <v>30.3125</v>
      </c>
      <c r="U21" s="108">
        <f t="shared" si="10"/>
        <v>29.625</v>
      </c>
      <c r="V21" s="108">
        <f t="shared" si="11"/>
        <v>22.281300000000002</v>
      </c>
      <c r="W21" s="108">
        <f t="shared" si="12"/>
        <v>55</v>
      </c>
      <c r="X21" s="108">
        <f t="shared" si="13"/>
        <v>28.484400000000001</v>
      </c>
    </row>
    <row r="22" spans="1:24" x14ac:dyDescent="0.25">
      <c r="A22" s="33">
        <v>36677</v>
      </c>
      <c r="B22" s="27">
        <v>27.109400000000001</v>
      </c>
      <c r="C22" s="27">
        <v>23.9375</v>
      </c>
      <c r="D22" s="27">
        <v>32.265599999999999</v>
      </c>
      <c r="E22" s="30">
        <v>20.3385</v>
      </c>
      <c r="F22" s="27">
        <v>29.5</v>
      </c>
      <c r="G22" s="27">
        <v>29.5</v>
      </c>
      <c r="H22" s="27">
        <v>21.578099999999999</v>
      </c>
      <c r="I22" s="27">
        <v>49.281300000000002</v>
      </c>
      <c r="J22" s="27">
        <v>28.421900000000001</v>
      </c>
      <c r="K22" s="27">
        <v>1420.6</v>
      </c>
      <c r="L22" s="102">
        <f t="shared" ref="L22:L85" si="14">A22</f>
        <v>36677</v>
      </c>
      <c r="M22" s="103" t="b">
        <f>(A22&gt;=Interface!$F$5)</f>
        <v>1</v>
      </c>
      <c r="N22" s="103" t="b">
        <f>(A22&lt;=Interface!$F$6)</f>
        <v>0</v>
      </c>
      <c r="O22">
        <f t="shared" ref="O22:O85" si="15">IF(AND(M22=TRUE,N22=TRUE),1,0)</f>
        <v>0</v>
      </c>
      <c r="P22" s="108" t="str">
        <f t="shared" si="5"/>
        <v/>
      </c>
      <c r="Q22" s="108" t="str">
        <f t="shared" si="6"/>
        <v/>
      </c>
      <c r="R22" s="108" t="str">
        <f t="shared" si="7"/>
        <v/>
      </c>
      <c r="S22" s="108" t="str">
        <f t="shared" si="8"/>
        <v/>
      </c>
      <c r="T22" s="108" t="str">
        <f t="shared" si="9"/>
        <v/>
      </c>
      <c r="U22" s="108" t="str">
        <f t="shared" si="10"/>
        <v/>
      </c>
      <c r="V22" s="108" t="str">
        <f t="shared" si="11"/>
        <v/>
      </c>
      <c r="W22" s="108" t="str">
        <f t="shared" si="12"/>
        <v/>
      </c>
      <c r="X22" s="108" t="str">
        <f t="shared" si="13"/>
        <v/>
      </c>
    </row>
    <row r="23" spans="1:24" x14ac:dyDescent="0.25">
      <c r="A23" s="33">
        <v>36707</v>
      </c>
      <c r="B23" s="27">
        <v>25.593800000000002</v>
      </c>
      <c r="C23" s="27">
        <v>25.234400000000001</v>
      </c>
      <c r="D23" s="27">
        <v>30.343800000000002</v>
      </c>
      <c r="E23" s="30">
        <v>19.285399999999999</v>
      </c>
      <c r="F23" s="27">
        <v>29.5625</v>
      </c>
      <c r="G23" s="27">
        <v>28.281300000000002</v>
      </c>
      <c r="H23" s="27">
        <v>19.640599999999999</v>
      </c>
      <c r="I23" s="27">
        <v>54.1875</v>
      </c>
      <c r="J23" s="27">
        <v>27.25</v>
      </c>
      <c r="K23" s="27">
        <v>1454.6</v>
      </c>
      <c r="L23" s="102">
        <f t="shared" si="14"/>
        <v>36707</v>
      </c>
      <c r="M23" s="103" t="b">
        <f>(A23&gt;=Interface!$F$5)</f>
        <v>1</v>
      </c>
      <c r="N23" s="103" t="b">
        <f>(A23&lt;=Interface!$F$6)</f>
        <v>0</v>
      </c>
      <c r="O23">
        <f t="shared" si="15"/>
        <v>0</v>
      </c>
      <c r="P23" s="108" t="str">
        <f t="shared" ref="P23:P86" si="16">IF($O23=1,B23,"")</f>
        <v/>
      </c>
      <c r="Q23" s="108" t="str">
        <f t="shared" ref="Q23:Q86" si="17">IF($O23=1,C23,"")</f>
        <v/>
      </c>
      <c r="R23" s="108" t="str">
        <f t="shared" ref="R23:R86" si="18">IF($O23=1,D23,"")</f>
        <v/>
      </c>
      <c r="S23" s="108" t="str">
        <f t="shared" ref="S23:S86" si="19">IF($O23=1,E23,"")</f>
        <v/>
      </c>
      <c r="T23" s="108" t="str">
        <f t="shared" ref="T23:T86" si="20">IF($O23=1,F23,"")</f>
        <v/>
      </c>
      <c r="U23" s="108" t="str">
        <f t="shared" ref="U23:U86" si="21">IF($O23=1,G23,"")</f>
        <v/>
      </c>
      <c r="V23" s="108" t="str">
        <f t="shared" ref="V23:V86" si="22">IF($O23=1,H23,"")</f>
        <v/>
      </c>
      <c r="W23" s="108" t="str">
        <f t="shared" ref="W23:W86" si="23">IF($O23=1,I23,"")</f>
        <v/>
      </c>
      <c r="X23" s="108" t="str">
        <f t="shared" ref="X23:X86" si="24">IF($O23=1,J23,"")</f>
        <v/>
      </c>
    </row>
    <row r="24" spans="1:24" x14ac:dyDescent="0.25">
      <c r="A24" s="33">
        <v>36738</v>
      </c>
      <c r="B24" s="27">
        <v>26</v>
      </c>
      <c r="C24" s="27">
        <v>24.3125</v>
      </c>
      <c r="D24" s="27">
        <v>29.1875</v>
      </c>
      <c r="E24" s="30">
        <v>20.985600000000002</v>
      </c>
      <c r="F24" s="27">
        <v>29.125</v>
      </c>
      <c r="G24" s="27">
        <v>28.718800000000002</v>
      </c>
      <c r="H24" s="27">
        <v>19.8125</v>
      </c>
      <c r="I24" s="27">
        <v>51.3125</v>
      </c>
      <c r="J24" s="27">
        <v>27.671900000000001</v>
      </c>
      <c r="K24" s="27">
        <v>1430.83</v>
      </c>
      <c r="L24" s="102">
        <f t="shared" si="14"/>
        <v>36738</v>
      </c>
      <c r="M24" s="103" t="b">
        <f>(A24&gt;=Interface!$F$5)</f>
        <v>1</v>
      </c>
      <c r="N24" s="103" t="b">
        <f>(A24&lt;=Interface!$F$6)</f>
        <v>0</v>
      </c>
      <c r="O24">
        <f t="shared" si="15"/>
        <v>0</v>
      </c>
      <c r="P24" s="108" t="str">
        <f t="shared" si="16"/>
        <v/>
      </c>
      <c r="Q24" s="108" t="str">
        <f t="shared" si="17"/>
        <v/>
      </c>
      <c r="R24" s="108" t="str">
        <f t="shared" si="18"/>
        <v/>
      </c>
      <c r="S24" s="108" t="str">
        <f t="shared" si="19"/>
        <v/>
      </c>
      <c r="T24" s="108" t="str">
        <f t="shared" si="20"/>
        <v/>
      </c>
      <c r="U24" s="108" t="str">
        <f t="shared" si="21"/>
        <v/>
      </c>
      <c r="V24" s="108" t="str">
        <f t="shared" si="22"/>
        <v/>
      </c>
      <c r="W24" s="108" t="str">
        <f t="shared" si="23"/>
        <v/>
      </c>
      <c r="X24" s="108" t="str">
        <f t="shared" si="24"/>
        <v/>
      </c>
    </row>
    <row r="25" spans="1:24" x14ac:dyDescent="0.25">
      <c r="A25" s="33">
        <v>36769</v>
      </c>
      <c r="B25" s="27">
        <v>24.921900000000001</v>
      </c>
      <c r="C25" s="27">
        <v>24.015599999999999</v>
      </c>
      <c r="D25" s="27">
        <v>32.375</v>
      </c>
      <c r="E25" s="30">
        <v>23.117100000000001</v>
      </c>
      <c r="F25" s="27">
        <v>30.156300000000002</v>
      </c>
      <c r="G25" s="27">
        <v>31.5625</v>
      </c>
      <c r="H25" s="27">
        <v>20.265599999999999</v>
      </c>
      <c r="I25" s="27">
        <v>56.531300000000002</v>
      </c>
      <c r="J25" s="27">
        <v>28.75</v>
      </c>
      <c r="K25" s="27">
        <v>1517.68</v>
      </c>
      <c r="L25" s="102">
        <f t="shared" si="14"/>
        <v>36769</v>
      </c>
      <c r="M25" s="103" t="b">
        <f>(A25&gt;=Interface!$F$5)</f>
        <v>1</v>
      </c>
      <c r="N25" s="103" t="b">
        <f>(A25&lt;=Interface!$F$6)</f>
        <v>0</v>
      </c>
      <c r="O25">
        <f t="shared" si="15"/>
        <v>0</v>
      </c>
      <c r="P25" s="108" t="str">
        <f t="shared" si="16"/>
        <v/>
      </c>
      <c r="Q25" s="108" t="str">
        <f t="shared" si="17"/>
        <v/>
      </c>
      <c r="R25" s="108" t="str">
        <f t="shared" si="18"/>
        <v/>
      </c>
      <c r="S25" s="108" t="str">
        <f t="shared" si="19"/>
        <v/>
      </c>
      <c r="T25" s="108" t="str">
        <f t="shared" si="20"/>
        <v/>
      </c>
      <c r="U25" s="108" t="str">
        <f t="shared" si="21"/>
        <v/>
      </c>
      <c r="V25" s="108" t="str">
        <f t="shared" si="22"/>
        <v/>
      </c>
      <c r="W25" s="108" t="str">
        <f t="shared" si="23"/>
        <v/>
      </c>
      <c r="X25" s="108" t="str">
        <f t="shared" si="24"/>
        <v/>
      </c>
    </row>
    <row r="26" spans="1:24" x14ac:dyDescent="0.25">
      <c r="A26" s="33">
        <v>36798</v>
      </c>
      <c r="B26" s="27">
        <v>24.890599999999999</v>
      </c>
      <c r="C26" s="27">
        <v>24.984400000000001</v>
      </c>
      <c r="D26" s="27">
        <v>32.765599999999999</v>
      </c>
      <c r="E26" s="30">
        <v>23.548500000000001</v>
      </c>
      <c r="F26" s="27">
        <v>29.0625</v>
      </c>
      <c r="G26" s="27">
        <v>30.5625</v>
      </c>
      <c r="H26" s="27">
        <v>18.171900000000001</v>
      </c>
      <c r="I26" s="27">
        <v>46.375</v>
      </c>
      <c r="J26" s="27">
        <v>32.281300000000002</v>
      </c>
      <c r="K26" s="27">
        <v>1436.51</v>
      </c>
      <c r="L26" s="102">
        <f t="shared" si="14"/>
        <v>36798</v>
      </c>
      <c r="M26" s="103" t="b">
        <f>(A26&gt;=Interface!$F$5)</f>
        <v>1</v>
      </c>
      <c r="N26" s="103" t="b">
        <f>(A26&lt;=Interface!$F$6)</f>
        <v>0</v>
      </c>
      <c r="O26">
        <f t="shared" si="15"/>
        <v>0</v>
      </c>
      <c r="P26" s="108" t="str">
        <f t="shared" si="16"/>
        <v/>
      </c>
      <c r="Q26" s="108" t="str">
        <f t="shared" si="17"/>
        <v/>
      </c>
      <c r="R26" s="108" t="str">
        <f t="shared" si="18"/>
        <v/>
      </c>
      <c r="S26" s="108" t="str">
        <f t="shared" si="19"/>
        <v/>
      </c>
      <c r="T26" s="108" t="str">
        <f t="shared" si="20"/>
        <v/>
      </c>
      <c r="U26" s="108" t="str">
        <f t="shared" si="21"/>
        <v/>
      </c>
      <c r="V26" s="108" t="str">
        <f t="shared" si="22"/>
        <v/>
      </c>
      <c r="W26" s="108" t="str">
        <f t="shared" si="23"/>
        <v/>
      </c>
      <c r="X26" s="108" t="str">
        <f t="shared" si="24"/>
        <v/>
      </c>
    </row>
    <row r="27" spans="1:24" x14ac:dyDescent="0.25">
      <c r="A27" s="33">
        <v>36830</v>
      </c>
      <c r="B27" s="27">
        <v>24.578099999999999</v>
      </c>
      <c r="C27" s="27">
        <v>26.718800000000002</v>
      </c>
      <c r="D27" s="27">
        <v>31.875</v>
      </c>
      <c r="E27" s="30">
        <v>23.345500000000001</v>
      </c>
      <c r="F27" s="27">
        <v>29.5</v>
      </c>
      <c r="G27" s="27">
        <v>31.25</v>
      </c>
      <c r="H27" s="27">
        <v>19.765599999999999</v>
      </c>
      <c r="I27" s="27">
        <v>43.718800000000002</v>
      </c>
      <c r="J27" s="27">
        <v>34.156300000000002</v>
      </c>
      <c r="K27" s="27">
        <v>1429.4</v>
      </c>
      <c r="L27" s="102">
        <f t="shared" si="14"/>
        <v>36830</v>
      </c>
      <c r="M27" s="103" t="b">
        <f>(A27&gt;=Interface!$F$5)</f>
        <v>1</v>
      </c>
      <c r="N27" s="103" t="b">
        <f>(A27&lt;=Interface!$F$6)</f>
        <v>0</v>
      </c>
      <c r="O27">
        <f t="shared" si="15"/>
        <v>0</v>
      </c>
      <c r="P27" s="108" t="str">
        <f t="shared" si="16"/>
        <v/>
      </c>
      <c r="Q27" s="108" t="str">
        <f t="shared" si="17"/>
        <v/>
      </c>
      <c r="R27" s="108" t="str">
        <f t="shared" si="18"/>
        <v/>
      </c>
      <c r="S27" s="108" t="str">
        <f t="shared" si="19"/>
        <v/>
      </c>
      <c r="T27" s="108" t="str">
        <f t="shared" si="20"/>
        <v/>
      </c>
      <c r="U27" s="108" t="str">
        <f t="shared" si="21"/>
        <v/>
      </c>
      <c r="V27" s="108" t="str">
        <f t="shared" si="22"/>
        <v/>
      </c>
      <c r="W27" s="108" t="str">
        <f t="shared" si="23"/>
        <v/>
      </c>
      <c r="X27" s="108" t="str">
        <f t="shared" si="24"/>
        <v/>
      </c>
    </row>
    <row r="28" spans="1:24" x14ac:dyDescent="0.25">
      <c r="A28" s="33">
        <v>36860</v>
      </c>
      <c r="B28" s="27">
        <v>23.968800000000002</v>
      </c>
      <c r="C28" s="27">
        <v>27.640599999999999</v>
      </c>
      <c r="D28" s="27">
        <v>30.203099999999999</v>
      </c>
      <c r="E28" s="30">
        <v>22.152799999999999</v>
      </c>
      <c r="F28" s="27">
        <v>26.8125</v>
      </c>
      <c r="G28" s="27">
        <v>30.1875</v>
      </c>
      <c r="H28" s="27">
        <v>19.265599999999999</v>
      </c>
      <c r="I28" s="27">
        <v>34.75</v>
      </c>
      <c r="J28" s="27">
        <v>34.140599999999999</v>
      </c>
      <c r="K28" s="27">
        <v>1314.95</v>
      </c>
      <c r="L28" s="102">
        <f t="shared" si="14"/>
        <v>36860</v>
      </c>
      <c r="M28" s="103" t="b">
        <f>(A28&gt;=Interface!$F$5)</f>
        <v>1</v>
      </c>
      <c r="N28" s="103" t="b">
        <f>(A28&lt;=Interface!$F$6)</f>
        <v>0</v>
      </c>
      <c r="O28">
        <f t="shared" si="15"/>
        <v>0</v>
      </c>
      <c r="P28" s="108" t="str">
        <f t="shared" si="16"/>
        <v/>
      </c>
      <c r="Q28" s="108" t="str">
        <f t="shared" si="17"/>
        <v/>
      </c>
      <c r="R28" s="108" t="str">
        <f t="shared" si="18"/>
        <v/>
      </c>
      <c r="S28" s="108" t="str">
        <f t="shared" si="19"/>
        <v/>
      </c>
      <c r="T28" s="108" t="str">
        <f t="shared" si="20"/>
        <v/>
      </c>
      <c r="U28" s="108" t="str">
        <f t="shared" si="21"/>
        <v/>
      </c>
      <c r="V28" s="108" t="str">
        <f t="shared" si="22"/>
        <v/>
      </c>
      <c r="W28" s="108" t="str">
        <f t="shared" si="23"/>
        <v/>
      </c>
      <c r="X28" s="108" t="str">
        <f t="shared" si="24"/>
        <v/>
      </c>
    </row>
    <row r="29" spans="1:24" x14ac:dyDescent="0.25">
      <c r="A29" s="33">
        <v>36889</v>
      </c>
      <c r="B29" s="27">
        <v>25.593800000000002</v>
      </c>
      <c r="C29" s="27">
        <v>28.5625</v>
      </c>
      <c r="D29" s="27">
        <v>33.1875</v>
      </c>
      <c r="E29" s="30">
        <v>23.954499999999999</v>
      </c>
      <c r="F29" s="27">
        <v>27.25</v>
      </c>
      <c r="G29" s="27">
        <v>31.25</v>
      </c>
      <c r="H29" s="27">
        <v>21.421900000000001</v>
      </c>
      <c r="I29" s="27">
        <v>31.3125</v>
      </c>
      <c r="J29" s="27">
        <v>33.1875</v>
      </c>
      <c r="K29" s="27">
        <v>1320.28</v>
      </c>
      <c r="L29" s="102">
        <f t="shared" si="14"/>
        <v>36889</v>
      </c>
      <c r="M29" s="103" t="b">
        <f>(A29&gt;=Interface!$F$5)</f>
        <v>1</v>
      </c>
      <c r="N29" s="103" t="b">
        <f>(A29&lt;=Interface!$F$6)</f>
        <v>0</v>
      </c>
      <c r="O29">
        <f t="shared" si="15"/>
        <v>0</v>
      </c>
      <c r="P29" s="108" t="str">
        <f t="shared" si="16"/>
        <v/>
      </c>
      <c r="Q29" s="108" t="str">
        <f t="shared" si="17"/>
        <v/>
      </c>
      <c r="R29" s="108" t="str">
        <f t="shared" si="18"/>
        <v/>
      </c>
      <c r="S29" s="108" t="str">
        <f t="shared" si="19"/>
        <v/>
      </c>
      <c r="T29" s="108" t="str">
        <f t="shared" si="20"/>
        <v/>
      </c>
      <c r="U29" s="108" t="str">
        <f t="shared" si="21"/>
        <v/>
      </c>
      <c r="V29" s="108" t="str">
        <f t="shared" si="22"/>
        <v/>
      </c>
      <c r="W29" s="108" t="str">
        <f t="shared" si="23"/>
        <v/>
      </c>
      <c r="X29" s="108" t="str">
        <f t="shared" si="24"/>
        <v/>
      </c>
    </row>
    <row r="30" spans="1:24" x14ac:dyDescent="0.25">
      <c r="A30" s="33">
        <v>36922</v>
      </c>
      <c r="B30" s="27">
        <v>28.57</v>
      </c>
      <c r="C30" s="27">
        <v>26.48</v>
      </c>
      <c r="D30" s="27">
        <v>32.130000000000003</v>
      </c>
      <c r="E30" s="30">
        <v>23.8977</v>
      </c>
      <c r="F30" s="27">
        <v>29.22</v>
      </c>
      <c r="G30" s="27">
        <v>31.37</v>
      </c>
      <c r="H30" s="27">
        <v>20.85</v>
      </c>
      <c r="I30" s="27">
        <v>37.299999999999997</v>
      </c>
      <c r="J30" s="27">
        <v>31.32</v>
      </c>
      <c r="K30" s="27">
        <v>1366.01</v>
      </c>
      <c r="L30" s="102">
        <f t="shared" si="14"/>
        <v>36922</v>
      </c>
      <c r="M30" s="103" t="b">
        <f>(A30&gt;=Interface!$F$5)</f>
        <v>1</v>
      </c>
      <c r="N30" s="103" t="b">
        <f>(A30&lt;=Interface!$F$6)</f>
        <v>0</v>
      </c>
      <c r="O30">
        <f t="shared" si="15"/>
        <v>0</v>
      </c>
      <c r="P30" s="108" t="str">
        <f t="shared" si="16"/>
        <v/>
      </c>
      <c r="Q30" s="108" t="str">
        <f t="shared" si="17"/>
        <v/>
      </c>
      <c r="R30" s="108" t="str">
        <f t="shared" si="18"/>
        <v/>
      </c>
      <c r="S30" s="108" t="str">
        <f t="shared" si="19"/>
        <v/>
      </c>
      <c r="T30" s="108" t="str">
        <f t="shared" si="20"/>
        <v/>
      </c>
      <c r="U30" s="108" t="str">
        <f t="shared" si="21"/>
        <v/>
      </c>
      <c r="V30" s="108" t="str">
        <f t="shared" si="22"/>
        <v/>
      </c>
      <c r="W30" s="108" t="str">
        <f t="shared" si="23"/>
        <v/>
      </c>
      <c r="X30" s="108" t="str">
        <f t="shared" si="24"/>
        <v/>
      </c>
    </row>
    <row r="31" spans="1:24" x14ac:dyDescent="0.25">
      <c r="A31" s="33">
        <v>36950</v>
      </c>
      <c r="B31" s="27">
        <v>26.53</v>
      </c>
      <c r="C31" s="27">
        <v>26.64</v>
      </c>
      <c r="D31" s="27">
        <v>31.74</v>
      </c>
      <c r="E31" s="30">
        <v>22.289899999999999</v>
      </c>
      <c r="F31" s="27">
        <v>28.66</v>
      </c>
      <c r="G31" s="27">
        <v>29.49</v>
      </c>
      <c r="H31" s="27">
        <v>21.12</v>
      </c>
      <c r="I31" s="27">
        <v>28.01</v>
      </c>
      <c r="J31" s="27">
        <v>31.97</v>
      </c>
      <c r="K31" s="27">
        <v>1239.94</v>
      </c>
      <c r="L31" s="102">
        <f t="shared" si="14"/>
        <v>36950</v>
      </c>
      <c r="M31" s="103" t="b">
        <f>(A31&gt;=Interface!$F$5)</f>
        <v>1</v>
      </c>
      <c r="N31" s="103" t="b">
        <f>(A31&lt;=Interface!$F$6)</f>
        <v>0</v>
      </c>
      <c r="O31">
        <f t="shared" si="15"/>
        <v>0</v>
      </c>
      <c r="P31" s="108" t="str">
        <f t="shared" si="16"/>
        <v/>
      </c>
      <c r="Q31" s="108" t="str">
        <f t="shared" si="17"/>
        <v/>
      </c>
      <c r="R31" s="108" t="str">
        <f t="shared" si="18"/>
        <v/>
      </c>
      <c r="S31" s="108" t="str">
        <f t="shared" si="19"/>
        <v/>
      </c>
      <c r="T31" s="108" t="str">
        <f t="shared" si="20"/>
        <v/>
      </c>
      <c r="U31" s="108" t="str">
        <f t="shared" si="21"/>
        <v/>
      </c>
      <c r="V31" s="108" t="str">
        <f t="shared" si="22"/>
        <v/>
      </c>
      <c r="W31" s="108" t="str">
        <f t="shared" si="23"/>
        <v/>
      </c>
      <c r="X31" s="108" t="str">
        <f t="shared" si="24"/>
        <v/>
      </c>
    </row>
    <row r="32" spans="1:24" x14ac:dyDescent="0.25">
      <c r="A32" s="33">
        <v>36980</v>
      </c>
      <c r="B32" s="27">
        <v>26.09</v>
      </c>
      <c r="C32" s="27">
        <v>24.72</v>
      </c>
      <c r="D32" s="27">
        <v>30.7</v>
      </c>
      <c r="E32" s="30">
        <v>21.550899999999999</v>
      </c>
      <c r="F32" s="27">
        <v>26.82</v>
      </c>
      <c r="G32" s="27">
        <v>26.59</v>
      </c>
      <c r="H32" s="27">
        <v>19.97</v>
      </c>
      <c r="I32" s="27">
        <v>24.8</v>
      </c>
      <c r="J32" s="27">
        <v>31.29</v>
      </c>
      <c r="K32" s="27">
        <v>1160.33</v>
      </c>
      <c r="L32" s="102">
        <f t="shared" si="14"/>
        <v>36980</v>
      </c>
      <c r="M32" s="103" t="b">
        <f>(A32&gt;=Interface!$F$5)</f>
        <v>1</v>
      </c>
      <c r="N32" s="103" t="b">
        <f>(A32&lt;=Interface!$F$6)</f>
        <v>0</v>
      </c>
      <c r="O32">
        <f t="shared" si="15"/>
        <v>0</v>
      </c>
      <c r="P32" s="108" t="str">
        <f t="shared" si="16"/>
        <v/>
      </c>
      <c r="Q32" s="108" t="str">
        <f t="shared" si="17"/>
        <v/>
      </c>
      <c r="R32" s="108" t="str">
        <f t="shared" si="18"/>
        <v/>
      </c>
      <c r="S32" s="108" t="str">
        <f t="shared" si="19"/>
        <v/>
      </c>
      <c r="T32" s="108" t="str">
        <f t="shared" si="20"/>
        <v/>
      </c>
      <c r="U32" s="108" t="str">
        <f t="shared" si="21"/>
        <v/>
      </c>
      <c r="V32" s="108" t="str">
        <f t="shared" si="22"/>
        <v/>
      </c>
      <c r="W32" s="108" t="str">
        <f t="shared" si="23"/>
        <v/>
      </c>
      <c r="X32" s="108" t="str">
        <f t="shared" si="24"/>
        <v/>
      </c>
    </row>
    <row r="33" spans="1:24" x14ac:dyDescent="0.25">
      <c r="A33" s="33">
        <v>37011</v>
      </c>
      <c r="B33" s="27">
        <v>27.3</v>
      </c>
      <c r="C33" s="27">
        <v>25.2</v>
      </c>
      <c r="D33" s="27">
        <v>33.869999999999997</v>
      </c>
      <c r="E33" s="30">
        <v>22.330500000000001</v>
      </c>
      <c r="F33" s="27">
        <v>28.8</v>
      </c>
      <c r="G33" s="27">
        <v>29.63</v>
      </c>
      <c r="H33" s="27">
        <v>22.1</v>
      </c>
      <c r="I33" s="27">
        <v>28.81</v>
      </c>
      <c r="J33" s="27">
        <v>32.799999999999997</v>
      </c>
      <c r="K33" s="27">
        <v>1249.46</v>
      </c>
      <c r="L33" s="102">
        <f t="shared" si="14"/>
        <v>37011</v>
      </c>
      <c r="M33" s="103" t="b">
        <f>(A33&gt;=Interface!$F$5)</f>
        <v>1</v>
      </c>
      <c r="N33" s="103" t="b">
        <f>(A33&lt;=Interface!$F$6)</f>
        <v>0</v>
      </c>
      <c r="O33">
        <f t="shared" si="15"/>
        <v>0</v>
      </c>
      <c r="P33" s="108" t="str">
        <f t="shared" si="16"/>
        <v/>
      </c>
      <c r="Q33" s="108" t="str">
        <f t="shared" si="17"/>
        <v/>
      </c>
      <c r="R33" s="108" t="str">
        <f t="shared" si="18"/>
        <v/>
      </c>
      <c r="S33" s="108" t="str">
        <f t="shared" si="19"/>
        <v/>
      </c>
      <c r="T33" s="108" t="str">
        <f t="shared" si="20"/>
        <v/>
      </c>
      <c r="U33" s="108" t="str">
        <f t="shared" si="21"/>
        <v/>
      </c>
      <c r="V33" s="108" t="str">
        <f t="shared" si="22"/>
        <v/>
      </c>
      <c r="W33" s="108" t="str">
        <f t="shared" si="23"/>
        <v/>
      </c>
      <c r="X33" s="108" t="str">
        <f t="shared" si="24"/>
        <v/>
      </c>
    </row>
    <row r="34" spans="1:24" x14ac:dyDescent="0.25">
      <c r="A34" s="33">
        <v>37042</v>
      </c>
      <c r="B34" s="27">
        <v>27.95</v>
      </c>
      <c r="C34" s="27">
        <v>25.57</v>
      </c>
      <c r="D34" s="27">
        <v>33.549999999999997</v>
      </c>
      <c r="E34" s="30">
        <v>23.312999999999999</v>
      </c>
      <c r="F34" s="27">
        <v>29.9</v>
      </c>
      <c r="G34" s="27">
        <v>30.87</v>
      </c>
      <c r="H34" s="27">
        <v>22.95</v>
      </c>
      <c r="I34" s="27">
        <v>27.63</v>
      </c>
      <c r="J34" s="27">
        <v>33.03</v>
      </c>
      <c r="K34" s="27">
        <v>1255.82</v>
      </c>
      <c r="L34" s="102">
        <f t="shared" si="14"/>
        <v>37042</v>
      </c>
      <c r="M34" s="103" t="b">
        <f>(A34&gt;=Interface!$F$5)</f>
        <v>1</v>
      </c>
      <c r="N34" s="103" t="b">
        <f>(A34&lt;=Interface!$F$6)</f>
        <v>0</v>
      </c>
      <c r="O34">
        <f t="shared" si="15"/>
        <v>0</v>
      </c>
      <c r="P34" s="108" t="str">
        <f t="shared" si="16"/>
        <v/>
      </c>
      <c r="Q34" s="108" t="str">
        <f t="shared" si="17"/>
        <v/>
      </c>
      <c r="R34" s="108" t="str">
        <f t="shared" si="18"/>
        <v/>
      </c>
      <c r="S34" s="108" t="str">
        <f t="shared" si="19"/>
        <v/>
      </c>
      <c r="T34" s="108" t="str">
        <f t="shared" si="20"/>
        <v/>
      </c>
      <c r="U34" s="108" t="str">
        <f t="shared" si="21"/>
        <v/>
      </c>
      <c r="V34" s="108" t="str">
        <f t="shared" si="22"/>
        <v/>
      </c>
      <c r="W34" s="108" t="str">
        <f t="shared" si="23"/>
        <v/>
      </c>
      <c r="X34" s="108" t="str">
        <f t="shared" si="24"/>
        <v/>
      </c>
    </row>
    <row r="35" spans="1:24" x14ac:dyDescent="0.25">
      <c r="A35" s="33">
        <v>37071</v>
      </c>
      <c r="B35" s="27">
        <v>27.67</v>
      </c>
      <c r="C35" s="27">
        <v>24.31</v>
      </c>
      <c r="D35" s="27">
        <v>30.35</v>
      </c>
      <c r="E35" s="30">
        <v>23.061299999999999</v>
      </c>
      <c r="F35" s="27">
        <v>29.55</v>
      </c>
      <c r="G35" s="27">
        <v>28.9</v>
      </c>
      <c r="H35" s="27">
        <v>22.06</v>
      </c>
      <c r="I35" s="27">
        <v>28.17</v>
      </c>
      <c r="J35" s="27">
        <v>31.15</v>
      </c>
      <c r="K35" s="27">
        <v>1224.42</v>
      </c>
      <c r="L35" s="102">
        <f t="shared" si="14"/>
        <v>37071</v>
      </c>
      <c r="M35" s="103" t="b">
        <f>(A35&gt;=Interface!$F$5)</f>
        <v>1</v>
      </c>
      <c r="N35" s="103" t="b">
        <f>(A35&lt;=Interface!$F$6)</f>
        <v>0</v>
      </c>
      <c r="O35">
        <f t="shared" si="15"/>
        <v>0</v>
      </c>
      <c r="P35" s="108" t="str">
        <f t="shared" si="16"/>
        <v/>
      </c>
      <c r="Q35" s="108" t="str">
        <f t="shared" si="17"/>
        <v/>
      </c>
      <c r="R35" s="108" t="str">
        <f t="shared" si="18"/>
        <v/>
      </c>
      <c r="S35" s="108" t="str">
        <f t="shared" si="19"/>
        <v/>
      </c>
      <c r="T35" s="108" t="str">
        <f t="shared" si="20"/>
        <v/>
      </c>
      <c r="U35" s="108" t="str">
        <f t="shared" si="21"/>
        <v/>
      </c>
      <c r="V35" s="108" t="str">
        <f t="shared" si="22"/>
        <v/>
      </c>
      <c r="W35" s="108" t="str">
        <f t="shared" si="23"/>
        <v/>
      </c>
      <c r="X35" s="108" t="str">
        <f t="shared" si="24"/>
        <v/>
      </c>
    </row>
    <row r="36" spans="1:24" x14ac:dyDescent="0.25">
      <c r="A36" s="33">
        <v>37103</v>
      </c>
      <c r="B36" s="27">
        <v>28.9</v>
      </c>
      <c r="C36" s="27">
        <v>25.05</v>
      </c>
      <c r="D36" s="27">
        <v>30</v>
      </c>
      <c r="E36" s="30">
        <v>22.841999999999999</v>
      </c>
      <c r="F36" s="27">
        <v>28.96</v>
      </c>
      <c r="G36" s="27">
        <v>28.84</v>
      </c>
      <c r="H36" s="27">
        <v>22</v>
      </c>
      <c r="I36" s="27">
        <v>26.22</v>
      </c>
      <c r="J36" s="27">
        <v>30.87</v>
      </c>
      <c r="K36" s="27">
        <v>1211.23</v>
      </c>
      <c r="L36" s="102">
        <f t="shared" si="14"/>
        <v>37103</v>
      </c>
      <c r="M36" s="103" t="b">
        <f>(A36&gt;=Interface!$F$5)</f>
        <v>1</v>
      </c>
      <c r="N36" s="103" t="b">
        <f>(A36&lt;=Interface!$F$6)</f>
        <v>0</v>
      </c>
      <c r="O36">
        <f t="shared" si="15"/>
        <v>0</v>
      </c>
      <c r="P36" s="108" t="str">
        <f t="shared" si="16"/>
        <v/>
      </c>
      <c r="Q36" s="108" t="str">
        <f t="shared" si="17"/>
        <v/>
      </c>
      <c r="R36" s="108" t="str">
        <f t="shared" si="18"/>
        <v/>
      </c>
      <c r="S36" s="108" t="str">
        <f t="shared" si="19"/>
        <v/>
      </c>
      <c r="T36" s="108" t="str">
        <f t="shared" si="20"/>
        <v/>
      </c>
      <c r="U36" s="108" t="str">
        <f t="shared" si="21"/>
        <v/>
      </c>
      <c r="V36" s="108" t="str">
        <f t="shared" si="22"/>
        <v/>
      </c>
      <c r="W36" s="108" t="str">
        <f t="shared" si="23"/>
        <v/>
      </c>
      <c r="X36" s="108" t="str">
        <f t="shared" si="24"/>
        <v/>
      </c>
    </row>
    <row r="37" spans="1:24" x14ac:dyDescent="0.25">
      <c r="A37" s="33">
        <v>37134</v>
      </c>
      <c r="B37" s="27">
        <v>26.37</v>
      </c>
      <c r="C37" s="27">
        <v>25.17</v>
      </c>
      <c r="D37" s="27">
        <v>28.73</v>
      </c>
      <c r="E37" s="30">
        <v>21.331700000000001</v>
      </c>
      <c r="F37" s="27">
        <v>27.49</v>
      </c>
      <c r="G37" s="27">
        <v>27.85</v>
      </c>
      <c r="H37" s="27">
        <v>21.91</v>
      </c>
      <c r="I37" s="27">
        <v>23.02</v>
      </c>
      <c r="J37" s="27">
        <v>29.77</v>
      </c>
      <c r="K37" s="27">
        <v>1133.58</v>
      </c>
      <c r="L37" s="102">
        <f t="shared" si="14"/>
        <v>37134</v>
      </c>
      <c r="M37" s="103" t="b">
        <f>(A37&gt;=Interface!$F$5)</f>
        <v>1</v>
      </c>
      <c r="N37" s="103" t="b">
        <f>(A37&lt;=Interface!$F$6)</f>
        <v>0</v>
      </c>
      <c r="O37">
        <f t="shared" si="15"/>
        <v>0</v>
      </c>
      <c r="P37" s="108" t="str">
        <f t="shared" si="16"/>
        <v/>
      </c>
      <c r="Q37" s="108" t="str">
        <f t="shared" si="17"/>
        <v/>
      </c>
      <c r="R37" s="108" t="str">
        <f t="shared" si="18"/>
        <v/>
      </c>
      <c r="S37" s="108" t="str">
        <f t="shared" si="19"/>
        <v/>
      </c>
      <c r="T37" s="108" t="str">
        <f t="shared" si="20"/>
        <v/>
      </c>
      <c r="U37" s="108" t="str">
        <f t="shared" si="21"/>
        <v/>
      </c>
      <c r="V37" s="108" t="str">
        <f t="shared" si="22"/>
        <v/>
      </c>
      <c r="W37" s="108" t="str">
        <f t="shared" si="23"/>
        <v/>
      </c>
      <c r="X37" s="108" t="str">
        <f t="shared" si="24"/>
        <v/>
      </c>
    </row>
    <row r="38" spans="1:24" x14ac:dyDescent="0.25">
      <c r="A38" s="33">
        <v>37162</v>
      </c>
      <c r="B38" s="27">
        <v>22.97</v>
      </c>
      <c r="C38" s="27">
        <v>25.06</v>
      </c>
      <c r="D38" s="27">
        <v>25.82</v>
      </c>
      <c r="E38" s="30">
        <v>20.040600000000001</v>
      </c>
      <c r="F38" s="27">
        <v>23.5</v>
      </c>
      <c r="G38" s="27">
        <v>23.67</v>
      </c>
      <c r="H38" s="27">
        <v>19.2</v>
      </c>
      <c r="I38" s="27">
        <v>19.25</v>
      </c>
      <c r="J38" s="27">
        <v>29.26</v>
      </c>
      <c r="K38" s="27">
        <v>1040.94</v>
      </c>
      <c r="L38" s="102">
        <f t="shared" si="14"/>
        <v>37162</v>
      </c>
      <c r="M38" s="103" t="b">
        <f>(A38&gt;=Interface!$F$5)</f>
        <v>1</v>
      </c>
      <c r="N38" s="103" t="b">
        <f>(A38&lt;=Interface!$F$6)</f>
        <v>0</v>
      </c>
      <c r="O38">
        <f t="shared" si="15"/>
        <v>0</v>
      </c>
      <c r="P38" s="108" t="str">
        <f t="shared" si="16"/>
        <v/>
      </c>
      <c r="Q38" s="108" t="str">
        <f t="shared" si="17"/>
        <v/>
      </c>
      <c r="R38" s="108" t="str">
        <f t="shared" si="18"/>
        <v/>
      </c>
      <c r="S38" s="108" t="str">
        <f t="shared" si="19"/>
        <v/>
      </c>
      <c r="T38" s="108" t="str">
        <f t="shared" si="20"/>
        <v/>
      </c>
      <c r="U38" s="108" t="str">
        <f t="shared" si="21"/>
        <v/>
      </c>
      <c r="V38" s="108" t="str">
        <f t="shared" si="22"/>
        <v/>
      </c>
      <c r="W38" s="108" t="str">
        <f t="shared" si="23"/>
        <v/>
      </c>
      <c r="X38" s="108" t="str">
        <f t="shared" si="24"/>
        <v/>
      </c>
    </row>
    <row r="39" spans="1:24" x14ac:dyDescent="0.25">
      <c r="A39" s="33">
        <v>37195</v>
      </c>
      <c r="B39" s="27">
        <v>24.18</v>
      </c>
      <c r="C39" s="27">
        <v>24.9</v>
      </c>
      <c r="D39" s="27">
        <v>26.86</v>
      </c>
      <c r="E39" s="30">
        <v>19.756399999999999</v>
      </c>
      <c r="F39" s="27">
        <v>23.62</v>
      </c>
      <c r="G39" s="27">
        <v>24.09</v>
      </c>
      <c r="H39" s="27">
        <v>19.72</v>
      </c>
      <c r="I39" s="27">
        <v>21.35</v>
      </c>
      <c r="J39" s="27">
        <v>27.72</v>
      </c>
      <c r="K39" s="27">
        <v>1059.78</v>
      </c>
      <c r="L39" s="102">
        <f t="shared" si="14"/>
        <v>37195</v>
      </c>
      <c r="M39" s="103" t="b">
        <f>(A39&gt;=Interface!$F$5)</f>
        <v>1</v>
      </c>
      <c r="N39" s="103" t="b">
        <f>(A39&lt;=Interface!$F$6)</f>
        <v>0</v>
      </c>
      <c r="O39">
        <f t="shared" si="15"/>
        <v>0</v>
      </c>
      <c r="P39" s="108" t="str">
        <f t="shared" si="16"/>
        <v/>
      </c>
      <c r="Q39" s="108" t="str">
        <f t="shared" si="17"/>
        <v/>
      </c>
      <c r="R39" s="108" t="str">
        <f t="shared" si="18"/>
        <v/>
      </c>
      <c r="S39" s="108" t="str">
        <f t="shared" si="19"/>
        <v/>
      </c>
      <c r="T39" s="108" t="str">
        <f t="shared" si="20"/>
        <v/>
      </c>
      <c r="U39" s="108" t="str">
        <f t="shared" si="21"/>
        <v/>
      </c>
      <c r="V39" s="108" t="str">
        <f t="shared" si="22"/>
        <v/>
      </c>
      <c r="W39" s="108" t="str">
        <f t="shared" si="23"/>
        <v/>
      </c>
      <c r="X39" s="108" t="str">
        <f t="shared" si="24"/>
        <v/>
      </c>
    </row>
    <row r="40" spans="1:24" x14ac:dyDescent="0.25">
      <c r="A40" s="33">
        <v>37225</v>
      </c>
      <c r="B40" s="27">
        <v>27.4</v>
      </c>
      <c r="C40" s="27">
        <v>26</v>
      </c>
      <c r="D40" s="27">
        <v>25.36</v>
      </c>
      <c r="E40" s="30">
        <v>21.039400000000001</v>
      </c>
      <c r="F40" s="27">
        <v>26.36</v>
      </c>
      <c r="G40" s="27">
        <v>26.5</v>
      </c>
      <c r="H40" s="27">
        <v>22.22</v>
      </c>
      <c r="I40" s="27">
        <v>24.54</v>
      </c>
      <c r="J40" s="27">
        <v>27.37</v>
      </c>
      <c r="K40" s="27">
        <v>1139.45</v>
      </c>
      <c r="L40" s="102">
        <f t="shared" si="14"/>
        <v>37225</v>
      </c>
      <c r="M40" s="103" t="b">
        <f>(A40&gt;=Interface!$F$5)</f>
        <v>1</v>
      </c>
      <c r="N40" s="103" t="b">
        <f>(A40&lt;=Interface!$F$6)</f>
        <v>0</v>
      </c>
      <c r="O40">
        <f t="shared" si="15"/>
        <v>0</v>
      </c>
      <c r="P40" s="108" t="str">
        <f t="shared" si="16"/>
        <v/>
      </c>
      <c r="Q40" s="108" t="str">
        <f t="shared" si="17"/>
        <v/>
      </c>
      <c r="R40" s="108" t="str">
        <f t="shared" si="18"/>
        <v/>
      </c>
      <c r="S40" s="108" t="str">
        <f t="shared" si="19"/>
        <v/>
      </c>
      <c r="T40" s="108" t="str">
        <f t="shared" si="20"/>
        <v/>
      </c>
      <c r="U40" s="108" t="str">
        <f t="shared" si="21"/>
        <v/>
      </c>
      <c r="V40" s="108" t="str">
        <f t="shared" si="22"/>
        <v/>
      </c>
      <c r="W40" s="108" t="str">
        <f t="shared" si="23"/>
        <v/>
      </c>
      <c r="X40" s="108" t="str">
        <f t="shared" si="24"/>
        <v/>
      </c>
    </row>
    <row r="41" spans="1:24" x14ac:dyDescent="0.25">
      <c r="A41" s="33">
        <v>37256</v>
      </c>
      <c r="B41" s="27">
        <v>28.6</v>
      </c>
      <c r="C41" s="27">
        <v>25.4</v>
      </c>
      <c r="D41" s="27">
        <v>26.7</v>
      </c>
      <c r="E41" s="30">
        <v>21.356100000000001</v>
      </c>
      <c r="F41" s="27">
        <v>26.95</v>
      </c>
      <c r="G41" s="27">
        <v>27.7</v>
      </c>
      <c r="H41" s="27">
        <v>21.42</v>
      </c>
      <c r="I41" s="27">
        <v>24</v>
      </c>
      <c r="J41" s="27">
        <v>28.03</v>
      </c>
      <c r="K41" s="27">
        <v>1148.08</v>
      </c>
      <c r="L41" s="102">
        <f t="shared" si="14"/>
        <v>37256</v>
      </c>
      <c r="M41" s="103" t="b">
        <f>(A41&gt;=Interface!$F$5)</f>
        <v>1</v>
      </c>
      <c r="N41" s="103" t="b">
        <f>(A41&lt;=Interface!$F$6)</f>
        <v>0</v>
      </c>
      <c r="O41">
        <f t="shared" si="15"/>
        <v>0</v>
      </c>
      <c r="P41" s="108" t="str">
        <f t="shared" si="16"/>
        <v/>
      </c>
      <c r="Q41" s="108" t="str">
        <f t="shared" si="17"/>
        <v/>
      </c>
      <c r="R41" s="108" t="str">
        <f t="shared" si="18"/>
        <v/>
      </c>
      <c r="S41" s="108" t="str">
        <f t="shared" si="19"/>
        <v/>
      </c>
      <c r="T41" s="108" t="str">
        <f t="shared" si="20"/>
        <v/>
      </c>
      <c r="U41" s="108" t="str">
        <f t="shared" si="21"/>
        <v/>
      </c>
      <c r="V41" s="108" t="str">
        <f t="shared" si="22"/>
        <v/>
      </c>
      <c r="W41" s="108" t="str">
        <f t="shared" si="23"/>
        <v/>
      </c>
      <c r="X41" s="108" t="str">
        <f t="shared" si="24"/>
        <v/>
      </c>
    </row>
    <row r="42" spans="1:24" x14ac:dyDescent="0.25">
      <c r="A42" s="33">
        <v>37287</v>
      </c>
      <c r="B42" s="27">
        <v>29.54</v>
      </c>
      <c r="C42" s="27">
        <v>25.23</v>
      </c>
      <c r="D42" s="27">
        <v>25.75</v>
      </c>
      <c r="E42" s="30">
        <v>21.112500000000001</v>
      </c>
      <c r="F42" s="27">
        <v>26.75</v>
      </c>
      <c r="G42" s="27">
        <v>25.95</v>
      </c>
      <c r="H42" s="27">
        <v>21.92</v>
      </c>
      <c r="I42" s="27">
        <v>23.74</v>
      </c>
      <c r="J42" s="27">
        <v>27.02</v>
      </c>
      <c r="K42" s="27">
        <v>1130.21</v>
      </c>
      <c r="L42" s="102">
        <f t="shared" si="14"/>
        <v>37287</v>
      </c>
      <c r="M42" s="103" t="b">
        <f>(A42&gt;=Interface!$F$5)</f>
        <v>1</v>
      </c>
      <c r="N42" s="103" t="b">
        <f>(A42&lt;=Interface!$F$6)</f>
        <v>0</v>
      </c>
      <c r="O42">
        <f t="shared" si="15"/>
        <v>0</v>
      </c>
      <c r="P42" s="108" t="str">
        <f t="shared" si="16"/>
        <v/>
      </c>
      <c r="Q42" s="108" t="str">
        <f t="shared" si="17"/>
        <v/>
      </c>
      <c r="R42" s="108" t="str">
        <f t="shared" si="18"/>
        <v/>
      </c>
      <c r="S42" s="108" t="str">
        <f t="shared" si="19"/>
        <v/>
      </c>
      <c r="T42" s="108" t="str">
        <f t="shared" si="20"/>
        <v/>
      </c>
      <c r="U42" s="108" t="str">
        <f t="shared" si="21"/>
        <v/>
      </c>
      <c r="V42" s="108" t="str">
        <f t="shared" si="22"/>
        <v/>
      </c>
      <c r="W42" s="108" t="str">
        <f t="shared" si="23"/>
        <v/>
      </c>
      <c r="X42" s="108" t="str">
        <f t="shared" si="24"/>
        <v/>
      </c>
    </row>
    <row r="43" spans="1:24" x14ac:dyDescent="0.25">
      <c r="A43" s="33">
        <v>37315</v>
      </c>
      <c r="B43" s="27">
        <v>29.7</v>
      </c>
      <c r="C43" s="27">
        <v>25.76</v>
      </c>
      <c r="D43" s="27">
        <v>26.63</v>
      </c>
      <c r="E43" s="30">
        <v>20.747</v>
      </c>
      <c r="F43" s="27">
        <v>27.98</v>
      </c>
      <c r="G43" s="27">
        <v>26.6</v>
      </c>
      <c r="H43" s="27">
        <v>23.08</v>
      </c>
      <c r="I43" s="27">
        <v>20.655999999999999</v>
      </c>
      <c r="J43" s="27">
        <v>26.97</v>
      </c>
      <c r="K43" s="27">
        <v>1106.73</v>
      </c>
      <c r="L43" s="102">
        <f t="shared" si="14"/>
        <v>37315</v>
      </c>
      <c r="M43" s="103" t="b">
        <f>(A43&gt;=Interface!$F$5)</f>
        <v>1</v>
      </c>
      <c r="N43" s="103" t="b">
        <f>(A43&lt;=Interface!$F$6)</f>
        <v>0</v>
      </c>
      <c r="O43">
        <f t="shared" si="15"/>
        <v>0</v>
      </c>
      <c r="P43" s="108" t="str">
        <f t="shared" si="16"/>
        <v/>
      </c>
      <c r="Q43" s="108" t="str">
        <f t="shared" si="17"/>
        <v/>
      </c>
      <c r="R43" s="108" t="str">
        <f t="shared" si="18"/>
        <v/>
      </c>
      <c r="S43" s="108" t="str">
        <f t="shared" si="19"/>
        <v/>
      </c>
      <c r="T43" s="108" t="str">
        <f t="shared" si="20"/>
        <v/>
      </c>
      <c r="U43" s="108" t="str">
        <f t="shared" si="21"/>
        <v/>
      </c>
      <c r="V43" s="108" t="str">
        <f t="shared" si="22"/>
        <v/>
      </c>
      <c r="W43" s="108" t="str">
        <f t="shared" si="23"/>
        <v/>
      </c>
      <c r="X43" s="108" t="str">
        <f t="shared" si="24"/>
        <v/>
      </c>
    </row>
    <row r="44" spans="1:24" x14ac:dyDescent="0.25">
      <c r="A44" s="33">
        <v>37344</v>
      </c>
      <c r="B44" s="27">
        <v>30.04</v>
      </c>
      <c r="C44" s="27">
        <v>26.1</v>
      </c>
      <c r="D44" s="27">
        <v>28.89</v>
      </c>
      <c r="E44" s="30">
        <v>22.046299999999999</v>
      </c>
      <c r="F44" s="27">
        <v>29.59</v>
      </c>
      <c r="G44" s="27">
        <v>27.24</v>
      </c>
      <c r="H44" s="27">
        <v>23.71</v>
      </c>
      <c r="I44" s="27">
        <v>21.67</v>
      </c>
      <c r="J44" s="27">
        <v>28.18</v>
      </c>
      <c r="K44" s="27">
        <v>1147.3900000000001</v>
      </c>
      <c r="L44" s="102">
        <f t="shared" si="14"/>
        <v>37344</v>
      </c>
      <c r="M44" s="103" t="b">
        <f>(A44&gt;=Interface!$F$5)</f>
        <v>1</v>
      </c>
      <c r="N44" s="103" t="b">
        <f>(A44&lt;=Interface!$F$6)</f>
        <v>0</v>
      </c>
      <c r="O44">
        <f t="shared" si="15"/>
        <v>0</v>
      </c>
      <c r="P44" s="108" t="str">
        <f t="shared" si="16"/>
        <v/>
      </c>
      <c r="Q44" s="108" t="str">
        <f t="shared" si="17"/>
        <v/>
      </c>
      <c r="R44" s="108" t="str">
        <f t="shared" si="18"/>
        <v/>
      </c>
      <c r="S44" s="108" t="str">
        <f t="shared" si="19"/>
        <v/>
      </c>
      <c r="T44" s="108" t="str">
        <f t="shared" si="20"/>
        <v/>
      </c>
      <c r="U44" s="108" t="str">
        <f t="shared" si="21"/>
        <v/>
      </c>
      <c r="V44" s="108" t="str">
        <f t="shared" si="22"/>
        <v/>
      </c>
      <c r="W44" s="108" t="str">
        <f t="shared" si="23"/>
        <v/>
      </c>
      <c r="X44" s="108" t="str">
        <f t="shared" si="24"/>
        <v/>
      </c>
    </row>
    <row r="45" spans="1:24" x14ac:dyDescent="0.25">
      <c r="A45" s="33">
        <v>37376</v>
      </c>
      <c r="B45" s="27">
        <v>29.2</v>
      </c>
      <c r="C45" s="27">
        <v>25.13</v>
      </c>
      <c r="D45" s="27">
        <v>27.85</v>
      </c>
      <c r="E45" s="30">
        <v>21.486000000000001</v>
      </c>
      <c r="F45" s="27">
        <v>29.41</v>
      </c>
      <c r="G45" s="27">
        <v>25.36</v>
      </c>
      <c r="H45" s="27">
        <v>22.59</v>
      </c>
      <c r="I45" s="27">
        <v>19.05</v>
      </c>
      <c r="J45" s="27">
        <v>26.47</v>
      </c>
      <c r="K45" s="27">
        <v>1076.92</v>
      </c>
      <c r="L45" s="102">
        <f t="shared" si="14"/>
        <v>37376</v>
      </c>
      <c r="M45" s="103" t="b">
        <f>(A45&gt;=Interface!$F$5)</f>
        <v>1</v>
      </c>
      <c r="N45" s="103" t="b">
        <f>(A45&lt;=Interface!$F$6)</f>
        <v>0</v>
      </c>
      <c r="O45">
        <f t="shared" si="15"/>
        <v>0</v>
      </c>
      <c r="P45" s="108" t="str">
        <f t="shared" si="16"/>
        <v/>
      </c>
      <c r="Q45" s="108" t="str">
        <f t="shared" si="17"/>
        <v/>
      </c>
      <c r="R45" s="108" t="str">
        <f t="shared" si="18"/>
        <v/>
      </c>
      <c r="S45" s="108" t="str">
        <f t="shared" si="19"/>
        <v/>
      </c>
      <c r="T45" s="108" t="str">
        <f t="shared" si="20"/>
        <v/>
      </c>
      <c r="U45" s="108" t="str">
        <f t="shared" si="21"/>
        <v/>
      </c>
      <c r="V45" s="108" t="str">
        <f t="shared" si="22"/>
        <v/>
      </c>
      <c r="W45" s="108" t="str">
        <f t="shared" si="23"/>
        <v/>
      </c>
      <c r="X45" s="108" t="str">
        <f t="shared" si="24"/>
        <v/>
      </c>
    </row>
    <row r="46" spans="1:24" x14ac:dyDescent="0.25">
      <c r="A46" s="33">
        <v>37407</v>
      </c>
      <c r="B46" s="27">
        <v>29.05</v>
      </c>
      <c r="C46" s="27">
        <v>24.85</v>
      </c>
      <c r="D46" s="27">
        <v>27.36</v>
      </c>
      <c r="E46" s="30">
        <v>21.420999999999999</v>
      </c>
      <c r="F46" s="27">
        <v>29.82</v>
      </c>
      <c r="G46" s="27">
        <v>25.47</v>
      </c>
      <c r="H46" s="27">
        <v>23.71</v>
      </c>
      <c r="I46" s="27">
        <v>18.260000000000002</v>
      </c>
      <c r="J46" s="27">
        <v>26.25</v>
      </c>
      <c r="K46" s="27">
        <v>1067.1400000000001</v>
      </c>
      <c r="L46" s="102">
        <f t="shared" si="14"/>
        <v>37407</v>
      </c>
      <c r="M46" s="103" t="b">
        <f>(A46&gt;=Interface!$F$5)</f>
        <v>1</v>
      </c>
      <c r="N46" s="103" t="b">
        <f>(A46&lt;=Interface!$F$6)</f>
        <v>0</v>
      </c>
      <c r="O46">
        <f t="shared" si="15"/>
        <v>0</v>
      </c>
      <c r="P46" s="108" t="str">
        <f t="shared" si="16"/>
        <v/>
      </c>
      <c r="Q46" s="108" t="str">
        <f t="shared" si="17"/>
        <v/>
      </c>
      <c r="R46" s="108" t="str">
        <f t="shared" si="18"/>
        <v/>
      </c>
      <c r="S46" s="108" t="str">
        <f t="shared" si="19"/>
        <v/>
      </c>
      <c r="T46" s="108" t="str">
        <f t="shared" si="20"/>
        <v/>
      </c>
      <c r="U46" s="108" t="str">
        <f t="shared" si="21"/>
        <v/>
      </c>
      <c r="V46" s="108" t="str">
        <f t="shared" si="22"/>
        <v/>
      </c>
      <c r="W46" s="108" t="str">
        <f t="shared" si="23"/>
        <v/>
      </c>
      <c r="X46" s="108" t="str">
        <f t="shared" si="24"/>
        <v/>
      </c>
    </row>
    <row r="47" spans="1:24" x14ac:dyDescent="0.25">
      <c r="A47" s="33">
        <v>37435</v>
      </c>
      <c r="B47" s="27">
        <v>27.47</v>
      </c>
      <c r="C47" s="27">
        <v>22.25</v>
      </c>
      <c r="D47" s="27">
        <v>26.2</v>
      </c>
      <c r="E47" s="30">
        <v>20.414100000000001</v>
      </c>
      <c r="F47" s="27">
        <v>27.68</v>
      </c>
      <c r="G47" s="27">
        <v>23.85</v>
      </c>
      <c r="H47" s="27">
        <v>23.19</v>
      </c>
      <c r="I47" s="27">
        <v>15.82</v>
      </c>
      <c r="J47" s="27">
        <v>24.25</v>
      </c>
      <c r="K47" s="27">
        <v>989.81</v>
      </c>
      <c r="L47" s="102">
        <f t="shared" si="14"/>
        <v>37435</v>
      </c>
      <c r="M47" s="103" t="b">
        <f>(A47&gt;=Interface!$F$5)</f>
        <v>1</v>
      </c>
      <c r="N47" s="103" t="b">
        <f>(A47&lt;=Interface!$F$6)</f>
        <v>0</v>
      </c>
      <c r="O47">
        <f t="shared" si="15"/>
        <v>0</v>
      </c>
      <c r="P47" s="108" t="str">
        <f t="shared" si="16"/>
        <v/>
      </c>
      <c r="Q47" s="108" t="str">
        <f t="shared" si="17"/>
        <v/>
      </c>
      <c r="R47" s="108" t="str">
        <f t="shared" si="18"/>
        <v/>
      </c>
      <c r="S47" s="108" t="str">
        <f t="shared" si="19"/>
        <v/>
      </c>
      <c r="T47" s="108" t="str">
        <f t="shared" si="20"/>
        <v/>
      </c>
      <c r="U47" s="108" t="str">
        <f t="shared" si="21"/>
        <v/>
      </c>
      <c r="V47" s="108" t="str">
        <f t="shared" si="22"/>
        <v/>
      </c>
      <c r="W47" s="108" t="str">
        <f t="shared" si="23"/>
        <v/>
      </c>
      <c r="X47" s="108" t="str">
        <f t="shared" si="24"/>
        <v/>
      </c>
    </row>
    <row r="48" spans="1:24" x14ac:dyDescent="0.25">
      <c r="A48" s="33">
        <v>37468</v>
      </c>
      <c r="B48" s="27">
        <v>24.19</v>
      </c>
      <c r="C48" s="27">
        <v>21.3</v>
      </c>
      <c r="D48" s="27">
        <v>22.57</v>
      </c>
      <c r="E48" s="30">
        <v>18.716999999999999</v>
      </c>
      <c r="F48" s="27">
        <v>26.88</v>
      </c>
      <c r="G48" s="27">
        <v>22.5</v>
      </c>
      <c r="H48" s="27">
        <v>20.56</v>
      </c>
      <c r="I48" s="27">
        <v>14.32</v>
      </c>
      <c r="J48" s="27">
        <v>20.68</v>
      </c>
      <c r="K48" s="27">
        <v>911.62</v>
      </c>
      <c r="L48" s="102">
        <f t="shared" si="14"/>
        <v>37468</v>
      </c>
      <c r="M48" s="103" t="b">
        <f>(A48&gt;=Interface!$F$5)</f>
        <v>1</v>
      </c>
      <c r="N48" s="103" t="b">
        <f>(A48&lt;=Interface!$F$6)</f>
        <v>0</v>
      </c>
      <c r="O48">
        <f t="shared" si="15"/>
        <v>0</v>
      </c>
      <c r="P48" s="108" t="str">
        <f t="shared" si="16"/>
        <v/>
      </c>
      <c r="Q48" s="108" t="str">
        <f t="shared" si="17"/>
        <v/>
      </c>
      <c r="R48" s="108" t="str">
        <f t="shared" si="18"/>
        <v/>
      </c>
      <c r="S48" s="108" t="str">
        <f t="shared" si="19"/>
        <v/>
      </c>
      <c r="T48" s="108" t="str">
        <f t="shared" si="20"/>
        <v/>
      </c>
      <c r="U48" s="108" t="str">
        <f t="shared" si="21"/>
        <v/>
      </c>
      <c r="V48" s="108" t="str">
        <f t="shared" si="22"/>
        <v/>
      </c>
      <c r="W48" s="108" t="str">
        <f t="shared" si="23"/>
        <v/>
      </c>
      <c r="X48" s="108" t="str">
        <f t="shared" si="24"/>
        <v/>
      </c>
    </row>
    <row r="49" spans="1:24" x14ac:dyDescent="0.25">
      <c r="A49" s="33">
        <v>37498</v>
      </c>
      <c r="B49" s="27">
        <v>24.92</v>
      </c>
      <c r="C49" s="27">
        <v>21.47</v>
      </c>
      <c r="D49" s="27">
        <v>22.91</v>
      </c>
      <c r="E49" s="30">
        <v>19.066199999999998</v>
      </c>
      <c r="F49" s="27">
        <v>27.14</v>
      </c>
      <c r="G49" s="27">
        <v>22.15</v>
      </c>
      <c r="H49" s="27">
        <v>20.45</v>
      </c>
      <c r="I49" s="27">
        <v>14.2</v>
      </c>
      <c r="J49" s="27">
        <v>21.5</v>
      </c>
      <c r="K49" s="27">
        <v>916.07</v>
      </c>
      <c r="L49" s="102">
        <f t="shared" si="14"/>
        <v>37498</v>
      </c>
      <c r="M49" s="103" t="b">
        <f>(A49&gt;=Interface!$F$5)</f>
        <v>1</v>
      </c>
      <c r="N49" s="103" t="b">
        <f>(A49&lt;=Interface!$F$6)</f>
        <v>0</v>
      </c>
      <c r="O49">
        <f t="shared" si="15"/>
        <v>0</v>
      </c>
      <c r="P49" s="108" t="str">
        <f t="shared" si="16"/>
        <v/>
      </c>
      <c r="Q49" s="108" t="str">
        <f t="shared" si="17"/>
        <v/>
      </c>
      <c r="R49" s="108" t="str">
        <f t="shared" si="18"/>
        <v/>
      </c>
      <c r="S49" s="108" t="str">
        <f t="shared" si="19"/>
        <v/>
      </c>
      <c r="T49" s="108" t="str">
        <f t="shared" si="20"/>
        <v/>
      </c>
      <c r="U49" s="108" t="str">
        <f t="shared" si="21"/>
        <v/>
      </c>
      <c r="V49" s="108" t="str">
        <f t="shared" si="22"/>
        <v/>
      </c>
      <c r="W49" s="108" t="str">
        <f t="shared" si="23"/>
        <v/>
      </c>
      <c r="X49" s="108" t="str">
        <f t="shared" si="24"/>
        <v/>
      </c>
    </row>
    <row r="50" spans="1:24" x14ac:dyDescent="0.25">
      <c r="A50" s="33">
        <v>37529</v>
      </c>
      <c r="B50" s="27">
        <v>22.67</v>
      </c>
      <c r="C50" s="27">
        <v>19.79</v>
      </c>
      <c r="D50" s="27">
        <v>21.16</v>
      </c>
      <c r="E50" s="30">
        <v>16.784400000000002</v>
      </c>
      <c r="F50" s="27">
        <v>25.38</v>
      </c>
      <c r="G50" s="27">
        <v>19.52</v>
      </c>
      <c r="H50" s="27">
        <v>17.690000000000001</v>
      </c>
      <c r="I50" s="27">
        <v>11.83</v>
      </c>
      <c r="J50" s="27">
        <v>18.670000000000002</v>
      </c>
      <c r="K50" s="27">
        <v>815.28</v>
      </c>
      <c r="L50" s="102">
        <f t="shared" si="14"/>
        <v>37529</v>
      </c>
      <c r="M50" s="103" t="b">
        <f>(A50&gt;=Interface!$F$5)</f>
        <v>1</v>
      </c>
      <c r="N50" s="103" t="b">
        <f>(A50&lt;=Interface!$F$6)</f>
        <v>0</v>
      </c>
      <c r="O50">
        <f t="shared" si="15"/>
        <v>0</v>
      </c>
      <c r="P50" s="108" t="str">
        <f t="shared" si="16"/>
        <v/>
      </c>
      <c r="Q50" s="108" t="str">
        <f t="shared" si="17"/>
        <v/>
      </c>
      <c r="R50" s="108" t="str">
        <f t="shared" si="18"/>
        <v/>
      </c>
      <c r="S50" s="108" t="str">
        <f t="shared" si="19"/>
        <v/>
      </c>
      <c r="T50" s="108" t="str">
        <f t="shared" si="20"/>
        <v/>
      </c>
      <c r="U50" s="108" t="str">
        <f t="shared" si="21"/>
        <v/>
      </c>
      <c r="V50" s="108" t="str">
        <f t="shared" si="22"/>
        <v/>
      </c>
      <c r="W50" s="108" t="str">
        <f t="shared" si="23"/>
        <v/>
      </c>
      <c r="X50" s="108" t="str">
        <f t="shared" si="24"/>
        <v/>
      </c>
    </row>
    <row r="51" spans="1:24" x14ac:dyDescent="0.25">
      <c r="A51" s="33">
        <v>37560</v>
      </c>
      <c r="B51" s="27">
        <v>24.2</v>
      </c>
      <c r="C51" s="27">
        <v>20.56</v>
      </c>
      <c r="D51" s="27">
        <v>21.55</v>
      </c>
      <c r="E51" s="30">
        <v>18.319099999999999</v>
      </c>
      <c r="F51" s="27">
        <v>26.86</v>
      </c>
      <c r="G51" s="27">
        <v>20.48</v>
      </c>
      <c r="H51" s="27">
        <v>18.7</v>
      </c>
      <c r="I51" s="27">
        <v>14.76</v>
      </c>
      <c r="J51" s="27">
        <v>18.239999999999998</v>
      </c>
      <c r="K51" s="27">
        <v>885.76</v>
      </c>
      <c r="L51" s="102">
        <f t="shared" si="14"/>
        <v>37560</v>
      </c>
      <c r="M51" s="103" t="b">
        <f>(A51&gt;=Interface!$F$5)</f>
        <v>1</v>
      </c>
      <c r="N51" s="103" t="b">
        <f>(A51&lt;=Interface!$F$6)</f>
        <v>0</v>
      </c>
      <c r="O51">
        <f t="shared" si="15"/>
        <v>0</v>
      </c>
      <c r="P51" s="108" t="str">
        <f t="shared" si="16"/>
        <v/>
      </c>
      <c r="Q51" s="108" t="str">
        <f t="shared" si="17"/>
        <v/>
      </c>
      <c r="R51" s="108" t="str">
        <f t="shared" si="18"/>
        <v/>
      </c>
      <c r="S51" s="108" t="str">
        <f t="shared" si="19"/>
        <v/>
      </c>
      <c r="T51" s="108" t="str">
        <f t="shared" si="20"/>
        <v/>
      </c>
      <c r="U51" s="108" t="str">
        <f t="shared" si="21"/>
        <v/>
      </c>
      <c r="V51" s="108" t="str">
        <f t="shared" si="22"/>
        <v/>
      </c>
      <c r="W51" s="108" t="str">
        <f t="shared" si="23"/>
        <v/>
      </c>
      <c r="X51" s="108" t="str">
        <f t="shared" si="24"/>
        <v/>
      </c>
    </row>
    <row r="52" spans="1:24" x14ac:dyDescent="0.25">
      <c r="A52" s="33">
        <v>37589</v>
      </c>
      <c r="B52" s="27">
        <v>25.32</v>
      </c>
      <c r="C52" s="27">
        <v>19.989999999999998</v>
      </c>
      <c r="D52" s="27">
        <v>22.44</v>
      </c>
      <c r="E52" s="30">
        <v>19.001200000000001</v>
      </c>
      <c r="F52" s="27">
        <v>27.69</v>
      </c>
      <c r="G52" s="27">
        <v>21.55</v>
      </c>
      <c r="H52" s="27">
        <v>20.95</v>
      </c>
      <c r="I52" s="27">
        <v>17.100000000000001</v>
      </c>
      <c r="J52" s="27">
        <v>18.77</v>
      </c>
      <c r="K52" s="27">
        <v>936.31</v>
      </c>
      <c r="L52" s="102">
        <f t="shared" si="14"/>
        <v>37589</v>
      </c>
      <c r="M52" s="103" t="b">
        <f>(A52&gt;=Interface!$F$5)</f>
        <v>1</v>
      </c>
      <c r="N52" s="103" t="b">
        <f>(A52&lt;=Interface!$F$6)</f>
        <v>0</v>
      </c>
      <c r="O52">
        <f t="shared" si="15"/>
        <v>0</v>
      </c>
      <c r="P52" s="108" t="str">
        <f t="shared" si="16"/>
        <v/>
      </c>
      <c r="Q52" s="108" t="str">
        <f t="shared" si="17"/>
        <v/>
      </c>
      <c r="R52" s="108" t="str">
        <f t="shared" si="18"/>
        <v/>
      </c>
      <c r="S52" s="108" t="str">
        <f t="shared" si="19"/>
        <v/>
      </c>
      <c r="T52" s="108" t="str">
        <f t="shared" si="20"/>
        <v/>
      </c>
      <c r="U52" s="108" t="str">
        <f t="shared" si="21"/>
        <v/>
      </c>
      <c r="V52" s="108" t="str">
        <f t="shared" si="22"/>
        <v/>
      </c>
      <c r="W52" s="108" t="str">
        <f t="shared" si="23"/>
        <v/>
      </c>
      <c r="X52" s="108" t="str">
        <f t="shared" si="24"/>
        <v/>
      </c>
    </row>
    <row r="53" spans="1:24" x14ac:dyDescent="0.25">
      <c r="A53" s="33">
        <v>37621</v>
      </c>
      <c r="B53" s="27">
        <v>23.11</v>
      </c>
      <c r="C53" s="27">
        <v>19.940000000000001</v>
      </c>
      <c r="D53" s="27">
        <v>22.33</v>
      </c>
      <c r="E53" s="30">
        <v>17.8644</v>
      </c>
      <c r="F53" s="27">
        <v>26.55</v>
      </c>
      <c r="G53" s="27">
        <v>20.59</v>
      </c>
      <c r="H53" s="27">
        <v>19.84</v>
      </c>
      <c r="I53" s="27">
        <v>14.8</v>
      </c>
      <c r="J53" s="27">
        <v>19.149999999999999</v>
      </c>
      <c r="K53" s="27">
        <v>879.82</v>
      </c>
      <c r="L53" s="102">
        <f t="shared" si="14"/>
        <v>37621</v>
      </c>
      <c r="M53" s="103" t="b">
        <f>(A53&gt;=Interface!$F$5)</f>
        <v>1</v>
      </c>
      <c r="N53" s="103" t="b">
        <f>(A53&lt;=Interface!$F$6)</f>
        <v>0</v>
      </c>
      <c r="O53">
        <f t="shared" si="15"/>
        <v>0</v>
      </c>
      <c r="P53" s="108" t="str">
        <f t="shared" si="16"/>
        <v/>
      </c>
      <c r="Q53" s="108" t="str">
        <f t="shared" si="17"/>
        <v/>
      </c>
      <c r="R53" s="108" t="str">
        <f t="shared" si="18"/>
        <v/>
      </c>
      <c r="S53" s="108" t="str">
        <f t="shared" si="19"/>
        <v/>
      </c>
      <c r="T53" s="108" t="str">
        <f t="shared" si="20"/>
        <v/>
      </c>
      <c r="U53" s="108" t="str">
        <f t="shared" si="21"/>
        <v/>
      </c>
      <c r="V53" s="108" t="str">
        <f t="shared" si="22"/>
        <v/>
      </c>
      <c r="W53" s="108" t="str">
        <f t="shared" si="23"/>
        <v/>
      </c>
      <c r="X53" s="108" t="str">
        <f t="shared" si="24"/>
        <v/>
      </c>
    </row>
    <row r="54" spans="1:24" x14ac:dyDescent="0.25">
      <c r="A54" s="33">
        <v>37652</v>
      </c>
      <c r="B54" s="27">
        <v>22.34</v>
      </c>
      <c r="C54" s="27">
        <v>19.260000000000002</v>
      </c>
      <c r="D54" s="27">
        <v>21.77</v>
      </c>
      <c r="E54" s="30">
        <v>17.637</v>
      </c>
      <c r="F54" s="27">
        <v>26.46</v>
      </c>
      <c r="G54" s="27">
        <v>19.48</v>
      </c>
      <c r="H54" s="27">
        <v>18.850000000000001</v>
      </c>
      <c r="I54" s="27">
        <v>14.45</v>
      </c>
      <c r="J54" s="27">
        <v>18.7</v>
      </c>
      <c r="K54" s="27">
        <v>855.7</v>
      </c>
      <c r="L54" s="102">
        <f t="shared" si="14"/>
        <v>37652</v>
      </c>
      <c r="M54" s="103" t="b">
        <f>(A54&gt;=Interface!$F$5)</f>
        <v>1</v>
      </c>
      <c r="N54" s="103" t="b">
        <f>(A54&lt;=Interface!$F$6)</f>
        <v>0</v>
      </c>
      <c r="O54">
        <f t="shared" si="15"/>
        <v>0</v>
      </c>
      <c r="P54" s="108" t="str">
        <f t="shared" si="16"/>
        <v/>
      </c>
      <c r="Q54" s="108" t="str">
        <f t="shared" si="17"/>
        <v/>
      </c>
      <c r="R54" s="108" t="str">
        <f t="shared" si="18"/>
        <v/>
      </c>
      <c r="S54" s="108" t="str">
        <f t="shared" si="19"/>
        <v/>
      </c>
      <c r="T54" s="108" t="str">
        <f t="shared" si="20"/>
        <v/>
      </c>
      <c r="U54" s="108" t="str">
        <f t="shared" si="21"/>
        <v/>
      </c>
      <c r="V54" s="108" t="str">
        <f t="shared" si="22"/>
        <v/>
      </c>
      <c r="W54" s="108" t="str">
        <f t="shared" si="23"/>
        <v/>
      </c>
      <c r="X54" s="108" t="str">
        <f t="shared" si="24"/>
        <v/>
      </c>
    </row>
    <row r="55" spans="1:24" x14ac:dyDescent="0.25">
      <c r="A55" s="33">
        <v>37680</v>
      </c>
      <c r="B55" s="27">
        <v>22.24</v>
      </c>
      <c r="C55" s="27">
        <v>18.670000000000002</v>
      </c>
      <c r="D55" s="27">
        <v>22.41</v>
      </c>
      <c r="E55" s="30">
        <v>17.093</v>
      </c>
      <c r="F55" s="27">
        <v>25.87</v>
      </c>
      <c r="G55" s="27">
        <v>19.18</v>
      </c>
      <c r="H55" s="27">
        <v>18.350000000000001</v>
      </c>
      <c r="I55" s="27">
        <v>14.52</v>
      </c>
      <c r="J55" s="27">
        <v>17.7</v>
      </c>
      <c r="K55" s="27">
        <v>841.15</v>
      </c>
      <c r="L55" s="102">
        <f t="shared" si="14"/>
        <v>37680</v>
      </c>
      <c r="M55" s="103" t="b">
        <f>(A55&gt;=Interface!$F$5)</f>
        <v>1</v>
      </c>
      <c r="N55" s="103" t="b">
        <f>(A55&lt;=Interface!$F$6)</f>
        <v>0</v>
      </c>
      <c r="O55">
        <f t="shared" si="15"/>
        <v>0</v>
      </c>
      <c r="P55" s="108" t="str">
        <f t="shared" si="16"/>
        <v/>
      </c>
      <c r="Q55" s="108" t="str">
        <f t="shared" si="17"/>
        <v/>
      </c>
      <c r="R55" s="108" t="str">
        <f t="shared" si="18"/>
        <v/>
      </c>
      <c r="S55" s="108" t="str">
        <f t="shared" si="19"/>
        <v/>
      </c>
      <c r="T55" s="108" t="str">
        <f t="shared" si="20"/>
        <v/>
      </c>
      <c r="U55" s="108" t="str">
        <f t="shared" si="21"/>
        <v/>
      </c>
      <c r="V55" s="108" t="str">
        <f t="shared" si="22"/>
        <v/>
      </c>
      <c r="W55" s="108" t="str">
        <f t="shared" si="23"/>
        <v/>
      </c>
      <c r="X55" s="108" t="str">
        <f t="shared" si="24"/>
        <v/>
      </c>
    </row>
    <row r="56" spans="1:24" x14ac:dyDescent="0.25">
      <c r="A56" s="33">
        <v>37711</v>
      </c>
      <c r="B56" s="27">
        <v>22.73</v>
      </c>
      <c r="C56" s="27">
        <v>18.57</v>
      </c>
      <c r="D56" s="27">
        <v>22.32</v>
      </c>
      <c r="E56" s="30">
        <v>16.857500000000002</v>
      </c>
      <c r="F56" s="27">
        <v>26.72</v>
      </c>
      <c r="G56" s="27">
        <v>19.309999999999999</v>
      </c>
      <c r="H56" s="27">
        <v>18.38</v>
      </c>
      <c r="I56" s="27">
        <v>14.3</v>
      </c>
      <c r="J56" s="27">
        <v>18.399999999999999</v>
      </c>
      <c r="K56" s="27">
        <v>848.18</v>
      </c>
      <c r="L56" s="102">
        <f t="shared" si="14"/>
        <v>37711</v>
      </c>
      <c r="M56" s="103" t="b">
        <f>(A56&gt;=Interface!$F$5)</f>
        <v>1</v>
      </c>
      <c r="N56" s="103" t="b">
        <f>(A56&lt;=Interface!$F$6)</f>
        <v>0</v>
      </c>
      <c r="O56">
        <f t="shared" si="15"/>
        <v>0</v>
      </c>
      <c r="P56" s="108" t="str">
        <f t="shared" si="16"/>
        <v/>
      </c>
      <c r="Q56" s="108" t="str">
        <f t="shared" si="17"/>
        <v/>
      </c>
      <c r="R56" s="108" t="str">
        <f t="shared" si="18"/>
        <v/>
      </c>
      <c r="S56" s="108" t="str">
        <f t="shared" si="19"/>
        <v/>
      </c>
      <c r="T56" s="108" t="str">
        <f t="shared" si="20"/>
        <v/>
      </c>
      <c r="U56" s="108" t="str">
        <f t="shared" si="21"/>
        <v/>
      </c>
      <c r="V56" s="108" t="str">
        <f t="shared" si="22"/>
        <v/>
      </c>
      <c r="W56" s="108" t="str">
        <f t="shared" si="23"/>
        <v/>
      </c>
      <c r="X56" s="108" t="str">
        <f t="shared" si="24"/>
        <v/>
      </c>
    </row>
    <row r="57" spans="1:24" x14ac:dyDescent="0.25">
      <c r="A57" s="33">
        <v>37741</v>
      </c>
      <c r="B57" s="27">
        <v>25.39</v>
      </c>
      <c r="C57" s="27">
        <v>19.12</v>
      </c>
      <c r="D57" s="27">
        <v>22.13</v>
      </c>
      <c r="E57" s="30">
        <v>18.976800000000001</v>
      </c>
      <c r="F57" s="27">
        <v>27.6</v>
      </c>
      <c r="G57" s="27">
        <v>21.4</v>
      </c>
      <c r="H57" s="27">
        <v>20.04</v>
      </c>
      <c r="I57" s="27">
        <v>15.61</v>
      </c>
      <c r="J57" s="27">
        <v>19.989999999999998</v>
      </c>
      <c r="K57" s="27">
        <v>916.92</v>
      </c>
      <c r="L57" s="102">
        <f t="shared" si="14"/>
        <v>37741</v>
      </c>
      <c r="M57" s="103" t="b">
        <f>(A57&gt;=Interface!$F$5)</f>
        <v>1</v>
      </c>
      <c r="N57" s="103" t="b">
        <f>(A57&lt;=Interface!$F$6)</f>
        <v>0</v>
      </c>
      <c r="O57">
        <f t="shared" si="15"/>
        <v>0</v>
      </c>
      <c r="P57" s="108" t="str">
        <f t="shared" si="16"/>
        <v/>
      </c>
      <c r="Q57" s="108" t="str">
        <f t="shared" si="17"/>
        <v/>
      </c>
      <c r="R57" s="108" t="str">
        <f t="shared" si="18"/>
        <v/>
      </c>
      <c r="S57" s="108" t="str">
        <f t="shared" si="19"/>
        <v/>
      </c>
      <c r="T57" s="108" t="str">
        <f t="shared" si="20"/>
        <v/>
      </c>
      <c r="U57" s="108" t="str">
        <f t="shared" si="21"/>
        <v/>
      </c>
      <c r="V57" s="108" t="str">
        <f t="shared" si="22"/>
        <v/>
      </c>
      <c r="W57" s="108" t="str">
        <f t="shared" si="23"/>
        <v/>
      </c>
      <c r="X57" s="108" t="str">
        <f t="shared" si="24"/>
        <v/>
      </c>
    </row>
    <row r="58" spans="1:24" x14ac:dyDescent="0.25">
      <c r="A58" s="33">
        <v>37771</v>
      </c>
      <c r="B58" s="27">
        <v>26.74</v>
      </c>
      <c r="C58" s="27">
        <v>20.059999999999999</v>
      </c>
      <c r="D58" s="27">
        <v>24.48</v>
      </c>
      <c r="E58" s="30">
        <v>19.943100000000001</v>
      </c>
      <c r="F58" s="27">
        <v>28.17</v>
      </c>
      <c r="G58" s="27">
        <v>21.98</v>
      </c>
      <c r="H58" s="27">
        <v>20.66</v>
      </c>
      <c r="I58" s="27">
        <v>16.95</v>
      </c>
      <c r="J58" s="27">
        <v>22.01</v>
      </c>
      <c r="K58" s="27">
        <v>963.59</v>
      </c>
      <c r="L58" s="102">
        <f t="shared" si="14"/>
        <v>37771</v>
      </c>
      <c r="M58" s="103" t="b">
        <f>(A58&gt;=Interface!$F$5)</f>
        <v>1</v>
      </c>
      <c r="N58" s="103" t="b">
        <f>(A58&lt;=Interface!$F$6)</f>
        <v>0</v>
      </c>
      <c r="O58">
        <f t="shared" si="15"/>
        <v>0</v>
      </c>
      <c r="P58" s="108" t="str">
        <f t="shared" si="16"/>
        <v/>
      </c>
      <c r="Q58" s="108" t="str">
        <f t="shared" si="17"/>
        <v/>
      </c>
      <c r="R58" s="108" t="str">
        <f t="shared" si="18"/>
        <v/>
      </c>
      <c r="S58" s="108" t="str">
        <f t="shared" si="19"/>
        <v/>
      </c>
      <c r="T58" s="108" t="str">
        <f t="shared" si="20"/>
        <v/>
      </c>
      <c r="U58" s="108" t="str">
        <f t="shared" si="21"/>
        <v/>
      </c>
      <c r="V58" s="108" t="str">
        <f t="shared" si="22"/>
        <v/>
      </c>
      <c r="W58" s="108" t="str">
        <f t="shared" si="23"/>
        <v/>
      </c>
      <c r="X58" s="108" t="str">
        <f t="shared" si="24"/>
        <v/>
      </c>
    </row>
    <row r="59" spans="1:24" x14ac:dyDescent="0.25">
      <c r="A59" s="33">
        <v>37802</v>
      </c>
      <c r="B59" s="27">
        <v>27.09</v>
      </c>
      <c r="C59" s="27">
        <v>20.16</v>
      </c>
      <c r="D59" s="27">
        <v>24.05</v>
      </c>
      <c r="E59" s="30">
        <v>19.934999999999999</v>
      </c>
      <c r="F59" s="27">
        <v>29.33</v>
      </c>
      <c r="G59" s="27">
        <v>22.39</v>
      </c>
      <c r="H59" s="27">
        <v>20.73</v>
      </c>
      <c r="I59" s="27">
        <v>17.07</v>
      </c>
      <c r="J59" s="27">
        <v>22.12</v>
      </c>
      <c r="K59" s="27">
        <v>974.5</v>
      </c>
      <c r="L59" s="102">
        <f t="shared" si="14"/>
        <v>37802</v>
      </c>
      <c r="M59" s="103" t="b">
        <f>(A59&gt;=Interface!$F$5)</f>
        <v>1</v>
      </c>
      <c r="N59" s="103" t="b">
        <f>(A59&lt;=Interface!$F$6)</f>
        <v>0</v>
      </c>
      <c r="O59">
        <f t="shared" si="15"/>
        <v>0</v>
      </c>
      <c r="P59" s="108" t="str">
        <f t="shared" si="16"/>
        <v/>
      </c>
      <c r="Q59" s="108" t="str">
        <f t="shared" si="17"/>
        <v/>
      </c>
      <c r="R59" s="108" t="str">
        <f t="shared" si="18"/>
        <v/>
      </c>
      <c r="S59" s="108" t="str">
        <f t="shared" si="19"/>
        <v/>
      </c>
      <c r="T59" s="108" t="str">
        <f t="shared" si="20"/>
        <v/>
      </c>
      <c r="U59" s="108" t="str">
        <f t="shared" si="21"/>
        <v/>
      </c>
      <c r="V59" s="108" t="str">
        <f t="shared" si="22"/>
        <v/>
      </c>
      <c r="W59" s="108" t="str">
        <f t="shared" si="23"/>
        <v/>
      </c>
      <c r="X59" s="108" t="str">
        <f t="shared" si="24"/>
        <v/>
      </c>
    </row>
    <row r="60" spans="1:24" x14ac:dyDescent="0.25">
      <c r="A60" s="33">
        <v>37833</v>
      </c>
      <c r="B60" s="27">
        <v>27.59</v>
      </c>
      <c r="C60" s="27">
        <v>20.13</v>
      </c>
      <c r="D60" s="27">
        <v>23.2</v>
      </c>
      <c r="E60" s="30">
        <v>20.803899999999999</v>
      </c>
      <c r="F60" s="27">
        <v>28.89</v>
      </c>
      <c r="G60" s="27">
        <v>23.13</v>
      </c>
      <c r="H60" s="27">
        <v>22.36</v>
      </c>
      <c r="I60" s="27">
        <v>17.600000000000001</v>
      </c>
      <c r="J60" s="27">
        <v>20.64</v>
      </c>
      <c r="K60" s="27">
        <v>990.31</v>
      </c>
      <c r="L60" s="102">
        <f t="shared" si="14"/>
        <v>37833</v>
      </c>
      <c r="M60" s="103" t="b">
        <f>(A60&gt;=Interface!$F$5)</f>
        <v>1</v>
      </c>
      <c r="N60" s="103" t="b">
        <f>(A60&lt;=Interface!$F$6)</f>
        <v>0</v>
      </c>
      <c r="O60">
        <f t="shared" si="15"/>
        <v>0</v>
      </c>
      <c r="P60" s="108" t="str">
        <f t="shared" si="16"/>
        <v/>
      </c>
      <c r="Q60" s="108" t="str">
        <f t="shared" si="17"/>
        <v/>
      </c>
      <c r="R60" s="108" t="str">
        <f t="shared" si="18"/>
        <v/>
      </c>
      <c r="S60" s="108" t="str">
        <f t="shared" si="19"/>
        <v/>
      </c>
      <c r="T60" s="108" t="str">
        <f t="shared" si="20"/>
        <v/>
      </c>
      <c r="U60" s="108" t="str">
        <f t="shared" si="21"/>
        <v/>
      </c>
      <c r="V60" s="108" t="str">
        <f t="shared" si="22"/>
        <v/>
      </c>
      <c r="W60" s="108" t="str">
        <f t="shared" si="23"/>
        <v/>
      </c>
      <c r="X60" s="108" t="str">
        <f t="shared" si="24"/>
        <v/>
      </c>
    </row>
    <row r="61" spans="1:24" x14ac:dyDescent="0.25">
      <c r="A61" s="33">
        <v>37862</v>
      </c>
      <c r="B61" s="27">
        <v>29</v>
      </c>
      <c r="C61" s="27">
        <v>20.47</v>
      </c>
      <c r="D61" s="27">
        <v>24.68</v>
      </c>
      <c r="E61" s="30">
        <v>20.560300000000002</v>
      </c>
      <c r="F61" s="27">
        <v>27.82</v>
      </c>
      <c r="G61" s="27">
        <v>24.03</v>
      </c>
      <c r="H61" s="27">
        <v>22.98</v>
      </c>
      <c r="I61" s="27">
        <v>18.440000000000001</v>
      </c>
      <c r="J61" s="27">
        <v>21.05</v>
      </c>
      <c r="K61" s="27">
        <v>1008.01</v>
      </c>
      <c r="L61" s="102">
        <f t="shared" si="14"/>
        <v>37862</v>
      </c>
      <c r="M61" s="103" t="b">
        <f>(A61&gt;=Interface!$F$5)</f>
        <v>1</v>
      </c>
      <c r="N61" s="103" t="b">
        <f>(A61&lt;=Interface!$F$6)</f>
        <v>0</v>
      </c>
      <c r="O61">
        <f t="shared" si="15"/>
        <v>0</v>
      </c>
      <c r="P61" s="108" t="str">
        <f t="shared" si="16"/>
        <v/>
      </c>
      <c r="Q61" s="108" t="str">
        <f t="shared" si="17"/>
        <v/>
      </c>
      <c r="R61" s="108" t="str">
        <f t="shared" si="18"/>
        <v/>
      </c>
      <c r="S61" s="108" t="str">
        <f t="shared" si="19"/>
        <v/>
      </c>
      <c r="T61" s="108" t="str">
        <f t="shared" si="20"/>
        <v/>
      </c>
      <c r="U61" s="108" t="str">
        <f t="shared" si="21"/>
        <v/>
      </c>
      <c r="V61" s="108" t="str">
        <f t="shared" si="22"/>
        <v/>
      </c>
      <c r="W61" s="108" t="str">
        <f t="shared" si="23"/>
        <v/>
      </c>
      <c r="X61" s="108" t="str">
        <f t="shared" si="24"/>
        <v/>
      </c>
    </row>
    <row r="62" spans="1:24" x14ac:dyDescent="0.25">
      <c r="A62" s="33">
        <v>37894</v>
      </c>
      <c r="B62" s="27">
        <v>27.58</v>
      </c>
      <c r="C62" s="27">
        <v>20.32</v>
      </c>
      <c r="D62" s="27">
        <v>24.05</v>
      </c>
      <c r="E62" s="30">
        <v>20.633400000000002</v>
      </c>
      <c r="F62" s="27">
        <v>27.81</v>
      </c>
      <c r="G62" s="27">
        <v>23.29</v>
      </c>
      <c r="H62" s="27">
        <v>21.83</v>
      </c>
      <c r="I62" s="27">
        <v>18.28</v>
      </c>
      <c r="J62" s="27">
        <v>21.9</v>
      </c>
      <c r="K62" s="27">
        <v>995.97</v>
      </c>
      <c r="L62" s="102">
        <f t="shared" si="14"/>
        <v>37894</v>
      </c>
      <c r="M62" s="103" t="b">
        <f>(A62&gt;=Interface!$F$5)</f>
        <v>1</v>
      </c>
      <c r="N62" s="103" t="b">
        <f>(A62&lt;=Interface!$F$6)</f>
        <v>0</v>
      </c>
      <c r="O62">
        <f t="shared" si="15"/>
        <v>0</v>
      </c>
      <c r="P62" s="108" t="str">
        <f t="shared" si="16"/>
        <v/>
      </c>
      <c r="Q62" s="108" t="str">
        <f t="shared" si="17"/>
        <v/>
      </c>
      <c r="R62" s="108" t="str">
        <f t="shared" si="18"/>
        <v/>
      </c>
      <c r="S62" s="108" t="str">
        <f t="shared" si="19"/>
        <v/>
      </c>
      <c r="T62" s="108" t="str">
        <f t="shared" si="20"/>
        <v/>
      </c>
      <c r="U62" s="108" t="str">
        <f t="shared" si="21"/>
        <v/>
      </c>
      <c r="V62" s="108" t="str">
        <f t="shared" si="22"/>
        <v/>
      </c>
      <c r="W62" s="108" t="str">
        <f t="shared" si="23"/>
        <v/>
      </c>
      <c r="X62" s="108" t="str">
        <f t="shared" si="24"/>
        <v/>
      </c>
    </row>
    <row r="63" spans="1:24" x14ac:dyDescent="0.25">
      <c r="A63" s="33">
        <v>37925</v>
      </c>
      <c r="B63" s="27">
        <v>30.09</v>
      </c>
      <c r="C63" s="27">
        <v>21.24</v>
      </c>
      <c r="D63" s="27">
        <v>24.28</v>
      </c>
      <c r="E63" s="30">
        <v>22.0625</v>
      </c>
      <c r="F63" s="27">
        <v>28</v>
      </c>
      <c r="G63" s="27">
        <v>24.73</v>
      </c>
      <c r="H63" s="27">
        <v>23.91</v>
      </c>
      <c r="I63" s="27">
        <v>19.62</v>
      </c>
      <c r="J63" s="27">
        <v>22.05</v>
      </c>
      <c r="K63" s="27">
        <v>1050.71</v>
      </c>
      <c r="L63" s="102">
        <f t="shared" si="14"/>
        <v>37925</v>
      </c>
      <c r="M63" s="103" t="b">
        <f>(A63&gt;=Interface!$F$5)</f>
        <v>1</v>
      </c>
      <c r="N63" s="103" t="b">
        <f>(A63&lt;=Interface!$F$6)</f>
        <v>0</v>
      </c>
      <c r="O63">
        <f t="shared" si="15"/>
        <v>0</v>
      </c>
      <c r="P63" s="108" t="str">
        <f t="shared" si="16"/>
        <v/>
      </c>
      <c r="Q63" s="108" t="str">
        <f t="shared" si="17"/>
        <v/>
      </c>
      <c r="R63" s="108" t="str">
        <f t="shared" si="18"/>
        <v/>
      </c>
      <c r="S63" s="108" t="str">
        <f t="shared" si="19"/>
        <v/>
      </c>
      <c r="T63" s="108" t="str">
        <f t="shared" si="20"/>
        <v/>
      </c>
      <c r="U63" s="108" t="str">
        <f t="shared" si="21"/>
        <v/>
      </c>
      <c r="V63" s="108" t="str">
        <f t="shared" si="22"/>
        <v/>
      </c>
      <c r="W63" s="108" t="str">
        <f t="shared" si="23"/>
        <v/>
      </c>
      <c r="X63" s="108" t="str">
        <f t="shared" si="24"/>
        <v/>
      </c>
    </row>
    <row r="64" spans="1:24" x14ac:dyDescent="0.25">
      <c r="A64" s="33">
        <v>37953</v>
      </c>
      <c r="B64" s="27">
        <v>30.36</v>
      </c>
      <c r="C64" s="27">
        <v>21.49</v>
      </c>
      <c r="D64" s="27">
        <v>24.47</v>
      </c>
      <c r="E64" s="30">
        <v>21.981300000000001</v>
      </c>
      <c r="F64" s="27">
        <v>28.6</v>
      </c>
      <c r="G64" s="27">
        <v>25.22</v>
      </c>
      <c r="H64" s="27">
        <v>24.45</v>
      </c>
      <c r="I64" s="27">
        <v>19.899999999999999</v>
      </c>
      <c r="J64" s="27">
        <v>22.1</v>
      </c>
      <c r="K64" s="27">
        <v>1058.2</v>
      </c>
      <c r="L64" s="102">
        <f t="shared" si="14"/>
        <v>37953</v>
      </c>
      <c r="M64" s="103" t="b">
        <f>(A64&gt;=Interface!$F$5)</f>
        <v>1</v>
      </c>
      <c r="N64" s="103" t="b">
        <f>(A64&lt;=Interface!$F$6)</f>
        <v>0</v>
      </c>
      <c r="O64">
        <f t="shared" si="15"/>
        <v>0</v>
      </c>
      <c r="P64" s="108" t="str">
        <f t="shared" si="16"/>
        <v/>
      </c>
      <c r="Q64" s="108" t="str">
        <f t="shared" si="17"/>
        <v/>
      </c>
      <c r="R64" s="108" t="str">
        <f t="shared" si="18"/>
        <v/>
      </c>
      <c r="S64" s="108" t="str">
        <f t="shared" si="19"/>
        <v/>
      </c>
      <c r="T64" s="108" t="str">
        <f t="shared" si="20"/>
        <v/>
      </c>
      <c r="U64" s="108" t="str">
        <f t="shared" si="21"/>
        <v/>
      </c>
      <c r="V64" s="108" t="str">
        <f t="shared" si="22"/>
        <v/>
      </c>
      <c r="W64" s="108" t="str">
        <f t="shared" si="23"/>
        <v/>
      </c>
      <c r="X64" s="108" t="str">
        <f t="shared" si="24"/>
        <v/>
      </c>
    </row>
    <row r="65" spans="1:24" x14ac:dyDescent="0.25">
      <c r="A65" s="33">
        <v>37986</v>
      </c>
      <c r="B65" s="27">
        <v>31.49</v>
      </c>
      <c r="C65" s="27">
        <v>21.78</v>
      </c>
      <c r="D65" s="27">
        <v>27.55</v>
      </c>
      <c r="E65" s="30">
        <v>22.841999999999999</v>
      </c>
      <c r="F65" s="27">
        <v>30.15</v>
      </c>
      <c r="G65" s="27">
        <v>26.76</v>
      </c>
      <c r="H65" s="27">
        <v>26.69</v>
      </c>
      <c r="I65" s="27">
        <v>20.38</v>
      </c>
      <c r="J65" s="27">
        <v>23.33</v>
      </c>
      <c r="K65" s="27">
        <v>1111.92</v>
      </c>
      <c r="L65" s="102">
        <f t="shared" si="14"/>
        <v>37986</v>
      </c>
      <c r="M65" s="103" t="b">
        <f>(A65&gt;=Interface!$F$5)</f>
        <v>1</v>
      </c>
      <c r="N65" s="103" t="b">
        <f>(A65&lt;=Interface!$F$6)</f>
        <v>0</v>
      </c>
      <c r="O65">
        <f t="shared" si="15"/>
        <v>0</v>
      </c>
      <c r="P65" s="108" t="str">
        <f t="shared" si="16"/>
        <v/>
      </c>
      <c r="Q65" s="108" t="str">
        <f t="shared" si="17"/>
        <v/>
      </c>
      <c r="R65" s="108" t="str">
        <f t="shared" si="18"/>
        <v/>
      </c>
      <c r="S65" s="108" t="str">
        <f t="shared" si="19"/>
        <v/>
      </c>
      <c r="T65" s="108" t="str">
        <f t="shared" si="20"/>
        <v/>
      </c>
      <c r="U65" s="108" t="str">
        <f t="shared" si="21"/>
        <v/>
      </c>
      <c r="V65" s="108" t="str">
        <f t="shared" si="22"/>
        <v/>
      </c>
      <c r="W65" s="108" t="str">
        <f t="shared" si="23"/>
        <v/>
      </c>
      <c r="X65" s="108" t="str">
        <f t="shared" si="24"/>
        <v/>
      </c>
    </row>
    <row r="66" spans="1:24" x14ac:dyDescent="0.25">
      <c r="A66" s="33">
        <v>38016</v>
      </c>
      <c r="B66" s="27">
        <v>31.31</v>
      </c>
      <c r="C66" s="27">
        <v>21.78</v>
      </c>
      <c r="D66" s="27">
        <v>28.17</v>
      </c>
      <c r="E66" s="30">
        <v>23.589099999999998</v>
      </c>
      <c r="F66" s="27">
        <v>30.98</v>
      </c>
      <c r="G66" s="27">
        <v>27.03</v>
      </c>
      <c r="H66" s="27">
        <v>25.51</v>
      </c>
      <c r="I66" s="27">
        <v>21.25</v>
      </c>
      <c r="J66" s="27">
        <v>23.81</v>
      </c>
      <c r="K66" s="27">
        <v>1131.1300000000001</v>
      </c>
      <c r="L66" s="102">
        <f t="shared" si="14"/>
        <v>38016</v>
      </c>
      <c r="M66" s="103" t="b">
        <f>(A66&gt;=Interface!$F$5)</f>
        <v>1</v>
      </c>
      <c r="N66" s="103" t="b">
        <f>(A66&lt;=Interface!$F$6)</f>
        <v>0</v>
      </c>
      <c r="O66">
        <f t="shared" si="15"/>
        <v>0</v>
      </c>
      <c r="P66" s="108" t="str">
        <f t="shared" si="16"/>
        <v/>
      </c>
      <c r="Q66" s="108" t="str">
        <f t="shared" si="17"/>
        <v/>
      </c>
      <c r="R66" s="108" t="str">
        <f t="shared" si="18"/>
        <v/>
      </c>
      <c r="S66" s="108" t="str">
        <f t="shared" si="19"/>
        <v/>
      </c>
      <c r="T66" s="108" t="str">
        <f t="shared" si="20"/>
        <v/>
      </c>
      <c r="U66" s="108" t="str">
        <f t="shared" si="21"/>
        <v/>
      </c>
      <c r="V66" s="108" t="str">
        <f t="shared" si="22"/>
        <v/>
      </c>
      <c r="W66" s="108" t="str">
        <f t="shared" si="23"/>
        <v/>
      </c>
      <c r="X66" s="108" t="str">
        <f t="shared" si="24"/>
        <v/>
      </c>
    </row>
    <row r="67" spans="1:24" x14ac:dyDescent="0.25">
      <c r="A67" s="33">
        <v>38044</v>
      </c>
      <c r="B67" s="27">
        <v>31.99</v>
      </c>
      <c r="C67" s="27">
        <v>23.02</v>
      </c>
      <c r="D67" s="27">
        <v>29.65</v>
      </c>
      <c r="E67" s="30">
        <v>24.263100000000001</v>
      </c>
      <c r="F67" s="27">
        <v>31.31</v>
      </c>
      <c r="G67" s="27">
        <v>26.83</v>
      </c>
      <c r="H67" s="27">
        <v>26.84</v>
      </c>
      <c r="I67" s="27">
        <v>20.71</v>
      </c>
      <c r="J67" s="27">
        <v>24.26</v>
      </c>
      <c r="K67" s="27">
        <v>1144.94</v>
      </c>
      <c r="L67" s="102">
        <f t="shared" si="14"/>
        <v>38044</v>
      </c>
      <c r="M67" s="103" t="b">
        <f>(A67&gt;=Interface!$F$5)</f>
        <v>1</v>
      </c>
      <c r="N67" s="103" t="b">
        <f>(A67&lt;=Interface!$F$6)</f>
        <v>0</v>
      </c>
      <c r="O67">
        <f t="shared" si="15"/>
        <v>0</v>
      </c>
      <c r="P67" s="108" t="str">
        <f t="shared" si="16"/>
        <v/>
      </c>
      <c r="Q67" s="108" t="str">
        <f t="shared" si="17"/>
        <v/>
      </c>
      <c r="R67" s="108" t="str">
        <f t="shared" si="18"/>
        <v/>
      </c>
      <c r="S67" s="108" t="str">
        <f t="shared" si="19"/>
        <v/>
      </c>
      <c r="T67" s="108" t="str">
        <f t="shared" si="20"/>
        <v/>
      </c>
      <c r="U67" s="108" t="str">
        <f t="shared" si="21"/>
        <v/>
      </c>
      <c r="V67" s="108" t="str">
        <f t="shared" si="22"/>
        <v/>
      </c>
      <c r="W67" s="108" t="str">
        <f t="shared" si="23"/>
        <v/>
      </c>
      <c r="X67" s="108" t="str">
        <f t="shared" si="24"/>
        <v/>
      </c>
    </row>
    <row r="68" spans="1:24" x14ac:dyDescent="0.25">
      <c r="A68" s="33">
        <v>38077</v>
      </c>
      <c r="B68" s="27">
        <v>31.75</v>
      </c>
      <c r="C68" s="27">
        <v>22.88</v>
      </c>
      <c r="D68" s="27">
        <v>29.34</v>
      </c>
      <c r="E68" s="30">
        <v>23.8733</v>
      </c>
      <c r="F68" s="27">
        <v>29.93</v>
      </c>
      <c r="G68" s="27">
        <v>26.41</v>
      </c>
      <c r="H68" s="27">
        <v>26.13</v>
      </c>
      <c r="I68" s="27">
        <v>20.16</v>
      </c>
      <c r="J68" s="27">
        <v>24.32</v>
      </c>
      <c r="K68" s="27">
        <v>1126.21</v>
      </c>
      <c r="L68" s="102">
        <f t="shared" si="14"/>
        <v>38077</v>
      </c>
      <c r="M68" s="103" t="b">
        <f>(A68&gt;=Interface!$F$5)</f>
        <v>1</v>
      </c>
      <c r="N68" s="103" t="b">
        <f>(A68&lt;=Interface!$F$6)</f>
        <v>0</v>
      </c>
      <c r="O68">
        <f t="shared" si="15"/>
        <v>0</v>
      </c>
      <c r="P68" s="108" t="str">
        <f t="shared" si="16"/>
        <v/>
      </c>
      <c r="Q68" s="108" t="str">
        <f t="shared" si="17"/>
        <v/>
      </c>
      <c r="R68" s="108" t="str">
        <f t="shared" si="18"/>
        <v/>
      </c>
      <c r="S68" s="108" t="str">
        <f t="shared" si="19"/>
        <v/>
      </c>
      <c r="T68" s="108" t="str">
        <f t="shared" si="20"/>
        <v/>
      </c>
      <c r="U68" s="108" t="str">
        <f t="shared" si="21"/>
        <v/>
      </c>
      <c r="V68" s="108" t="str">
        <f t="shared" si="22"/>
        <v/>
      </c>
      <c r="W68" s="108" t="str">
        <f t="shared" si="23"/>
        <v/>
      </c>
      <c r="X68" s="108" t="str">
        <f t="shared" si="24"/>
        <v/>
      </c>
    </row>
    <row r="69" spans="1:24" x14ac:dyDescent="0.25">
      <c r="A69" s="33">
        <v>38107</v>
      </c>
      <c r="B69" s="27">
        <v>31.39</v>
      </c>
      <c r="C69" s="27">
        <v>23.18</v>
      </c>
      <c r="D69" s="27">
        <v>29.84</v>
      </c>
      <c r="E69" s="30">
        <v>22.8339</v>
      </c>
      <c r="F69" s="27">
        <v>30.86</v>
      </c>
      <c r="G69" s="27">
        <v>26.4</v>
      </c>
      <c r="H69" s="27">
        <v>24.92</v>
      </c>
      <c r="I69" s="27">
        <v>19.39</v>
      </c>
      <c r="J69" s="27">
        <v>23.28</v>
      </c>
      <c r="K69" s="27">
        <v>1107.31</v>
      </c>
      <c r="L69" s="102">
        <f t="shared" si="14"/>
        <v>38107</v>
      </c>
      <c r="M69" s="103" t="b">
        <f>(A69&gt;=Interface!$F$5)</f>
        <v>1</v>
      </c>
      <c r="N69" s="103" t="b">
        <f>(A69&lt;=Interface!$F$6)</f>
        <v>0</v>
      </c>
      <c r="O69">
        <f t="shared" si="15"/>
        <v>0</v>
      </c>
      <c r="P69" s="108" t="str">
        <f t="shared" si="16"/>
        <v/>
      </c>
      <c r="Q69" s="108" t="str">
        <f t="shared" si="17"/>
        <v/>
      </c>
      <c r="R69" s="108" t="str">
        <f t="shared" si="18"/>
        <v/>
      </c>
      <c r="S69" s="108" t="str">
        <f t="shared" si="19"/>
        <v/>
      </c>
      <c r="T69" s="108" t="str">
        <f t="shared" si="20"/>
        <v/>
      </c>
      <c r="U69" s="108" t="str">
        <f t="shared" si="21"/>
        <v/>
      </c>
      <c r="V69" s="108" t="str">
        <f t="shared" si="22"/>
        <v/>
      </c>
      <c r="W69" s="108" t="str">
        <f t="shared" si="23"/>
        <v/>
      </c>
      <c r="X69" s="108" t="str">
        <f t="shared" si="24"/>
        <v/>
      </c>
    </row>
    <row r="70" spans="1:24" x14ac:dyDescent="0.25">
      <c r="A70" s="33">
        <v>38138</v>
      </c>
      <c r="B70" s="27">
        <v>31.59</v>
      </c>
      <c r="C70" s="27">
        <v>23.05</v>
      </c>
      <c r="D70" s="27">
        <v>29.75</v>
      </c>
      <c r="E70" s="30">
        <v>23.223700000000001</v>
      </c>
      <c r="F70" s="27">
        <v>30.76</v>
      </c>
      <c r="G70" s="27">
        <v>27.05</v>
      </c>
      <c r="H70" s="27">
        <v>25.62</v>
      </c>
      <c r="I70" s="27">
        <v>20.149999999999999</v>
      </c>
      <c r="J70" s="27">
        <v>23.56</v>
      </c>
      <c r="K70" s="27">
        <v>1120.68</v>
      </c>
      <c r="L70" s="102">
        <f t="shared" si="14"/>
        <v>38138</v>
      </c>
      <c r="M70" s="103" t="b">
        <f>(A70&gt;=Interface!$F$5)</f>
        <v>1</v>
      </c>
      <c r="N70" s="103" t="b">
        <f>(A70&lt;=Interface!$F$6)</f>
        <v>0</v>
      </c>
      <c r="O70">
        <f t="shared" si="15"/>
        <v>0</v>
      </c>
      <c r="P70" s="108" t="str">
        <f t="shared" si="16"/>
        <v/>
      </c>
      <c r="Q70" s="108" t="str">
        <f t="shared" si="17"/>
        <v/>
      </c>
      <c r="R70" s="108" t="str">
        <f t="shared" si="18"/>
        <v/>
      </c>
      <c r="S70" s="108" t="str">
        <f t="shared" si="19"/>
        <v/>
      </c>
      <c r="T70" s="108" t="str">
        <f t="shared" si="20"/>
        <v/>
      </c>
      <c r="U70" s="108" t="str">
        <f t="shared" si="21"/>
        <v/>
      </c>
      <c r="V70" s="108" t="str">
        <f t="shared" si="22"/>
        <v/>
      </c>
      <c r="W70" s="108" t="str">
        <f t="shared" si="23"/>
        <v/>
      </c>
      <c r="X70" s="108" t="str">
        <f t="shared" si="24"/>
        <v/>
      </c>
    </row>
    <row r="71" spans="1:24" x14ac:dyDescent="0.25">
      <c r="A71" s="33">
        <v>38168</v>
      </c>
      <c r="B71" s="27">
        <v>31.63</v>
      </c>
      <c r="C71" s="27">
        <v>23.09</v>
      </c>
      <c r="D71" s="27">
        <v>31.48</v>
      </c>
      <c r="E71" s="30">
        <v>23.2075</v>
      </c>
      <c r="F71" s="27">
        <v>30.56</v>
      </c>
      <c r="G71" s="27">
        <v>28.66</v>
      </c>
      <c r="H71" s="27">
        <v>26.78</v>
      </c>
      <c r="I71" s="27">
        <v>20.7</v>
      </c>
      <c r="J71" s="27">
        <v>23.76</v>
      </c>
      <c r="K71" s="27">
        <v>1140.8399999999999</v>
      </c>
      <c r="L71" s="102">
        <f t="shared" si="14"/>
        <v>38168</v>
      </c>
      <c r="M71" s="103" t="b">
        <f>(A71&gt;=Interface!$F$5)</f>
        <v>1</v>
      </c>
      <c r="N71" s="103" t="b">
        <f>(A71&lt;=Interface!$F$6)</f>
        <v>0</v>
      </c>
      <c r="O71">
        <f t="shared" si="15"/>
        <v>0</v>
      </c>
      <c r="P71" s="108" t="str">
        <f t="shared" si="16"/>
        <v/>
      </c>
      <c r="Q71" s="108" t="str">
        <f t="shared" si="17"/>
        <v/>
      </c>
      <c r="R71" s="108" t="str">
        <f t="shared" si="18"/>
        <v/>
      </c>
      <c r="S71" s="108" t="str">
        <f t="shared" si="19"/>
        <v/>
      </c>
      <c r="T71" s="108" t="str">
        <f t="shared" si="20"/>
        <v/>
      </c>
      <c r="U71" s="108" t="str">
        <f t="shared" si="21"/>
        <v/>
      </c>
      <c r="V71" s="108" t="str">
        <f t="shared" si="22"/>
        <v/>
      </c>
      <c r="W71" s="108" t="str">
        <f t="shared" si="23"/>
        <v/>
      </c>
      <c r="X71" s="108" t="str">
        <f t="shared" si="24"/>
        <v/>
      </c>
    </row>
    <row r="72" spans="1:24" x14ac:dyDescent="0.25">
      <c r="A72" s="33">
        <v>38198</v>
      </c>
      <c r="B72" s="27">
        <v>30.43</v>
      </c>
      <c r="C72" s="27">
        <v>21.95</v>
      </c>
      <c r="D72" s="27">
        <v>32.450000000000003</v>
      </c>
      <c r="E72" s="30">
        <v>22.7121</v>
      </c>
      <c r="F72" s="27">
        <v>28.92</v>
      </c>
      <c r="G72" s="27">
        <v>27.86</v>
      </c>
      <c r="H72" s="27">
        <v>26.17</v>
      </c>
      <c r="I72" s="27">
        <v>19.440000000000001</v>
      </c>
      <c r="J72" s="27">
        <v>24.12</v>
      </c>
      <c r="K72" s="27">
        <v>1101.72</v>
      </c>
      <c r="L72" s="102">
        <f t="shared" si="14"/>
        <v>38198</v>
      </c>
      <c r="M72" s="103" t="b">
        <f>(A72&gt;=Interface!$F$5)</f>
        <v>1</v>
      </c>
      <c r="N72" s="103" t="b">
        <f>(A72&lt;=Interface!$F$6)</f>
        <v>0</v>
      </c>
      <c r="O72">
        <f t="shared" si="15"/>
        <v>0</v>
      </c>
      <c r="P72" s="108" t="str">
        <f t="shared" si="16"/>
        <v/>
      </c>
      <c r="Q72" s="108" t="str">
        <f t="shared" si="17"/>
        <v/>
      </c>
      <c r="R72" s="108" t="str">
        <f t="shared" si="18"/>
        <v/>
      </c>
      <c r="S72" s="108" t="str">
        <f t="shared" si="19"/>
        <v/>
      </c>
      <c r="T72" s="108" t="str">
        <f t="shared" si="20"/>
        <v/>
      </c>
      <c r="U72" s="108" t="str">
        <f t="shared" si="21"/>
        <v/>
      </c>
      <c r="V72" s="108" t="str">
        <f t="shared" si="22"/>
        <v/>
      </c>
      <c r="W72" s="108" t="str">
        <f t="shared" si="23"/>
        <v/>
      </c>
      <c r="X72" s="108" t="str">
        <f t="shared" si="24"/>
        <v/>
      </c>
    </row>
    <row r="73" spans="1:24" x14ac:dyDescent="0.25">
      <c r="A73" s="33">
        <v>38230</v>
      </c>
      <c r="B73" s="27">
        <v>30.37</v>
      </c>
      <c r="C73" s="27">
        <v>22.34</v>
      </c>
      <c r="D73" s="27">
        <v>31.95</v>
      </c>
      <c r="E73" s="30">
        <v>23.4511</v>
      </c>
      <c r="F73" s="27">
        <v>29.39</v>
      </c>
      <c r="G73" s="27">
        <v>27.88</v>
      </c>
      <c r="H73" s="27">
        <v>26.61</v>
      </c>
      <c r="I73" s="27">
        <v>18.579999999999998</v>
      </c>
      <c r="J73" s="27">
        <v>25.1</v>
      </c>
      <c r="K73" s="27">
        <v>1104.24</v>
      </c>
      <c r="L73" s="102">
        <f t="shared" si="14"/>
        <v>38230</v>
      </c>
      <c r="M73" s="103" t="b">
        <f>(A73&gt;=Interface!$F$5)</f>
        <v>1</v>
      </c>
      <c r="N73" s="103" t="b">
        <f>(A73&lt;=Interface!$F$6)</f>
        <v>0</v>
      </c>
      <c r="O73">
        <f t="shared" si="15"/>
        <v>0</v>
      </c>
      <c r="P73" s="108" t="str">
        <f t="shared" si="16"/>
        <v/>
      </c>
      <c r="Q73" s="108" t="str">
        <f t="shared" si="17"/>
        <v/>
      </c>
      <c r="R73" s="108" t="str">
        <f t="shared" si="18"/>
        <v/>
      </c>
      <c r="S73" s="108" t="str">
        <f t="shared" si="19"/>
        <v/>
      </c>
      <c r="T73" s="108" t="str">
        <f t="shared" si="20"/>
        <v/>
      </c>
      <c r="U73" s="108" t="str">
        <f t="shared" si="21"/>
        <v/>
      </c>
      <c r="V73" s="108" t="str">
        <f t="shared" si="22"/>
        <v/>
      </c>
      <c r="W73" s="108" t="str">
        <f t="shared" si="23"/>
        <v/>
      </c>
      <c r="X73" s="108" t="str">
        <f t="shared" si="24"/>
        <v/>
      </c>
    </row>
    <row r="74" spans="1:24" x14ac:dyDescent="0.25">
      <c r="A74" s="33">
        <v>38260</v>
      </c>
      <c r="B74" s="27">
        <v>31.2</v>
      </c>
      <c r="C74" s="27">
        <v>21.66</v>
      </c>
      <c r="D74" s="27">
        <v>34.93</v>
      </c>
      <c r="E74" s="30">
        <v>23.11</v>
      </c>
      <c r="F74" s="27">
        <v>28.79</v>
      </c>
      <c r="G74" s="27">
        <v>28.38</v>
      </c>
      <c r="H74" s="27">
        <v>27.55</v>
      </c>
      <c r="I74" s="27">
        <v>19.12</v>
      </c>
      <c r="J74" s="27">
        <v>25.05</v>
      </c>
      <c r="K74" s="27">
        <v>1114.58</v>
      </c>
      <c r="L74" s="102">
        <f t="shared" si="14"/>
        <v>38260</v>
      </c>
      <c r="M74" s="103" t="b">
        <f>(A74&gt;=Interface!$F$5)</f>
        <v>1</v>
      </c>
      <c r="N74" s="103" t="b">
        <f>(A74&lt;=Interface!$F$6)</f>
        <v>0</v>
      </c>
      <c r="O74">
        <f t="shared" si="15"/>
        <v>0</v>
      </c>
      <c r="P74" s="108" t="str">
        <f t="shared" si="16"/>
        <v/>
      </c>
      <c r="Q74" s="108" t="str">
        <f t="shared" si="17"/>
        <v/>
      </c>
      <c r="R74" s="108" t="str">
        <f t="shared" si="18"/>
        <v/>
      </c>
      <c r="S74" s="108" t="str">
        <f t="shared" si="19"/>
        <v/>
      </c>
      <c r="T74" s="108" t="str">
        <f t="shared" si="20"/>
        <v/>
      </c>
      <c r="U74" s="108" t="str">
        <f t="shared" si="21"/>
        <v/>
      </c>
      <c r="V74" s="108" t="str">
        <f t="shared" si="22"/>
        <v/>
      </c>
      <c r="W74" s="108" t="str">
        <f t="shared" si="23"/>
        <v/>
      </c>
      <c r="X74" s="108" t="str">
        <f t="shared" si="24"/>
        <v/>
      </c>
    </row>
    <row r="75" spans="1:24" x14ac:dyDescent="0.25">
      <c r="A75" s="33">
        <v>38289</v>
      </c>
      <c r="B75" s="27">
        <v>32.46</v>
      </c>
      <c r="C75" s="27">
        <v>21.8</v>
      </c>
      <c r="D75" s="27">
        <v>35.14</v>
      </c>
      <c r="E75" s="30">
        <v>23.2318</v>
      </c>
      <c r="F75" s="27">
        <v>28.15</v>
      </c>
      <c r="G75" s="27">
        <v>28.67</v>
      </c>
      <c r="H75" s="27">
        <v>27.29</v>
      </c>
      <c r="I75" s="27">
        <v>19.96</v>
      </c>
      <c r="J75" s="27">
        <v>26.27</v>
      </c>
      <c r="K75" s="27">
        <v>1130.2</v>
      </c>
      <c r="L75" s="102">
        <f t="shared" si="14"/>
        <v>38289</v>
      </c>
      <c r="M75" s="103" t="b">
        <f>(A75&gt;=Interface!$F$5)</f>
        <v>1</v>
      </c>
      <c r="N75" s="103" t="b">
        <f>(A75&lt;=Interface!$F$6)</f>
        <v>0</v>
      </c>
      <c r="O75">
        <f t="shared" si="15"/>
        <v>0</v>
      </c>
      <c r="P75" s="108" t="str">
        <f t="shared" si="16"/>
        <v/>
      </c>
      <c r="Q75" s="108" t="str">
        <f t="shared" si="17"/>
        <v/>
      </c>
      <c r="R75" s="108" t="str">
        <f t="shared" si="18"/>
        <v/>
      </c>
      <c r="S75" s="108" t="str">
        <f t="shared" si="19"/>
        <v/>
      </c>
      <c r="T75" s="108" t="str">
        <f t="shared" si="20"/>
        <v/>
      </c>
      <c r="U75" s="108" t="str">
        <f t="shared" si="21"/>
        <v/>
      </c>
      <c r="V75" s="108" t="str">
        <f t="shared" si="22"/>
        <v/>
      </c>
      <c r="W75" s="108" t="str">
        <f t="shared" si="23"/>
        <v/>
      </c>
      <c r="X75" s="108" t="str">
        <f t="shared" si="24"/>
        <v/>
      </c>
    </row>
    <row r="76" spans="1:24" x14ac:dyDescent="0.25">
      <c r="A76" s="33">
        <v>38321</v>
      </c>
      <c r="B76" s="27">
        <v>33.82</v>
      </c>
      <c r="C76" s="27">
        <v>22.34</v>
      </c>
      <c r="D76" s="27">
        <v>37.51</v>
      </c>
      <c r="E76" s="30">
        <v>23.954499999999999</v>
      </c>
      <c r="F76" s="27">
        <v>28.7</v>
      </c>
      <c r="G76" s="27">
        <v>30.47</v>
      </c>
      <c r="H76" s="27">
        <v>29.51</v>
      </c>
      <c r="I76" s="27">
        <v>20.98</v>
      </c>
      <c r="J76" s="27">
        <v>27.44</v>
      </c>
      <c r="K76" s="27">
        <v>1173.82</v>
      </c>
      <c r="L76" s="102">
        <f t="shared" si="14"/>
        <v>38321</v>
      </c>
      <c r="M76" s="103" t="b">
        <f>(A76&gt;=Interface!$F$5)</f>
        <v>1</v>
      </c>
      <c r="N76" s="103" t="b">
        <f>(A76&lt;=Interface!$F$6)</f>
        <v>0</v>
      </c>
      <c r="O76">
        <f t="shared" si="15"/>
        <v>0</v>
      </c>
      <c r="P76" s="108" t="str">
        <f t="shared" si="16"/>
        <v/>
      </c>
      <c r="Q76" s="108" t="str">
        <f t="shared" si="17"/>
        <v/>
      </c>
      <c r="R76" s="108" t="str">
        <f t="shared" si="18"/>
        <v/>
      </c>
      <c r="S76" s="108" t="str">
        <f t="shared" si="19"/>
        <v/>
      </c>
      <c r="T76" s="108" t="str">
        <f t="shared" si="20"/>
        <v/>
      </c>
      <c r="U76" s="108" t="str">
        <f t="shared" si="21"/>
        <v/>
      </c>
      <c r="V76" s="108" t="str">
        <f t="shared" si="22"/>
        <v/>
      </c>
      <c r="W76" s="108" t="str">
        <f t="shared" si="23"/>
        <v/>
      </c>
      <c r="X76" s="108" t="str">
        <f t="shared" si="24"/>
        <v/>
      </c>
    </row>
    <row r="77" spans="1:24" x14ac:dyDescent="0.25">
      <c r="A77" s="33">
        <v>38352</v>
      </c>
      <c r="B77" s="27">
        <v>35.29</v>
      </c>
      <c r="C77" s="27">
        <v>23.08</v>
      </c>
      <c r="D77" s="27">
        <v>36.32</v>
      </c>
      <c r="E77" s="30">
        <v>24.790900000000001</v>
      </c>
      <c r="F77" s="27">
        <v>30.19</v>
      </c>
      <c r="G77" s="27">
        <v>31.07</v>
      </c>
      <c r="H77" s="27">
        <v>29.73</v>
      </c>
      <c r="I77" s="27">
        <v>21.11</v>
      </c>
      <c r="J77" s="27">
        <v>27.85</v>
      </c>
      <c r="K77" s="27">
        <v>1211.92</v>
      </c>
      <c r="L77" s="102">
        <f t="shared" si="14"/>
        <v>38352</v>
      </c>
      <c r="M77" s="103" t="b">
        <f>(A77&gt;=Interface!$F$5)</f>
        <v>1</v>
      </c>
      <c r="N77" s="103" t="b">
        <f>(A77&lt;=Interface!$F$6)</f>
        <v>0</v>
      </c>
      <c r="O77">
        <f t="shared" si="15"/>
        <v>0</v>
      </c>
      <c r="P77" s="108" t="str">
        <f t="shared" si="16"/>
        <v/>
      </c>
      <c r="Q77" s="108" t="str">
        <f t="shared" si="17"/>
        <v/>
      </c>
      <c r="R77" s="108" t="str">
        <f t="shared" si="18"/>
        <v/>
      </c>
      <c r="S77" s="108" t="str">
        <f t="shared" si="19"/>
        <v/>
      </c>
      <c r="T77" s="108" t="str">
        <f t="shared" si="20"/>
        <v/>
      </c>
      <c r="U77" s="108" t="str">
        <f t="shared" si="21"/>
        <v/>
      </c>
      <c r="V77" s="108" t="str">
        <f t="shared" si="22"/>
        <v/>
      </c>
      <c r="W77" s="108" t="str">
        <f t="shared" si="23"/>
        <v/>
      </c>
      <c r="X77" s="108" t="str">
        <f t="shared" si="24"/>
        <v/>
      </c>
    </row>
    <row r="78" spans="1:24" x14ac:dyDescent="0.25">
      <c r="A78" s="33">
        <v>38383</v>
      </c>
      <c r="B78" s="27">
        <v>33.78</v>
      </c>
      <c r="C78" s="27">
        <v>23.35</v>
      </c>
      <c r="D78" s="27">
        <v>37.549999999999997</v>
      </c>
      <c r="E78" s="30">
        <v>24.254999999999999</v>
      </c>
      <c r="F78" s="27">
        <v>29.25</v>
      </c>
      <c r="G78" s="27">
        <v>30.2</v>
      </c>
      <c r="H78" s="27">
        <v>28.82</v>
      </c>
      <c r="I78" s="27">
        <v>19.920000000000002</v>
      </c>
      <c r="J78" s="27">
        <v>28.44</v>
      </c>
      <c r="K78" s="27">
        <v>1181.27</v>
      </c>
      <c r="L78" s="102">
        <f t="shared" si="14"/>
        <v>38383</v>
      </c>
      <c r="M78" s="103" t="b">
        <f>(A78&gt;=Interface!$F$5)</f>
        <v>1</v>
      </c>
      <c r="N78" s="103" t="b">
        <f>(A78&lt;=Interface!$F$6)</f>
        <v>0</v>
      </c>
      <c r="O78">
        <f t="shared" si="15"/>
        <v>0</v>
      </c>
      <c r="P78" s="108" t="str">
        <f t="shared" si="16"/>
        <v/>
      </c>
      <c r="Q78" s="108" t="str">
        <f t="shared" si="17"/>
        <v/>
      </c>
      <c r="R78" s="108" t="str">
        <f t="shared" si="18"/>
        <v/>
      </c>
      <c r="S78" s="108" t="str">
        <f t="shared" si="19"/>
        <v/>
      </c>
      <c r="T78" s="108" t="str">
        <f t="shared" si="20"/>
        <v/>
      </c>
      <c r="U78" s="108" t="str">
        <f t="shared" si="21"/>
        <v/>
      </c>
      <c r="V78" s="108" t="str">
        <f t="shared" si="22"/>
        <v/>
      </c>
      <c r="W78" s="108" t="str">
        <f t="shared" si="23"/>
        <v/>
      </c>
      <c r="X78" s="108" t="str">
        <f t="shared" si="24"/>
        <v/>
      </c>
    </row>
    <row r="79" spans="1:24" x14ac:dyDescent="0.25">
      <c r="A79" s="33">
        <v>38411</v>
      </c>
      <c r="B79" s="27">
        <v>33.6</v>
      </c>
      <c r="C79" s="27">
        <v>23.32</v>
      </c>
      <c r="D79" s="27">
        <v>43.85</v>
      </c>
      <c r="E79" s="30">
        <v>24.092600000000001</v>
      </c>
      <c r="F79" s="27">
        <v>30.13</v>
      </c>
      <c r="G79" s="27">
        <v>30.55</v>
      </c>
      <c r="H79" s="27">
        <v>31.09</v>
      </c>
      <c r="I79" s="27">
        <v>19.95</v>
      </c>
      <c r="J79" s="27">
        <v>29.05</v>
      </c>
      <c r="K79" s="27">
        <v>1203.5999999999999</v>
      </c>
      <c r="L79" s="102">
        <f t="shared" si="14"/>
        <v>38411</v>
      </c>
      <c r="M79" s="103" t="b">
        <f>(A79&gt;=Interface!$F$5)</f>
        <v>1</v>
      </c>
      <c r="N79" s="103" t="b">
        <f>(A79&lt;=Interface!$F$6)</f>
        <v>0</v>
      </c>
      <c r="O79">
        <f t="shared" si="15"/>
        <v>0</v>
      </c>
      <c r="P79" s="108" t="str">
        <f t="shared" si="16"/>
        <v/>
      </c>
      <c r="Q79" s="108" t="str">
        <f t="shared" si="17"/>
        <v/>
      </c>
      <c r="R79" s="108" t="str">
        <f t="shared" si="18"/>
        <v/>
      </c>
      <c r="S79" s="108" t="str">
        <f t="shared" si="19"/>
        <v/>
      </c>
      <c r="T79" s="108" t="str">
        <f t="shared" si="20"/>
        <v/>
      </c>
      <c r="U79" s="108" t="str">
        <f t="shared" si="21"/>
        <v/>
      </c>
      <c r="V79" s="108" t="str">
        <f t="shared" si="22"/>
        <v/>
      </c>
      <c r="W79" s="108" t="str">
        <f t="shared" si="23"/>
        <v/>
      </c>
      <c r="X79" s="108" t="str">
        <f t="shared" si="24"/>
        <v/>
      </c>
    </row>
    <row r="80" spans="1:24" x14ac:dyDescent="0.25">
      <c r="A80" s="33">
        <v>38442</v>
      </c>
      <c r="B80" s="27">
        <v>33.159999999999997</v>
      </c>
      <c r="C80" s="27">
        <v>23.02</v>
      </c>
      <c r="D80" s="27">
        <v>42.87</v>
      </c>
      <c r="E80" s="30">
        <v>23.0532</v>
      </c>
      <c r="F80" s="27">
        <v>29.86</v>
      </c>
      <c r="G80" s="27">
        <v>30.43</v>
      </c>
      <c r="H80" s="27">
        <v>30.16</v>
      </c>
      <c r="I80" s="27">
        <v>19.559999999999999</v>
      </c>
      <c r="J80" s="27">
        <v>29.15</v>
      </c>
      <c r="K80" s="27">
        <v>1180.5899999999999</v>
      </c>
      <c r="L80" s="102">
        <f t="shared" si="14"/>
        <v>38442</v>
      </c>
      <c r="M80" s="103" t="b">
        <f>(A80&gt;=Interface!$F$5)</f>
        <v>1</v>
      </c>
      <c r="N80" s="103" t="b">
        <f>(A80&lt;=Interface!$F$6)</f>
        <v>0</v>
      </c>
      <c r="O80">
        <f t="shared" si="15"/>
        <v>0</v>
      </c>
      <c r="P80" s="108" t="str">
        <f t="shared" si="16"/>
        <v/>
      </c>
      <c r="Q80" s="108" t="str">
        <f t="shared" si="17"/>
        <v/>
      </c>
      <c r="R80" s="108" t="str">
        <f t="shared" si="18"/>
        <v/>
      </c>
      <c r="S80" s="108" t="str">
        <f t="shared" si="19"/>
        <v/>
      </c>
      <c r="T80" s="108" t="str">
        <f t="shared" si="20"/>
        <v/>
      </c>
      <c r="U80" s="108" t="str">
        <f t="shared" si="21"/>
        <v/>
      </c>
      <c r="V80" s="108" t="str">
        <f t="shared" si="22"/>
        <v/>
      </c>
      <c r="W80" s="108" t="str">
        <f t="shared" si="23"/>
        <v/>
      </c>
      <c r="X80" s="108" t="str">
        <f t="shared" si="24"/>
        <v/>
      </c>
    </row>
    <row r="81" spans="1:24" x14ac:dyDescent="0.25">
      <c r="A81" s="33">
        <v>38471</v>
      </c>
      <c r="B81" s="27">
        <v>31.05</v>
      </c>
      <c r="C81" s="27">
        <v>22.78</v>
      </c>
      <c r="D81" s="27">
        <v>40.549999999999997</v>
      </c>
      <c r="E81" s="30">
        <v>23.093800000000002</v>
      </c>
      <c r="F81" s="27">
        <v>30.9</v>
      </c>
      <c r="G81" s="27">
        <v>29.32</v>
      </c>
      <c r="H81" s="27">
        <v>28.01</v>
      </c>
      <c r="I81" s="27">
        <v>18.87</v>
      </c>
      <c r="J81" s="27">
        <v>30.05</v>
      </c>
      <c r="K81" s="27">
        <v>1156.8499999999999</v>
      </c>
      <c r="L81" s="102">
        <f t="shared" si="14"/>
        <v>38471</v>
      </c>
      <c r="M81" s="103" t="b">
        <f>(A81&gt;=Interface!$F$5)</f>
        <v>1</v>
      </c>
      <c r="N81" s="103" t="b">
        <f>(A81&lt;=Interface!$F$6)</f>
        <v>0</v>
      </c>
      <c r="O81">
        <f t="shared" si="15"/>
        <v>0</v>
      </c>
      <c r="P81" s="108" t="str">
        <f t="shared" si="16"/>
        <v/>
      </c>
      <c r="Q81" s="108" t="str">
        <f t="shared" si="17"/>
        <v/>
      </c>
      <c r="R81" s="108" t="str">
        <f t="shared" si="18"/>
        <v/>
      </c>
      <c r="S81" s="108" t="str">
        <f t="shared" si="19"/>
        <v/>
      </c>
      <c r="T81" s="108" t="str">
        <f t="shared" si="20"/>
        <v/>
      </c>
      <c r="U81" s="108" t="str">
        <f t="shared" si="21"/>
        <v/>
      </c>
      <c r="V81" s="108" t="str">
        <f t="shared" si="22"/>
        <v/>
      </c>
      <c r="W81" s="108" t="str">
        <f t="shared" si="23"/>
        <v/>
      </c>
      <c r="X81" s="108" t="str">
        <f t="shared" si="24"/>
        <v/>
      </c>
    </row>
    <row r="82" spans="1:24" x14ac:dyDescent="0.25">
      <c r="A82" s="33">
        <v>38503</v>
      </c>
      <c r="B82" s="27">
        <v>32.97</v>
      </c>
      <c r="C82" s="27">
        <v>23.31</v>
      </c>
      <c r="D82" s="27">
        <v>41.68</v>
      </c>
      <c r="E82" s="30">
        <v>23.7759</v>
      </c>
      <c r="F82" s="27">
        <v>31.29</v>
      </c>
      <c r="G82" s="27">
        <v>30.25</v>
      </c>
      <c r="H82" s="27">
        <v>27.83</v>
      </c>
      <c r="I82" s="27">
        <v>20.18</v>
      </c>
      <c r="J82" s="27">
        <v>30.03</v>
      </c>
      <c r="K82" s="27">
        <v>1191.5</v>
      </c>
      <c r="L82" s="102">
        <f t="shared" si="14"/>
        <v>38503</v>
      </c>
      <c r="M82" s="103" t="b">
        <f>(A82&gt;=Interface!$F$5)</f>
        <v>1</v>
      </c>
      <c r="N82" s="103" t="b">
        <f>(A82&lt;=Interface!$F$6)</f>
        <v>0</v>
      </c>
      <c r="O82">
        <f t="shared" si="15"/>
        <v>0</v>
      </c>
      <c r="P82" s="108" t="str">
        <f t="shared" si="16"/>
        <v/>
      </c>
      <c r="Q82" s="108" t="str">
        <f t="shared" si="17"/>
        <v/>
      </c>
      <c r="R82" s="108" t="str">
        <f t="shared" si="18"/>
        <v/>
      </c>
      <c r="S82" s="108" t="str">
        <f t="shared" si="19"/>
        <v/>
      </c>
      <c r="T82" s="108" t="str">
        <f t="shared" si="20"/>
        <v/>
      </c>
      <c r="U82" s="108" t="str">
        <f t="shared" si="21"/>
        <v/>
      </c>
      <c r="V82" s="108" t="str">
        <f t="shared" si="22"/>
        <v/>
      </c>
      <c r="W82" s="108" t="str">
        <f t="shared" si="23"/>
        <v/>
      </c>
      <c r="X82" s="108" t="str">
        <f t="shared" si="24"/>
        <v/>
      </c>
    </row>
    <row r="83" spans="1:24" x14ac:dyDescent="0.25">
      <c r="A83" s="33">
        <v>38533</v>
      </c>
      <c r="B83" s="27">
        <v>32.78</v>
      </c>
      <c r="C83" s="27">
        <v>22.75</v>
      </c>
      <c r="D83" s="27">
        <v>44.45</v>
      </c>
      <c r="E83" s="30">
        <v>23.930199999999999</v>
      </c>
      <c r="F83" s="27">
        <v>31.03</v>
      </c>
      <c r="G83" s="27">
        <v>29.38</v>
      </c>
      <c r="H83" s="27">
        <v>27.14</v>
      </c>
      <c r="I83" s="27">
        <v>19.920000000000002</v>
      </c>
      <c r="J83" s="27">
        <v>31.56</v>
      </c>
      <c r="K83" s="27">
        <v>1191.33</v>
      </c>
      <c r="L83" s="102">
        <f t="shared" si="14"/>
        <v>38533</v>
      </c>
      <c r="M83" s="103" t="b">
        <f>(A83&gt;=Interface!$F$5)</f>
        <v>1</v>
      </c>
      <c r="N83" s="103" t="b">
        <f>(A83&lt;=Interface!$F$6)</f>
        <v>0</v>
      </c>
      <c r="O83">
        <f t="shared" si="15"/>
        <v>0</v>
      </c>
      <c r="P83" s="108" t="str">
        <f t="shared" si="16"/>
        <v/>
      </c>
      <c r="Q83" s="108" t="str">
        <f t="shared" si="17"/>
        <v/>
      </c>
      <c r="R83" s="108" t="str">
        <f t="shared" si="18"/>
        <v/>
      </c>
      <c r="S83" s="108" t="str">
        <f t="shared" si="19"/>
        <v/>
      </c>
      <c r="T83" s="108" t="str">
        <f t="shared" si="20"/>
        <v/>
      </c>
      <c r="U83" s="108" t="str">
        <f t="shared" si="21"/>
        <v/>
      </c>
      <c r="V83" s="108" t="str">
        <f t="shared" si="22"/>
        <v/>
      </c>
      <c r="W83" s="108" t="str">
        <f t="shared" si="23"/>
        <v/>
      </c>
      <c r="X83" s="108" t="str">
        <f t="shared" si="24"/>
        <v/>
      </c>
    </row>
    <row r="84" spans="1:24" x14ac:dyDescent="0.25">
      <c r="A84" s="33">
        <v>38562</v>
      </c>
      <c r="B84" s="27">
        <v>34.64</v>
      </c>
      <c r="C84" s="27">
        <v>23.48</v>
      </c>
      <c r="D84" s="27">
        <v>47.6</v>
      </c>
      <c r="E84" s="30">
        <v>24.303699999999999</v>
      </c>
      <c r="F84" s="27">
        <v>31.73</v>
      </c>
      <c r="G84" s="27">
        <v>30.5</v>
      </c>
      <c r="H84" s="27">
        <v>28.64</v>
      </c>
      <c r="I84" s="27">
        <v>21.05</v>
      </c>
      <c r="J84" s="27">
        <v>32.270000000000003</v>
      </c>
      <c r="K84" s="27">
        <v>1234.18</v>
      </c>
      <c r="L84" s="102">
        <f t="shared" si="14"/>
        <v>38562</v>
      </c>
      <c r="M84" s="103" t="b">
        <f>(A84&gt;=Interface!$F$5)</f>
        <v>1</v>
      </c>
      <c r="N84" s="103" t="b">
        <f>(A84&lt;=Interface!$F$6)</f>
        <v>0</v>
      </c>
      <c r="O84">
        <f t="shared" si="15"/>
        <v>0</v>
      </c>
      <c r="P84" s="108" t="str">
        <f t="shared" si="16"/>
        <v/>
      </c>
      <c r="Q84" s="108" t="str">
        <f t="shared" si="17"/>
        <v/>
      </c>
      <c r="R84" s="108" t="str">
        <f t="shared" si="18"/>
        <v/>
      </c>
      <c r="S84" s="108" t="str">
        <f t="shared" si="19"/>
        <v/>
      </c>
      <c r="T84" s="108" t="str">
        <f t="shared" si="20"/>
        <v/>
      </c>
      <c r="U84" s="108" t="str">
        <f t="shared" si="21"/>
        <v/>
      </c>
      <c r="V84" s="108" t="str">
        <f t="shared" si="22"/>
        <v/>
      </c>
      <c r="W84" s="108" t="str">
        <f t="shared" si="23"/>
        <v/>
      </c>
      <c r="X84" s="108" t="str">
        <f t="shared" si="24"/>
        <v/>
      </c>
    </row>
    <row r="85" spans="1:24" x14ac:dyDescent="0.25">
      <c r="A85" s="33">
        <v>38595</v>
      </c>
      <c r="B85" s="27">
        <v>33.5</v>
      </c>
      <c r="C85" s="27">
        <v>23.07</v>
      </c>
      <c r="D85" s="27">
        <v>50.64</v>
      </c>
      <c r="E85" s="30">
        <v>23.905799999999999</v>
      </c>
      <c r="F85" s="27">
        <v>31.62</v>
      </c>
      <c r="G85" s="27">
        <v>29.78</v>
      </c>
      <c r="H85" s="27">
        <v>27.44</v>
      </c>
      <c r="I85" s="27">
        <v>20.85</v>
      </c>
      <c r="J85" s="27">
        <v>32.479999999999997</v>
      </c>
      <c r="K85" s="27">
        <v>1220.33</v>
      </c>
      <c r="L85" s="102">
        <f t="shared" si="14"/>
        <v>38595</v>
      </c>
      <c r="M85" s="103" t="b">
        <f>(A85&gt;=Interface!$F$5)</f>
        <v>1</v>
      </c>
      <c r="N85" s="103" t="b">
        <f>(A85&lt;=Interface!$F$6)</f>
        <v>0</v>
      </c>
      <c r="O85">
        <f t="shared" si="15"/>
        <v>0</v>
      </c>
      <c r="P85" s="108" t="str">
        <f t="shared" si="16"/>
        <v/>
      </c>
      <c r="Q85" s="108" t="str">
        <f t="shared" si="17"/>
        <v/>
      </c>
      <c r="R85" s="108" t="str">
        <f t="shared" si="18"/>
        <v/>
      </c>
      <c r="S85" s="108" t="str">
        <f t="shared" si="19"/>
        <v/>
      </c>
      <c r="T85" s="108" t="str">
        <f t="shared" si="20"/>
        <v/>
      </c>
      <c r="U85" s="108" t="str">
        <f t="shared" si="21"/>
        <v/>
      </c>
      <c r="V85" s="108" t="str">
        <f t="shared" si="22"/>
        <v/>
      </c>
      <c r="W85" s="108" t="str">
        <f t="shared" si="23"/>
        <v/>
      </c>
      <c r="X85" s="108" t="str">
        <f t="shared" si="24"/>
        <v/>
      </c>
    </row>
    <row r="86" spans="1:24" x14ac:dyDescent="0.25">
      <c r="A86" s="33">
        <v>38625</v>
      </c>
      <c r="B86" s="27">
        <v>32.49</v>
      </c>
      <c r="C86" s="27">
        <v>23.28</v>
      </c>
      <c r="D86" s="27">
        <v>53.67</v>
      </c>
      <c r="E86" s="30">
        <v>23.970800000000001</v>
      </c>
      <c r="F86" s="27">
        <v>31.35</v>
      </c>
      <c r="G86" s="27">
        <v>30.16</v>
      </c>
      <c r="H86" s="27">
        <v>27.5</v>
      </c>
      <c r="I86" s="27">
        <v>20.9</v>
      </c>
      <c r="J86" s="27">
        <v>33.6</v>
      </c>
      <c r="K86" s="27">
        <v>1228.81</v>
      </c>
      <c r="L86" s="102">
        <f t="shared" ref="L86:L149" si="25">A86</f>
        <v>38625</v>
      </c>
      <c r="M86" s="103" t="b">
        <f>(A86&gt;=Interface!$F$5)</f>
        <v>1</v>
      </c>
      <c r="N86" s="103" t="b">
        <f>(A86&lt;=Interface!$F$6)</f>
        <v>0</v>
      </c>
      <c r="O86">
        <f t="shared" ref="O86:O149" si="26">IF(AND(M86=TRUE,N86=TRUE),1,0)</f>
        <v>0</v>
      </c>
      <c r="P86" s="108" t="str">
        <f t="shared" si="16"/>
        <v/>
      </c>
      <c r="Q86" s="108" t="str">
        <f t="shared" si="17"/>
        <v/>
      </c>
      <c r="R86" s="108" t="str">
        <f t="shared" si="18"/>
        <v/>
      </c>
      <c r="S86" s="108" t="str">
        <f t="shared" si="19"/>
        <v/>
      </c>
      <c r="T86" s="108" t="str">
        <f t="shared" si="20"/>
        <v/>
      </c>
      <c r="U86" s="108" t="str">
        <f t="shared" si="21"/>
        <v/>
      </c>
      <c r="V86" s="108" t="str">
        <f t="shared" si="22"/>
        <v/>
      </c>
      <c r="W86" s="108" t="str">
        <f t="shared" si="23"/>
        <v/>
      </c>
      <c r="X86" s="108" t="str">
        <f t="shared" si="24"/>
        <v/>
      </c>
    </row>
    <row r="87" spans="1:24" x14ac:dyDescent="0.25">
      <c r="A87" s="33">
        <v>38656</v>
      </c>
      <c r="B87" s="27">
        <v>31.83</v>
      </c>
      <c r="C87" s="27">
        <v>23.17</v>
      </c>
      <c r="D87" s="27">
        <v>48.82</v>
      </c>
      <c r="E87" s="30">
        <v>24.701599999999999</v>
      </c>
      <c r="F87" s="27">
        <v>30.39</v>
      </c>
      <c r="G87" s="27">
        <v>29.73</v>
      </c>
      <c r="H87" s="27">
        <v>27.56</v>
      </c>
      <c r="I87" s="27">
        <v>20.420000000000002</v>
      </c>
      <c r="J87" s="27">
        <v>31.45</v>
      </c>
      <c r="K87" s="27">
        <v>1207.01</v>
      </c>
      <c r="L87" s="102">
        <f t="shared" si="25"/>
        <v>38656</v>
      </c>
      <c r="M87" s="103" t="b">
        <f>(A87&gt;=Interface!$F$5)</f>
        <v>1</v>
      </c>
      <c r="N87" s="103" t="b">
        <f>(A87&lt;=Interface!$F$6)</f>
        <v>0</v>
      </c>
      <c r="O87">
        <f t="shared" si="26"/>
        <v>0</v>
      </c>
      <c r="P87" s="108" t="str">
        <f t="shared" ref="P87:P150" si="27">IF($O87=1,B87,"")</f>
        <v/>
      </c>
      <c r="Q87" s="108" t="str">
        <f t="shared" ref="Q87:Q150" si="28">IF($O87=1,C87,"")</f>
        <v/>
      </c>
      <c r="R87" s="108" t="str">
        <f t="shared" ref="R87:R150" si="29">IF($O87=1,D87,"")</f>
        <v/>
      </c>
      <c r="S87" s="108" t="str">
        <f t="shared" ref="S87:S150" si="30">IF($O87=1,E87,"")</f>
        <v/>
      </c>
      <c r="T87" s="108" t="str">
        <f t="shared" ref="T87:T150" si="31">IF($O87=1,F87,"")</f>
        <v/>
      </c>
      <c r="U87" s="108" t="str">
        <f t="shared" ref="U87:U150" si="32">IF($O87=1,G87,"")</f>
        <v/>
      </c>
      <c r="V87" s="108" t="str">
        <f t="shared" ref="V87:V150" si="33">IF($O87=1,H87,"")</f>
        <v/>
      </c>
      <c r="W87" s="108" t="str">
        <f t="shared" ref="W87:W150" si="34">IF($O87=1,I87,"")</f>
        <v/>
      </c>
      <c r="X87" s="108" t="str">
        <f t="shared" ref="X87:X150" si="35">IF($O87=1,J87,"")</f>
        <v/>
      </c>
    </row>
    <row r="88" spans="1:24" x14ac:dyDescent="0.25">
      <c r="A88" s="33">
        <v>38686</v>
      </c>
      <c r="B88" s="27">
        <v>33.1</v>
      </c>
      <c r="C88" s="27">
        <v>23.38</v>
      </c>
      <c r="D88" s="27">
        <v>49.55</v>
      </c>
      <c r="E88" s="30">
        <v>25.879000000000001</v>
      </c>
      <c r="F88" s="27">
        <v>30.76</v>
      </c>
      <c r="G88" s="27">
        <v>31.46</v>
      </c>
      <c r="H88" s="27">
        <v>29.67</v>
      </c>
      <c r="I88" s="27">
        <v>21.71</v>
      </c>
      <c r="J88" s="27">
        <v>31.4</v>
      </c>
      <c r="K88" s="27">
        <v>1249.48</v>
      </c>
      <c r="L88" s="102">
        <f t="shared" si="25"/>
        <v>38686</v>
      </c>
      <c r="M88" s="103" t="b">
        <f>(A88&gt;=Interface!$F$5)</f>
        <v>1</v>
      </c>
      <c r="N88" s="103" t="b">
        <f>(A88&lt;=Interface!$F$6)</f>
        <v>0</v>
      </c>
      <c r="O88">
        <f t="shared" si="26"/>
        <v>0</v>
      </c>
      <c r="P88" s="108" t="str">
        <f t="shared" si="27"/>
        <v/>
      </c>
      <c r="Q88" s="108" t="str">
        <f t="shared" si="28"/>
        <v/>
      </c>
      <c r="R88" s="108" t="str">
        <f t="shared" si="29"/>
        <v/>
      </c>
      <c r="S88" s="108" t="str">
        <f t="shared" si="30"/>
        <v/>
      </c>
      <c r="T88" s="108" t="str">
        <f t="shared" si="31"/>
        <v/>
      </c>
      <c r="U88" s="108" t="str">
        <f t="shared" si="32"/>
        <v/>
      </c>
      <c r="V88" s="108" t="str">
        <f t="shared" si="33"/>
        <v/>
      </c>
      <c r="W88" s="108" t="str">
        <f t="shared" si="34"/>
        <v/>
      </c>
      <c r="X88" s="108" t="str">
        <f t="shared" si="35"/>
        <v/>
      </c>
    </row>
    <row r="89" spans="1:24" x14ac:dyDescent="0.25">
      <c r="A89" s="33">
        <v>38716</v>
      </c>
      <c r="B89" s="27">
        <v>32.65</v>
      </c>
      <c r="C89" s="27">
        <v>23.29</v>
      </c>
      <c r="D89" s="27">
        <v>50.31</v>
      </c>
      <c r="E89" s="30">
        <v>25.7166</v>
      </c>
      <c r="F89" s="27">
        <v>31.72</v>
      </c>
      <c r="G89" s="27">
        <v>31.42</v>
      </c>
      <c r="H89" s="27">
        <v>30.28</v>
      </c>
      <c r="I89" s="27">
        <v>20.9</v>
      </c>
      <c r="J89" s="27">
        <v>31.39</v>
      </c>
      <c r="K89" s="27">
        <v>1248.29</v>
      </c>
      <c r="L89" s="102">
        <f t="shared" si="25"/>
        <v>38716</v>
      </c>
      <c r="M89" s="103" t="b">
        <f>(A89&gt;=Interface!$F$5)</f>
        <v>1</v>
      </c>
      <c r="N89" s="103" t="b">
        <f>(A89&lt;=Interface!$F$6)</f>
        <v>0</v>
      </c>
      <c r="O89">
        <f t="shared" si="26"/>
        <v>0</v>
      </c>
      <c r="P89" s="108" t="str">
        <f t="shared" si="27"/>
        <v/>
      </c>
      <c r="Q89" s="108" t="str">
        <f t="shared" si="28"/>
        <v/>
      </c>
      <c r="R89" s="108" t="str">
        <f t="shared" si="29"/>
        <v/>
      </c>
      <c r="S89" s="108" t="str">
        <f t="shared" si="30"/>
        <v/>
      </c>
      <c r="T89" s="108" t="str">
        <f t="shared" si="31"/>
        <v/>
      </c>
      <c r="U89" s="108" t="str">
        <f t="shared" si="32"/>
        <v/>
      </c>
      <c r="V89" s="108" t="str">
        <f t="shared" si="33"/>
        <v/>
      </c>
      <c r="W89" s="108" t="str">
        <f t="shared" si="34"/>
        <v/>
      </c>
      <c r="X89" s="108" t="str">
        <f t="shared" si="35"/>
        <v/>
      </c>
    </row>
    <row r="90" spans="1:24" x14ac:dyDescent="0.25">
      <c r="A90" s="33">
        <v>38748</v>
      </c>
      <c r="B90" s="27">
        <v>33.229999999999997</v>
      </c>
      <c r="C90" s="27">
        <v>23.33</v>
      </c>
      <c r="D90" s="27">
        <v>57.66</v>
      </c>
      <c r="E90" s="30">
        <v>25.943999999999999</v>
      </c>
      <c r="F90" s="27">
        <v>32.130000000000003</v>
      </c>
      <c r="G90" s="27">
        <v>31.51</v>
      </c>
      <c r="H90" s="27">
        <v>31.74</v>
      </c>
      <c r="I90" s="27">
        <v>21.6</v>
      </c>
      <c r="J90" s="27">
        <v>32.15</v>
      </c>
      <c r="K90" s="27">
        <v>1280.0899999999999</v>
      </c>
      <c r="L90" s="102">
        <f t="shared" si="25"/>
        <v>38748</v>
      </c>
      <c r="M90" s="103" t="b">
        <f>(A90&gt;=Interface!$F$5)</f>
        <v>1</v>
      </c>
      <c r="N90" s="103" t="b">
        <f>(A90&lt;=Interface!$F$6)</f>
        <v>0</v>
      </c>
      <c r="O90">
        <f t="shared" si="26"/>
        <v>0</v>
      </c>
      <c r="P90" s="108" t="str">
        <f t="shared" si="27"/>
        <v/>
      </c>
      <c r="Q90" s="108" t="str">
        <f t="shared" si="28"/>
        <v/>
      </c>
      <c r="R90" s="108" t="str">
        <f t="shared" si="29"/>
        <v/>
      </c>
      <c r="S90" s="108" t="str">
        <f t="shared" si="30"/>
        <v/>
      </c>
      <c r="T90" s="108" t="str">
        <f t="shared" si="31"/>
        <v/>
      </c>
      <c r="U90" s="108" t="str">
        <f t="shared" si="32"/>
        <v/>
      </c>
      <c r="V90" s="108" t="str">
        <f t="shared" si="33"/>
        <v/>
      </c>
      <c r="W90" s="108" t="str">
        <f t="shared" si="34"/>
        <v/>
      </c>
      <c r="X90" s="108" t="str">
        <f t="shared" si="35"/>
        <v/>
      </c>
    </row>
    <row r="91" spans="1:24" x14ac:dyDescent="0.25">
      <c r="A91" s="33">
        <v>38776</v>
      </c>
      <c r="B91" s="27">
        <v>33.47</v>
      </c>
      <c r="C91" s="27">
        <v>23.53</v>
      </c>
      <c r="D91" s="27">
        <v>52.34</v>
      </c>
      <c r="E91" s="30">
        <v>26.496099999999998</v>
      </c>
      <c r="F91" s="27">
        <v>32.5</v>
      </c>
      <c r="G91" s="27">
        <v>32.49</v>
      </c>
      <c r="H91" s="27">
        <v>31.06</v>
      </c>
      <c r="I91" s="27">
        <v>21.65</v>
      </c>
      <c r="J91" s="27">
        <v>32.57</v>
      </c>
      <c r="K91" s="27">
        <v>1280.6600000000001</v>
      </c>
      <c r="L91" s="102">
        <f t="shared" si="25"/>
        <v>38776</v>
      </c>
      <c r="M91" s="103" t="b">
        <f>(A91&gt;=Interface!$F$5)</f>
        <v>1</v>
      </c>
      <c r="N91" s="103" t="b">
        <f>(A91&lt;=Interface!$F$6)</f>
        <v>0</v>
      </c>
      <c r="O91">
        <f t="shared" si="26"/>
        <v>0</v>
      </c>
      <c r="P91" s="108" t="str">
        <f t="shared" si="27"/>
        <v/>
      </c>
      <c r="Q91" s="108" t="str">
        <f t="shared" si="28"/>
        <v/>
      </c>
      <c r="R91" s="108" t="str">
        <f t="shared" si="29"/>
        <v/>
      </c>
      <c r="S91" s="108" t="str">
        <f t="shared" si="30"/>
        <v/>
      </c>
      <c r="T91" s="108" t="str">
        <f t="shared" si="31"/>
        <v/>
      </c>
      <c r="U91" s="108" t="str">
        <f t="shared" si="32"/>
        <v/>
      </c>
      <c r="V91" s="108" t="str">
        <f t="shared" si="33"/>
        <v/>
      </c>
      <c r="W91" s="108" t="str">
        <f t="shared" si="34"/>
        <v/>
      </c>
      <c r="X91" s="108" t="str">
        <f t="shared" si="35"/>
        <v/>
      </c>
    </row>
    <row r="92" spans="1:24" x14ac:dyDescent="0.25">
      <c r="A92" s="33">
        <v>38807</v>
      </c>
      <c r="B92" s="27">
        <v>33.659999999999997</v>
      </c>
      <c r="C92" s="27">
        <v>23.6</v>
      </c>
      <c r="D92" s="27">
        <v>54.4</v>
      </c>
      <c r="E92" s="30">
        <v>26.4312</v>
      </c>
      <c r="F92" s="27">
        <v>31.98</v>
      </c>
      <c r="G92" s="27">
        <v>33.799999999999997</v>
      </c>
      <c r="H92" s="27">
        <v>32.35</v>
      </c>
      <c r="I92" s="27">
        <v>22.14</v>
      </c>
      <c r="J92" s="27">
        <v>30.83</v>
      </c>
      <c r="K92" s="27">
        <v>1294.83</v>
      </c>
      <c r="L92" s="102">
        <f t="shared" si="25"/>
        <v>38807</v>
      </c>
      <c r="M92" s="103" t="b">
        <f>(A92&gt;=Interface!$F$5)</f>
        <v>1</v>
      </c>
      <c r="N92" s="103" t="b">
        <f>(A92&lt;=Interface!$F$6)</f>
        <v>0</v>
      </c>
      <c r="O92">
        <f t="shared" si="26"/>
        <v>0</v>
      </c>
      <c r="P92" s="108" t="str">
        <f t="shared" si="27"/>
        <v/>
      </c>
      <c r="Q92" s="108" t="str">
        <f t="shared" si="28"/>
        <v/>
      </c>
      <c r="R92" s="108" t="str">
        <f t="shared" si="29"/>
        <v/>
      </c>
      <c r="S92" s="108" t="str">
        <f t="shared" si="30"/>
        <v/>
      </c>
      <c r="T92" s="108" t="str">
        <f t="shared" si="31"/>
        <v/>
      </c>
      <c r="U92" s="108" t="str">
        <f t="shared" si="32"/>
        <v/>
      </c>
      <c r="V92" s="108" t="str">
        <f t="shared" si="33"/>
        <v/>
      </c>
      <c r="W92" s="108" t="str">
        <f t="shared" si="34"/>
        <v/>
      </c>
      <c r="X92" s="108" t="str">
        <f t="shared" si="35"/>
        <v/>
      </c>
    </row>
    <row r="93" spans="1:24" x14ac:dyDescent="0.25">
      <c r="A93" s="33">
        <v>38835</v>
      </c>
      <c r="B93" s="27">
        <v>34.090000000000003</v>
      </c>
      <c r="C93" s="27">
        <v>23.83</v>
      </c>
      <c r="D93" s="27">
        <v>57.14</v>
      </c>
      <c r="E93" s="30">
        <v>27.5761</v>
      </c>
      <c r="F93" s="27">
        <v>30.99</v>
      </c>
      <c r="G93" s="27">
        <v>34.53</v>
      </c>
      <c r="H93" s="27">
        <v>33.5</v>
      </c>
      <c r="I93" s="27">
        <v>21.85</v>
      </c>
      <c r="J93" s="27">
        <v>31.32</v>
      </c>
      <c r="K93" s="27">
        <v>1310.6099999999999</v>
      </c>
      <c r="L93" s="102">
        <f t="shared" si="25"/>
        <v>38835</v>
      </c>
      <c r="M93" s="103" t="b">
        <f>(A93&gt;=Interface!$F$5)</f>
        <v>1</v>
      </c>
      <c r="N93" s="103" t="b">
        <f>(A93&lt;=Interface!$F$6)</f>
        <v>0</v>
      </c>
      <c r="O93">
        <f t="shared" si="26"/>
        <v>0</v>
      </c>
      <c r="P93" s="108" t="str">
        <f t="shared" si="27"/>
        <v/>
      </c>
      <c r="Q93" s="108" t="str">
        <f t="shared" si="28"/>
        <v/>
      </c>
      <c r="R93" s="108" t="str">
        <f t="shared" si="29"/>
        <v/>
      </c>
      <c r="S93" s="108" t="str">
        <f t="shared" si="30"/>
        <v/>
      </c>
      <c r="T93" s="108" t="str">
        <f t="shared" si="31"/>
        <v/>
      </c>
      <c r="U93" s="108" t="str">
        <f t="shared" si="32"/>
        <v/>
      </c>
      <c r="V93" s="108" t="str">
        <f t="shared" si="33"/>
        <v/>
      </c>
      <c r="W93" s="108" t="str">
        <f t="shared" si="34"/>
        <v/>
      </c>
      <c r="X93" s="108" t="str">
        <f t="shared" si="35"/>
        <v/>
      </c>
    </row>
    <row r="94" spans="1:24" x14ac:dyDescent="0.25">
      <c r="A94" s="33">
        <v>38868</v>
      </c>
      <c r="B94" s="27">
        <v>33.520000000000003</v>
      </c>
      <c r="C94" s="27">
        <v>23.88</v>
      </c>
      <c r="D94" s="27">
        <v>55.55</v>
      </c>
      <c r="E94" s="30">
        <v>26.5367</v>
      </c>
      <c r="F94" s="27">
        <v>30.34</v>
      </c>
      <c r="G94" s="27">
        <v>33.94</v>
      </c>
      <c r="H94" s="27">
        <v>32.15</v>
      </c>
      <c r="I94" s="27">
        <v>20.43</v>
      </c>
      <c r="J94" s="27">
        <v>31.83</v>
      </c>
      <c r="K94" s="27">
        <v>1270.0899999999999</v>
      </c>
      <c r="L94" s="102">
        <f t="shared" si="25"/>
        <v>38868</v>
      </c>
      <c r="M94" s="103" t="b">
        <f>(A94&gt;=Interface!$F$5)</f>
        <v>1</v>
      </c>
      <c r="N94" s="103" t="b">
        <f>(A94&lt;=Interface!$F$6)</f>
        <v>0</v>
      </c>
      <c r="O94">
        <f t="shared" si="26"/>
        <v>0</v>
      </c>
      <c r="P94" s="108" t="str">
        <f t="shared" si="27"/>
        <v/>
      </c>
      <c r="Q94" s="108" t="str">
        <f t="shared" si="28"/>
        <v/>
      </c>
      <c r="R94" s="108" t="str">
        <f t="shared" si="29"/>
        <v/>
      </c>
      <c r="S94" s="108" t="str">
        <f t="shared" si="30"/>
        <v/>
      </c>
      <c r="T94" s="108" t="str">
        <f t="shared" si="31"/>
        <v/>
      </c>
      <c r="U94" s="108" t="str">
        <f t="shared" si="32"/>
        <v/>
      </c>
      <c r="V94" s="108" t="str">
        <f t="shared" si="33"/>
        <v/>
      </c>
      <c r="W94" s="108" t="str">
        <f t="shared" si="34"/>
        <v/>
      </c>
      <c r="X94" s="108" t="str">
        <f t="shared" si="35"/>
        <v/>
      </c>
    </row>
    <row r="95" spans="1:24" x14ac:dyDescent="0.25">
      <c r="A95" s="33">
        <v>38898</v>
      </c>
      <c r="B95" s="27">
        <v>33.39</v>
      </c>
      <c r="C95" s="27">
        <v>24.19</v>
      </c>
      <c r="D95" s="27">
        <v>56.75</v>
      </c>
      <c r="E95" s="30">
        <v>26.2606</v>
      </c>
      <c r="F95" s="27">
        <v>30.24</v>
      </c>
      <c r="G95" s="27">
        <v>33.81</v>
      </c>
      <c r="H95" s="27">
        <v>32.1</v>
      </c>
      <c r="I95" s="27">
        <v>20.329999999999998</v>
      </c>
      <c r="J95" s="27">
        <v>32.29</v>
      </c>
      <c r="K95" s="27">
        <v>1270.2</v>
      </c>
      <c r="L95" s="102">
        <f t="shared" si="25"/>
        <v>38898</v>
      </c>
      <c r="M95" s="103" t="b">
        <f>(A95&gt;=Interface!$F$5)</f>
        <v>1</v>
      </c>
      <c r="N95" s="103" t="b">
        <f>(A95&lt;=Interface!$F$6)</f>
        <v>0</v>
      </c>
      <c r="O95">
        <f t="shared" si="26"/>
        <v>0</v>
      </c>
      <c r="P95" s="108" t="str">
        <f t="shared" si="27"/>
        <v/>
      </c>
      <c r="Q95" s="108" t="str">
        <f t="shared" si="28"/>
        <v/>
      </c>
      <c r="R95" s="108" t="str">
        <f t="shared" si="29"/>
        <v/>
      </c>
      <c r="S95" s="108" t="str">
        <f t="shared" si="30"/>
        <v/>
      </c>
      <c r="T95" s="108" t="str">
        <f t="shared" si="31"/>
        <v/>
      </c>
      <c r="U95" s="108" t="str">
        <f t="shared" si="32"/>
        <v/>
      </c>
      <c r="V95" s="108" t="str">
        <f t="shared" si="33"/>
        <v/>
      </c>
      <c r="W95" s="108" t="str">
        <f t="shared" si="34"/>
        <v/>
      </c>
      <c r="X95" s="108" t="str">
        <f t="shared" si="35"/>
        <v/>
      </c>
    </row>
    <row r="96" spans="1:24" x14ac:dyDescent="0.25">
      <c r="A96" s="33">
        <v>38929</v>
      </c>
      <c r="B96" s="27">
        <v>32.28</v>
      </c>
      <c r="C96" s="27">
        <v>24.57</v>
      </c>
      <c r="D96" s="27">
        <v>58.65</v>
      </c>
      <c r="E96" s="30">
        <v>26.861499999999999</v>
      </c>
      <c r="F96" s="27">
        <v>31.89</v>
      </c>
      <c r="G96" s="27">
        <v>31.89</v>
      </c>
      <c r="H96" s="27">
        <v>30.9</v>
      </c>
      <c r="I96" s="27">
        <v>19.8</v>
      </c>
      <c r="J96" s="27">
        <v>33.840000000000003</v>
      </c>
      <c r="K96" s="27">
        <v>1276.6600000000001</v>
      </c>
      <c r="L96" s="102">
        <f t="shared" si="25"/>
        <v>38929</v>
      </c>
      <c r="M96" s="103" t="b">
        <f>(A96&gt;=Interface!$F$5)</f>
        <v>1</v>
      </c>
      <c r="N96" s="103" t="b">
        <f>(A96&lt;=Interface!$F$6)</f>
        <v>0</v>
      </c>
      <c r="O96">
        <f t="shared" si="26"/>
        <v>0</v>
      </c>
      <c r="P96" s="108" t="str">
        <f t="shared" si="27"/>
        <v/>
      </c>
      <c r="Q96" s="108" t="str">
        <f t="shared" si="28"/>
        <v/>
      </c>
      <c r="R96" s="108" t="str">
        <f t="shared" si="29"/>
        <v/>
      </c>
      <c r="S96" s="108" t="str">
        <f t="shared" si="30"/>
        <v/>
      </c>
      <c r="T96" s="108" t="str">
        <f t="shared" si="31"/>
        <v/>
      </c>
      <c r="U96" s="108" t="str">
        <f t="shared" si="32"/>
        <v/>
      </c>
      <c r="V96" s="108" t="str">
        <f t="shared" si="33"/>
        <v/>
      </c>
      <c r="W96" s="108" t="str">
        <f t="shared" si="34"/>
        <v/>
      </c>
      <c r="X96" s="108" t="str">
        <f t="shared" si="35"/>
        <v/>
      </c>
    </row>
    <row r="97" spans="1:24" x14ac:dyDescent="0.25">
      <c r="A97" s="33">
        <v>38960</v>
      </c>
      <c r="B97" s="27">
        <v>32.92</v>
      </c>
      <c r="C97" s="27">
        <v>25.52</v>
      </c>
      <c r="D97" s="27">
        <v>55.67</v>
      </c>
      <c r="E97" s="30">
        <v>27.1782</v>
      </c>
      <c r="F97" s="27">
        <v>32.799999999999997</v>
      </c>
      <c r="G97" s="27">
        <v>32.25</v>
      </c>
      <c r="H97" s="27">
        <v>31.83</v>
      </c>
      <c r="I97" s="27">
        <v>21.19</v>
      </c>
      <c r="J97" s="27">
        <v>34.770000000000003</v>
      </c>
      <c r="K97" s="27">
        <v>1303.82</v>
      </c>
      <c r="L97" s="102">
        <f t="shared" si="25"/>
        <v>38960</v>
      </c>
      <c r="M97" s="103" t="b">
        <f>(A97&gt;=Interface!$F$5)</f>
        <v>1</v>
      </c>
      <c r="N97" s="103" t="b">
        <f>(A97&lt;=Interface!$F$6)</f>
        <v>0</v>
      </c>
      <c r="O97">
        <f t="shared" si="26"/>
        <v>0</v>
      </c>
      <c r="P97" s="108" t="str">
        <f t="shared" si="27"/>
        <v/>
      </c>
      <c r="Q97" s="108" t="str">
        <f t="shared" si="28"/>
        <v/>
      </c>
      <c r="R97" s="108" t="str">
        <f t="shared" si="29"/>
        <v/>
      </c>
      <c r="S97" s="108" t="str">
        <f t="shared" si="30"/>
        <v/>
      </c>
      <c r="T97" s="108" t="str">
        <f t="shared" si="31"/>
        <v/>
      </c>
      <c r="U97" s="108" t="str">
        <f t="shared" si="32"/>
        <v/>
      </c>
      <c r="V97" s="108" t="str">
        <f t="shared" si="33"/>
        <v/>
      </c>
      <c r="W97" s="108" t="str">
        <f t="shared" si="34"/>
        <v/>
      </c>
      <c r="X97" s="108" t="str">
        <f t="shared" si="35"/>
        <v/>
      </c>
    </row>
    <row r="98" spans="1:24" x14ac:dyDescent="0.25">
      <c r="A98" s="33">
        <v>38989</v>
      </c>
      <c r="B98" s="27">
        <v>34.950000000000003</v>
      </c>
      <c r="C98" s="27">
        <v>25.38</v>
      </c>
      <c r="D98" s="27">
        <v>53.45</v>
      </c>
      <c r="E98" s="30">
        <v>28.111999999999998</v>
      </c>
      <c r="F98" s="27">
        <v>33.19</v>
      </c>
      <c r="G98" s="27">
        <v>33.340000000000003</v>
      </c>
      <c r="H98" s="27">
        <v>31.64</v>
      </c>
      <c r="I98" s="27">
        <v>22</v>
      </c>
      <c r="J98" s="27">
        <v>33.99</v>
      </c>
      <c r="K98" s="27">
        <v>1335.85</v>
      </c>
      <c r="L98" s="102">
        <f t="shared" si="25"/>
        <v>38989</v>
      </c>
      <c r="M98" s="103" t="b">
        <f>(A98&gt;=Interface!$F$5)</f>
        <v>1</v>
      </c>
      <c r="N98" s="103" t="b">
        <f>(A98&lt;=Interface!$F$6)</f>
        <v>0</v>
      </c>
      <c r="O98">
        <f t="shared" si="26"/>
        <v>0</v>
      </c>
      <c r="P98" s="108" t="str">
        <f t="shared" si="27"/>
        <v/>
      </c>
      <c r="Q98" s="108" t="str">
        <f t="shared" si="28"/>
        <v/>
      </c>
      <c r="R98" s="108" t="str">
        <f t="shared" si="29"/>
        <v/>
      </c>
      <c r="S98" s="108" t="str">
        <f t="shared" si="30"/>
        <v/>
      </c>
      <c r="T98" s="108" t="str">
        <f t="shared" si="31"/>
        <v/>
      </c>
      <c r="U98" s="108" t="str">
        <f t="shared" si="32"/>
        <v/>
      </c>
      <c r="V98" s="108" t="str">
        <f t="shared" si="33"/>
        <v/>
      </c>
      <c r="W98" s="108" t="str">
        <f t="shared" si="34"/>
        <v/>
      </c>
      <c r="X98" s="108" t="str">
        <f t="shared" si="35"/>
        <v/>
      </c>
    </row>
    <row r="99" spans="1:24" x14ac:dyDescent="0.25">
      <c r="A99" s="33">
        <v>39021</v>
      </c>
      <c r="B99" s="27">
        <v>37.21</v>
      </c>
      <c r="C99" s="27">
        <v>25.83</v>
      </c>
      <c r="D99" s="27">
        <v>55.73</v>
      </c>
      <c r="E99" s="30">
        <v>28.7698</v>
      </c>
      <c r="F99" s="27">
        <v>33.299999999999997</v>
      </c>
      <c r="G99" s="27">
        <v>34.28</v>
      </c>
      <c r="H99" s="27">
        <v>33.54</v>
      </c>
      <c r="I99" s="27">
        <v>22.89</v>
      </c>
      <c r="J99" s="27">
        <v>35.79</v>
      </c>
      <c r="K99" s="27">
        <v>1377.94</v>
      </c>
      <c r="L99" s="102">
        <f t="shared" si="25"/>
        <v>39021</v>
      </c>
      <c r="M99" s="103" t="b">
        <f>(A99&gt;=Interface!$F$5)</f>
        <v>1</v>
      </c>
      <c r="N99" s="103" t="b">
        <f>(A99&lt;=Interface!$F$6)</f>
        <v>0</v>
      </c>
      <c r="O99">
        <f t="shared" si="26"/>
        <v>0</v>
      </c>
      <c r="P99" s="108" t="str">
        <f t="shared" si="27"/>
        <v/>
      </c>
      <c r="Q99" s="108" t="str">
        <f t="shared" si="28"/>
        <v/>
      </c>
      <c r="R99" s="108" t="str">
        <f t="shared" si="29"/>
        <v/>
      </c>
      <c r="S99" s="108" t="str">
        <f t="shared" si="30"/>
        <v/>
      </c>
      <c r="T99" s="108" t="str">
        <f t="shared" si="31"/>
        <v/>
      </c>
      <c r="U99" s="108" t="str">
        <f t="shared" si="32"/>
        <v/>
      </c>
      <c r="V99" s="108" t="str">
        <f t="shared" si="33"/>
        <v/>
      </c>
      <c r="W99" s="108" t="str">
        <f t="shared" si="34"/>
        <v/>
      </c>
      <c r="X99" s="108" t="str">
        <f t="shared" si="35"/>
        <v/>
      </c>
    </row>
    <row r="100" spans="1:24" x14ac:dyDescent="0.25">
      <c r="A100" s="33">
        <v>39051</v>
      </c>
      <c r="B100" s="27">
        <v>37.68</v>
      </c>
      <c r="C100" s="27">
        <v>25.61</v>
      </c>
      <c r="D100" s="27">
        <v>60.51</v>
      </c>
      <c r="E100" s="30">
        <v>28.972799999999999</v>
      </c>
      <c r="F100" s="27">
        <v>33.26</v>
      </c>
      <c r="G100" s="27">
        <v>35.119999999999997</v>
      </c>
      <c r="H100" s="27">
        <v>35</v>
      </c>
      <c r="I100" s="27">
        <v>23.52</v>
      </c>
      <c r="J100" s="27">
        <v>36.74</v>
      </c>
      <c r="K100" s="27">
        <v>1400.63</v>
      </c>
      <c r="L100" s="102">
        <f t="shared" si="25"/>
        <v>39051</v>
      </c>
      <c r="M100" s="103" t="b">
        <f>(A100&gt;=Interface!$F$5)</f>
        <v>1</v>
      </c>
      <c r="N100" s="103" t="b">
        <f>(A100&lt;=Interface!$F$6)</f>
        <v>0</v>
      </c>
      <c r="O100">
        <f t="shared" si="26"/>
        <v>0</v>
      </c>
      <c r="P100" s="108" t="str">
        <f t="shared" si="27"/>
        <v/>
      </c>
      <c r="Q100" s="108" t="str">
        <f t="shared" si="28"/>
        <v/>
      </c>
      <c r="R100" s="108" t="str">
        <f t="shared" si="29"/>
        <v/>
      </c>
      <c r="S100" s="108" t="str">
        <f t="shared" si="30"/>
        <v/>
      </c>
      <c r="T100" s="108" t="str">
        <f t="shared" si="31"/>
        <v/>
      </c>
      <c r="U100" s="108" t="str">
        <f t="shared" si="32"/>
        <v/>
      </c>
      <c r="V100" s="108" t="str">
        <f t="shared" si="33"/>
        <v/>
      </c>
      <c r="W100" s="108" t="str">
        <f t="shared" si="34"/>
        <v/>
      </c>
      <c r="X100" s="108" t="str">
        <f t="shared" si="35"/>
        <v/>
      </c>
    </row>
    <row r="101" spans="1:24" x14ac:dyDescent="0.25">
      <c r="A101" s="33">
        <v>39080</v>
      </c>
      <c r="B101" s="27">
        <v>38.36</v>
      </c>
      <c r="C101" s="27">
        <v>26.12</v>
      </c>
      <c r="D101" s="27">
        <v>58.63</v>
      </c>
      <c r="E101" s="30">
        <v>29.833500000000001</v>
      </c>
      <c r="F101" s="27">
        <v>33.49</v>
      </c>
      <c r="G101" s="27">
        <v>35.01</v>
      </c>
      <c r="H101" s="27">
        <v>34.81</v>
      </c>
      <c r="I101" s="27">
        <v>23.26</v>
      </c>
      <c r="J101" s="27">
        <v>36.72</v>
      </c>
      <c r="K101" s="27">
        <v>1418.3</v>
      </c>
      <c r="L101" s="102">
        <f t="shared" si="25"/>
        <v>39080</v>
      </c>
      <c r="M101" s="103" t="b">
        <f>(A101&gt;=Interface!$F$5)</f>
        <v>1</v>
      </c>
      <c r="N101" s="103" t="b">
        <f>(A101&lt;=Interface!$F$6)</f>
        <v>0</v>
      </c>
      <c r="O101">
        <f t="shared" si="26"/>
        <v>0</v>
      </c>
      <c r="P101" s="108" t="str">
        <f t="shared" si="27"/>
        <v/>
      </c>
      <c r="Q101" s="108" t="str">
        <f t="shared" si="28"/>
        <v/>
      </c>
      <c r="R101" s="108" t="str">
        <f t="shared" si="29"/>
        <v/>
      </c>
      <c r="S101" s="108" t="str">
        <f t="shared" si="30"/>
        <v/>
      </c>
      <c r="T101" s="108" t="str">
        <f t="shared" si="31"/>
        <v/>
      </c>
      <c r="U101" s="108" t="str">
        <f t="shared" si="32"/>
        <v/>
      </c>
      <c r="V101" s="108" t="str">
        <f t="shared" si="33"/>
        <v/>
      </c>
      <c r="W101" s="108" t="str">
        <f t="shared" si="34"/>
        <v/>
      </c>
      <c r="X101" s="108" t="str">
        <f t="shared" si="35"/>
        <v/>
      </c>
    </row>
    <row r="102" spans="1:24" x14ac:dyDescent="0.25">
      <c r="A102" s="33">
        <v>39113</v>
      </c>
      <c r="B102" s="27">
        <v>39.46</v>
      </c>
      <c r="C102" s="27">
        <v>26.65</v>
      </c>
      <c r="D102" s="27">
        <v>58.09</v>
      </c>
      <c r="E102" s="30">
        <v>30.1096</v>
      </c>
      <c r="F102" s="27">
        <v>34.51</v>
      </c>
      <c r="G102" s="27">
        <v>35.74</v>
      </c>
      <c r="H102" s="27">
        <v>36.25</v>
      </c>
      <c r="I102" s="27">
        <v>23.73</v>
      </c>
      <c r="J102" s="27">
        <v>36.590000000000003</v>
      </c>
      <c r="K102" s="27">
        <v>1438.24</v>
      </c>
      <c r="L102" s="102">
        <f t="shared" si="25"/>
        <v>39113</v>
      </c>
      <c r="M102" s="103" t="b">
        <f>(A102&gt;=Interface!$F$5)</f>
        <v>1</v>
      </c>
      <c r="N102" s="103" t="b">
        <f>(A102&lt;=Interface!$F$6)</f>
        <v>0</v>
      </c>
      <c r="O102">
        <f t="shared" si="26"/>
        <v>0</v>
      </c>
      <c r="P102" s="108" t="str">
        <f t="shared" si="27"/>
        <v/>
      </c>
      <c r="Q102" s="108" t="str">
        <f t="shared" si="28"/>
        <v/>
      </c>
      <c r="R102" s="108" t="str">
        <f t="shared" si="29"/>
        <v/>
      </c>
      <c r="S102" s="108" t="str">
        <f t="shared" si="30"/>
        <v/>
      </c>
      <c r="T102" s="108" t="str">
        <f t="shared" si="31"/>
        <v/>
      </c>
      <c r="U102" s="108" t="str">
        <f t="shared" si="32"/>
        <v/>
      </c>
      <c r="V102" s="108" t="str">
        <f t="shared" si="33"/>
        <v/>
      </c>
      <c r="W102" s="108" t="str">
        <f t="shared" si="34"/>
        <v/>
      </c>
      <c r="X102" s="108" t="str">
        <f t="shared" si="35"/>
        <v/>
      </c>
    </row>
    <row r="103" spans="1:24" x14ac:dyDescent="0.25">
      <c r="A103" s="33">
        <v>39141</v>
      </c>
      <c r="B103" s="27">
        <v>38.229999999999997</v>
      </c>
      <c r="C103" s="27">
        <v>26.3</v>
      </c>
      <c r="D103" s="27">
        <v>56.9</v>
      </c>
      <c r="E103" s="30">
        <v>29.192</v>
      </c>
      <c r="F103" s="27">
        <v>33.68</v>
      </c>
      <c r="G103" s="27">
        <v>35.42</v>
      </c>
      <c r="H103" s="27">
        <v>37.450000000000003</v>
      </c>
      <c r="I103" s="27">
        <v>23.05</v>
      </c>
      <c r="J103" s="27">
        <v>38.450000000000003</v>
      </c>
      <c r="K103" s="27">
        <v>1406.82</v>
      </c>
      <c r="L103" s="102">
        <f t="shared" si="25"/>
        <v>39141</v>
      </c>
      <c r="M103" s="103" t="b">
        <f>(A103&gt;=Interface!$F$5)</f>
        <v>1</v>
      </c>
      <c r="N103" s="103" t="b">
        <f>(A103&lt;=Interface!$F$6)</f>
        <v>0</v>
      </c>
      <c r="O103">
        <f t="shared" si="26"/>
        <v>0</v>
      </c>
      <c r="P103" s="108" t="str">
        <f t="shared" si="27"/>
        <v/>
      </c>
      <c r="Q103" s="108" t="str">
        <f t="shared" si="28"/>
        <v/>
      </c>
      <c r="R103" s="108" t="str">
        <f t="shared" si="29"/>
        <v/>
      </c>
      <c r="S103" s="108" t="str">
        <f t="shared" si="30"/>
        <v/>
      </c>
      <c r="T103" s="108" t="str">
        <f t="shared" si="31"/>
        <v/>
      </c>
      <c r="U103" s="108" t="str">
        <f t="shared" si="32"/>
        <v/>
      </c>
      <c r="V103" s="108" t="str">
        <f t="shared" si="33"/>
        <v/>
      </c>
      <c r="W103" s="108" t="str">
        <f t="shared" si="34"/>
        <v/>
      </c>
      <c r="X103" s="108" t="str">
        <f t="shared" si="35"/>
        <v/>
      </c>
    </row>
    <row r="104" spans="1:24" x14ac:dyDescent="0.25">
      <c r="A104" s="33">
        <v>39171</v>
      </c>
      <c r="B104" s="27">
        <v>38.03</v>
      </c>
      <c r="C104" s="27">
        <v>26.65</v>
      </c>
      <c r="D104" s="27">
        <v>60.28</v>
      </c>
      <c r="E104" s="30">
        <v>28.932200000000002</v>
      </c>
      <c r="F104" s="27">
        <v>33.65</v>
      </c>
      <c r="G104" s="27">
        <v>35.549999999999997</v>
      </c>
      <c r="H104" s="27">
        <v>38.049999999999997</v>
      </c>
      <c r="I104" s="27">
        <v>23.32</v>
      </c>
      <c r="J104" s="27">
        <v>39.700000000000003</v>
      </c>
      <c r="K104" s="27">
        <v>1420.86</v>
      </c>
      <c r="L104" s="102">
        <f t="shared" si="25"/>
        <v>39171</v>
      </c>
      <c r="M104" s="103" t="b">
        <f>(A104&gt;=Interface!$F$5)</f>
        <v>1</v>
      </c>
      <c r="N104" s="103" t="b">
        <f>(A104&lt;=Interface!$F$6)</f>
        <v>0</v>
      </c>
      <c r="O104">
        <f t="shared" si="26"/>
        <v>0</v>
      </c>
      <c r="P104" s="108" t="str">
        <f t="shared" si="27"/>
        <v/>
      </c>
      <c r="Q104" s="108" t="str">
        <f t="shared" si="28"/>
        <v/>
      </c>
      <c r="R104" s="108" t="str">
        <f t="shared" si="29"/>
        <v/>
      </c>
      <c r="S104" s="108" t="str">
        <f t="shared" si="30"/>
        <v/>
      </c>
      <c r="T104" s="108" t="str">
        <f t="shared" si="31"/>
        <v/>
      </c>
      <c r="U104" s="108" t="str">
        <f t="shared" si="32"/>
        <v/>
      </c>
      <c r="V104" s="108" t="str">
        <f t="shared" si="33"/>
        <v/>
      </c>
      <c r="W104" s="108" t="str">
        <f t="shared" si="34"/>
        <v/>
      </c>
      <c r="X104" s="108" t="str">
        <f t="shared" si="35"/>
        <v/>
      </c>
    </row>
    <row r="105" spans="1:24" x14ac:dyDescent="0.25">
      <c r="A105" s="33">
        <v>39202</v>
      </c>
      <c r="B105" s="27">
        <v>38.93</v>
      </c>
      <c r="C105" s="27">
        <v>27.4</v>
      </c>
      <c r="D105" s="27">
        <v>63.37</v>
      </c>
      <c r="E105" s="30">
        <v>30.052800000000001</v>
      </c>
      <c r="F105" s="27">
        <v>36.11</v>
      </c>
      <c r="G105" s="27">
        <v>37.200000000000003</v>
      </c>
      <c r="H105" s="27">
        <v>38.619999999999997</v>
      </c>
      <c r="I105" s="27">
        <v>24.42</v>
      </c>
      <c r="J105" s="27">
        <v>41.65</v>
      </c>
      <c r="K105" s="27">
        <v>1482.37</v>
      </c>
      <c r="L105" s="102">
        <f t="shared" si="25"/>
        <v>39202</v>
      </c>
      <c r="M105" s="103" t="b">
        <f>(A105&gt;=Interface!$F$5)</f>
        <v>1</v>
      </c>
      <c r="N105" s="103" t="b">
        <f>(A105&lt;=Interface!$F$6)</f>
        <v>0</v>
      </c>
      <c r="O105">
        <f t="shared" si="26"/>
        <v>0</v>
      </c>
      <c r="P105" s="108" t="str">
        <f t="shared" si="27"/>
        <v/>
      </c>
      <c r="Q105" s="108" t="str">
        <f t="shared" si="28"/>
        <v/>
      </c>
      <c r="R105" s="108" t="str">
        <f t="shared" si="29"/>
        <v/>
      </c>
      <c r="S105" s="108" t="str">
        <f t="shared" si="30"/>
        <v/>
      </c>
      <c r="T105" s="108" t="str">
        <f t="shared" si="31"/>
        <v/>
      </c>
      <c r="U105" s="108" t="str">
        <f t="shared" si="32"/>
        <v/>
      </c>
      <c r="V105" s="108" t="str">
        <f t="shared" si="33"/>
        <v/>
      </c>
      <c r="W105" s="108" t="str">
        <f t="shared" si="34"/>
        <v/>
      </c>
      <c r="X105" s="108" t="str">
        <f t="shared" si="35"/>
        <v/>
      </c>
    </row>
    <row r="106" spans="1:24" x14ac:dyDescent="0.25">
      <c r="A106" s="33">
        <v>39233</v>
      </c>
      <c r="B106" s="27">
        <v>40.1</v>
      </c>
      <c r="C106" s="27">
        <v>27.77</v>
      </c>
      <c r="D106" s="27">
        <v>68.3</v>
      </c>
      <c r="E106" s="30">
        <v>30.775500000000001</v>
      </c>
      <c r="F106" s="27">
        <v>36.729999999999997</v>
      </c>
      <c r="G106" s="27">
        <v>39.130000000000003</v>
      </c>
      <c r="H106" s="27">
        <v>40.9</v>
      </c>
      <c r="I106" s="27">
        <v>25.65</v>
      </c>
      <c r="J106" s="27">
        <v>41.84</v>
      </c>
      <c r="K106" s="27">
        <v>1530.62</v>
      </c>
      <c r="L106" s="102">
        <f t="shared" si="25"/>
        <v>39233</v>
      </c>
      <c r="M106" s="103" t="b">
        <f>(A106&gt;=Interface!$F$5)</f>
        <v>1</v>
      </c>
      <c r="N106" s="103" t="b">
        <f>(A106&lt;=Interface!$F$6)</f>
        <v>0</v>
      </c>
      <c r="O106">
        <f t="shared" si="26"/>
        <v>0</v>
      </c>
      <c r="P106" s="108" t="str">
        <f t="shared" si="27"/>
        <v/>
      </c>
      <c r="Q106" s="108" t="str">
        <f t="shared" si="28"/>
        <v/>
      </c>
      <c r="R106" s="108" t="str">
        <f t="shared" si="29"/>
        <v/>
      </c>
      <c r="S106" s="108" t="str">
        <f t="shared" si="30"/>
        <v/>
      </c>
      <c r="T106" s="108" t="str">
        <f t="shared" si="31"/>
        <v/>
      </c>
      <c r="U106" s="108" t="str">
        <f t="shared" si="32"/>
        <v/>
      </c>
      <c r="V106" s="108" t="str">
        <f t="shared" si="33"/>
        <v/>
      </c>
      <c r="W106" s="108" t="str">
        <f t="shared" si="34"/>
        <v/>
      </c>
      <c r="X106" s="108" t="str">
        <f t="shared" si="35"/>
        <v/>
      </c>
    </row>
    <row r="107" spans="1:24" x14ac:dyDescent="0.25">
      <c r="A107" s="33">
        <v>39262</v>
      </c>
      <c r="B107" s="27">
        <v>39.33</v>
      </c>
      <c r="C107" s="27">
        <v>27.05</v>
      </c>
      <c r="D107" s="27">
        <v>68.989999999999995</v>
      </c>
      <c r="E107" s="30">
        <v>29.378799999999998</v>
      </c>
      <c r="F107" s="27">
        <v>35.31</v>
      </c>
      <c r="G107" s="27">
        <v>39.04</v>
      </c>
      <c r="H107" s="27">
        <v>40.5</v>
      </c>
      <c r="I107" s="27">
        <v>25.6</v>
      </c>
      <c r="J107" s="27">
        <v>39.58</v>
      </c>
      <c r="K107" s="27">
        <v>1503.35</v>
      </c>
      <c r="L107" s="102">
        <f t="shared" si="25"/>
        <v>39262</v>
      </c>
      <c r="M107" s="103" t="b">
        <f>(A107&gt;=Interface!$F$5)</f>
        <v>1</v>
      </c>
      <c r="N107" s="103" t="b">
        <f>(A107&lt;=Interface!$F$6)</f>
        <v>0</v>
      </c>
      <c r="O107">
        <f t="shared" si="26"/>
        <v>0</v>
      </c>
      <c r="P107" s="108" t="str">
        <f t="shared" si="27"/>
        <v/>
      </c>
      <c r="Q107" s="108" t="str">
        <f t="shared" si="28"/>
        <v/>
      </c>
      <c r="R107" s="108" t="str">
        <f t="shared" si="29"/>
        <v/>
      </c>
      <c r="S107" s="108" t="str">
        <f t="shared" si="30"/>
        <v/>
      </c>
      <c r="T107" s="108" t="str">
        <f t="shared" si="31"/>
        <v/>
      </c>
      <c r="U107" s="108" t="str">
        <f t="shared" si="32"/>
        <v/>
      </c>
      <c r="V107" s="108" t="str">
        <f t="shared" si="33"/>
        <v/>
      </c>
      <c r="W107" s="108" t="str">
        <f t="shared" si="34"/>
        <v/>
      </c>
      <c r="X107" s="108" t="str">
        <f t="shared" si="35"/>
        <v/>
      </c>
    </row>
    <row r="108" spans="1:24" x14ac:dyDescent="0.25">
      <c r="A108" s="33">
        <v>39294</v>
      </c>
      <c r="B108" s="27">
        <v>37</v>
      </c>
      <c r="C108" s="27">
        <v>26.28</v>
      </c>
      <c r="D108" s="27">
        <v>69</v>
      </c>
      <c r="E108" s="30">
        <v>26.715399999999999</v>
      </c>
      <c r="F108" s="27">
        <v>33.630000000000003</v>
      </c>
      <c r="G108" s="27">
        <v>39.409999999999997</v>
      </c>
      <c r="H108" s="27">
        <v>39.42</v>
      </c>
      <c r="I108" s="27">
        <v>25.55</v>
      </c>
      <c r="J108" s="27">
        <v>38</v>
      </c>
      <c r="K108" s="27">
        <v>1455.28</v>
      </c>
      <c r="L108" s="102">
        <f t="shared" si="25"/>
        <v>39294</v>
      </c>
      <c r="M108" s="103" t="b">
        <f>(A108&gt;=Interface!$F$5)</f>
        <v>1</v>
      </c>
      <c r="N108" s="103" t="b">
        <f>(A108&lt;=Interface!$F$6)</f>
        <v>0</v>
      </c>
      <c r="O108">
        <f t="shared" si="26"/>
        <v>0</v>
      </c>
      <c r="P108" s="108" t="str">
        <f t="shared" si="27"/>
        <v/>
      </c>
      <c r="Q108" s="108" t="str">
        <f t="shared" si="28"/>
        <v/>
      </c>
      <c r="R108" s="108" t="str">
        <f t="shared" si="29"/>
        <v/>
      </c>
      <c r="S108" s="108" t="str">
        <f t="shared" si="30"/>
        <v/>
      </c>
      <c r="T108" s="108" t="str">
        <f t="shared" si="31"/>
        <v/>
      </c>
      <c r="U108" s="108" t="str">
        <f t="shared" si="32"/>
        <v/>
      </c>
      <c r="V108" s="108" t="str">
        <f t="shared" si="33"/>
        <v/>
      </c>
      <c r="W108" s="108" t="str">
        <f t="shared" si="34"/>
        <v/>
      </c>
      <c r="X108" s="108" t="str">
        <f t="shared" si="35"/>
        <v/>
      </c>
    </row>
    <row r="109" spans="1:24" x14ac:dyDescent="0.25">
      <c r="A109" s="33">
        <v>39325</v>
      </c>
      <c r="B109" s="27">
        <v>37.229999999999997</v>
      </c>
      <c r="C109" s="27">
        <v>26.9</v>
      </c>
      <c r="D109" s="27">
        <v>69.83</v>
      </c>
      <c r="E109" s="30">
        <v>27.4056</v>
      </c>
      <c r="F109" s="27">
        <v>34.4</v>
      </c>
      <c r="G109" s="27">
        <v>39.42</v>
      </c>
      <c r="H109" s="27">
        <v>39.15</v>
      </c>
      <c r="I109" s="27">
        <v>26.04</v>
      </c>
      <c r="J109" s="27">
        <v>38.6</v>
      </c>
      <c r="K109" s="27">
        <v>1473.99</v>
      </c>
      <c r="L109" s="102">
        <f t="shared" si="25"/>
        <v>39325</v>
      </c>
      <c r="M109" s="103" t="b">
        <f>(A109&gt;=Interface!$F$5)</f>
        <v>1</v>
      </c>
      <c r="N109" s="103" t="b">
        <f>(A109&lt;=Interface!$F$6)</f>
        <v>0</v>
      </c>
      <c r="O109">
        <f t="shared" si="26"/>
        <v>0</v>
      </c>
      <c r="P109" s="108" t="str">
        <f t="shared" si="27"/>
        <v/>
      </c>
      <c r="Q109" s="108" t="str">
        <f t="shared" si="28"/>
        <v/>
      </c>
      <c r="R109" s="108" t="str">
        <f t="shared" si="29"/>
        <v/>
      </c>
      <c r="S109" s="108" t="str">
        <f t="shared" si="30"/>
        <v/>
      </c>
      <c r="T109" s="108" t="str">
        <f t="shared" si="31"/>
        <v/>
      </c>
      <c r="U109" s="108" t="str">
        <f t="shared" si="32"/>
        <v/>
      </c>
      <c r="V109" s="108" t="str">
        <f t="shared" si="33"/>
        <v/>
      </c>
      <c r="W109" s="108" t="str">
        <f t="shared" si="34"/>
        <v/>
      </c>
      <c r="X109" s="108" t="str">
        <f t="shared" si="35"/>
        <v/>
      </c>
    </row>
    <row r="110" spans="1:24" x14ac:dyDescent="0.25">
      <c r="A110" s="33">
        <v>39353</v>
      </c>
      <c r="B110" s="27">
        <v>36.83</v>
      </c>
      <c r="C110" s="27">
        <v>27.98</v>
      </c>
      <c r="D110" s="27">
        <v>74.8</v>
      </c>
      <c r="E110" s="30">
        <v>27.868400000000001</v>
      </c>
      <c r="F110" s="27">
        <v>35.35</v>
      </c>
      <c r="G110" s="27">
        <v>41.08</v>
      </c>
      <c r="H110" s="27">
        <v>42.11</v>
      </c>
      <c r="I110" s="27">
        <v>26.97</v>
      </c>
      <c r="J110" s="27">
        <v>39.799999999999997</v>
      </c>
      <c r="K110" s="27">
        <v>1526.75</v>
      </c>
      <c r="L110" s="102">
        <f t="shared" si="25"/>
        <v>39353</v>
      </c>
      <c r="M110" s="103" t="b">
        <f>(A110&gt;=Interface!$F$5)</f>
        <v>1</v>
      </c>
      <c r="N110" s="103" t="b">
        <f>(A110&lt;=Interface!$F$6)</f>
        <v>0</v>
      </c>
      <c r="O110">
        <f t="shared" si="26"/>
        <v>0</v>
      </c>
      <c r="P110" s="108" t="str">
        <f t="shared" si="27"/>
        <v/>
      </c>
      <c r="Q110" s="108" t="str">
        <f t="shared" si="28"/>
        <v/>
      </c>
      <c r="R110" s="108" t="str">
        <f t="shared" si="29"/>
        <v/>
      </c>
      <c r="S110" s="108" t="str">
        <f t="shared" si="30"/>
        <v/>
      </c>
      <c r="T110" s="108" t="str">
        <f t="shared" si="31"/>
        <v/>
      </c>
      <c r="U110" s="108" t="str">
        <f t="shared" si="32"/>
        <v/>
      </c>
      <c r="V110" s="108" t="str">
        <f t="shared" si="33"/>
        <v/>
      </c>
      <c r="W110" s="108" t="str">
        <f t="shared" si="34"/>
        <v/>
      </c>
      <c r="X110" s="108" t="str">
        <f t="shared" si="35"/>
        <v/>
      </c>
    </row>
    <row r="111" spans="1:24" x14ac:dyDescent="0.25">
      <c r="A111" s="33">
        <v>39386</v>
      </c>
      <c r="B111" s="27">
        <v>36.65</v>
      </c>
      <c r="C111" s="27">
        <v>28.41</v>
      </c>
      <c r="D111" s="27">
        <v>76.7</v>
      </c>
      <c r="E111" s="30">
        <v>27.389299999999999</v>
      </c>
      <c r="F111" s="27">
        <v>36.01</v>
      </c>
      <c r="G111" s="27">
        <v>40.549999999999997</v>
      </c>
      <c r="H111" s="27">
        <v>43.86</v>
      </c>
      <c r="I111" s="27">
        <v>28.4</v>
      </c>
      <c r="J111" s="27">
        <v>42.45</v>
      </c>
      <c r="K111" s="27">
        <v>1549.38</v>
      </c>
      <c r="L111" s="102">
        <f t="shared" si="25"/>
        <v>39386</v>
      </c>
      <c r="M111" s="103" t="b">
        <f>(A111&gt;=Interface!$F$5)</f>
        <v>1</v>
      </c>
      <c r="N111" s="103" t="b">
        <f>(A111&lt;=Interface!$F$6)</f>
        <v>0</v>
      </c>
      <c r="O111">
        <f t="shared" si="26"/>
        <v>0</v>
      </c>
      <c r="P111" s="108" t="str">
        <f t="shared" si="27"/>
        <v/>
      </c>
      <c r="Q111" s="108" t="str">
        <f t="shared" si="28"/>
        <v/>
      </c>
      <c r="R111" s="108" t="str">
        <f t="shared" si="29"/>
        <v/>
      </c>
      <c r="S111" s="108" t="str">
        <f t="shared" si="30"/>
        <v/>
      </c>
      <c r="T111" s="108" t="str">
        <f t="shared" si="31"/>
        <v/>
      </c>
      <c r="U111" s="108" t="str">
        <f t="shared" si="32"/>
        <v/>
      </c>
      <c r="V111" s="108" t="str">
        <f t="shared" si="33"/>
        <v/>
      </c>
      <c r="W111" s="108" t="str">
        <f t="shared" si="34"/>
        <v/>
      </c>
      <c r="X111" s="108" t="str">
        <f t="shared" si="35"/>
        <v/>
      </c>
    </row>
    <row r="112" spans="1:24" x14ac:dyDescent="0.25">
      <c r="A112" s="33">
        <v>39416</v>
      </c>
      <c r="B112" s="27">
        <v>34.65</v>
      </c>
      <c r="C112" s="27">
        <v>29.19</v>
      </c>
      <c r="D112" s="27">
        <v>73.47</v>
      </c>
      <c r="E112" s="30">
        <v>25.172499999999999</v>
      </c>
      <c r="F112" s="27">
        <v>36.47</v>
      </c>
      <c r="G112" s="27">
        <v>39.4</v>
      </c>
      <c r="H112" s="27">
        <v>41.65</v>
      </c>
      <c r="I112" s="27">
        <v>26.26</v>
      </c>
      <c r="J112" s="27">
        <v>42.73</v>
      </c>
      <c r="K112" s="27">
        <v>1481.14</v>
      </c>
      <c r="L112" s="102">
        <f t="shared" si="25"/>
        <v>39416</v>
      </c>
      <c r="M112" s="103" t="b">
        <f>(A112&gt;=Interface!$F$5)</f>
        <v>1</v>
      </c>
      <c r="N112" s="103" t="b">
        <f>(A112&lt;=Interface!$F$6)</f>
        <v>0</v>
      </c>
      <c r="O112">
        <f t="shared" si="26"/>
        <v>0</v>
      </c>
      <c r="P112" s="108" t="str">
        <f t="shared" si="27"/>
        <v/>
      </c>
      <c r="Q112" s="108" t="str">
        <f t="shared" si="28"/>
        <v/>
      </c>
      <c r="R112" s="108" t="str">
        <f t="shared" si="29"/>
        <v/>
      </c>
      <c r="S112" s="108" t="str">
        <f t="shared" si="30"/>
        <v/>
      </c>
      <c r="T112" s="108" t="str">
        <f t="shared" si="31"/>
        <v/>
      </c>
      <c r="U112" s="108" t="str">
        <f t="shared" si="32"/>
        <v/>
      </c>
      <c r="V112" s="108" t="str">
        <f t="shared" si="33"/>
        <v/>
      </c>
      <c r="W112" s="108" t="str">
        <f t="shared" si="34"/>
        <v/>
      </c>
      <c r="X112" s="108" t="str">
        <f t="shared" si="35"/>
        <v/>
      </c>
    </row>
    <row r="113" spans="1:24" x14ac:dyDescent="0.25">
      <c r="A113" s="33">
        <v>39447</v>
      </c>
      <c r="B113" s="27">
        <v>32.700000000000003</v>
      </c>
      <c r="C113" s="27">
        <v>28.8</v>
      </c>
      <c r="D113" s="27">
        <v>79.349999999999994</v>
      </c>
      <c r="E113" s="30">
        <v>23.491700000000002</v>
      </c>
      <c r="F113" s="27">
        <v>35.31</v>
      </c>
      <c r="G113" s="27">
        <v>39.159999999999997</v>
      </c>
      <c r="H113" s="27">
        <v>41.7</v>
      </c>
      <c r="I113" s="27">
        <v>26.66</v>
      </c>
      <c r="J113" s="27">
        <v>42.33</v>
      </c>
      <c r="K113" s="27">
        <v>1468.36</v>
      </c>
      <c r="L113" s="102">
        <f t="shared" si="25"/>
        <v>39447</v>
      </c>
      <c r="M113" s="103" t="b">
        <f>(A113&gt;=Interface!$F$5)</f>
        <v>1</v>
      </c>
      <c r="N113" s="103" t="b">
        <f>(A113&lt;=Interface!$F$6)</f>
        <v>0</v>
      </c>
      <c r="O113">
        <f t="shared" si="26"/>
        <v>0</v>
      </c>
      <c r="P113" s="108" t="str">
        <f t="shared" si="27"/>
        <v/>
      </c>
      <c r="Q113" s="108" t="str">
        <f t="shared" si="28"/>
        <v/>
      </c>
      <c r="R113" s="108" t="str">
        <f t="shared" si="29"/>
        <v/>
      </c>
      <c r="S113" s="108" t="str">
        <f t="shared" si="30"/>
        <v/>
      </c>
      <c r="T113" s="108" t="str">
        <f t="shared" si="31"/>
        <v/>
      </c>
      <c r="U113" s="108" t="str">
        <f t="shared" si="32"/>
        <v/>
      </c>
      <c r="V113" s="108" t="str">
        <f t="shared" si="33"/>
        <v/>
      </c>
      <c r="W113" s="108" t="str">
        <f t="shared" si="34"/>
        <v/>
      </c>
      <c r="X113" s="108" t="str">
        <f t="shared" si="35"/>
        <v/>
      </c>
    </row>
    <row r="114" spans="1:24" x14ac:dyDescent="0.25">
      <c r="A114" s="33">
        <v>39478</v>
      </c>
      <c r="B114" s="27">
        <v>32.58</v>
      </c>
      <c r="C114" s="27">
        <v>27.2</v>
      </c>
      <c r="D114" s="27">
        <v>69.599999999999994</v>
      </c>
      <c r="E114" s="30">
        <v>23.662199999999999</v>
      </c>
      <c r="F114" s="27">
        <v>33.700000000000003</v>
      </c>
      <c r="G114" s="27">
        <v>37</v>
      </c>
      <c r="H114" s="27">
        <v>39.950000000000003</v>
      </c>
      <c r="I114" s="27">
        <v>23.25</v>
      </c>
      <c r="J114" s="27">
        <v>39.22</v>
      </c>
      <c r="K114" s="27">
        <v>1378.55</v>
      </c>
      <c r="L114" s="102">
        <f t="shared" si="25"/>
        <v>39478</v>
      </c>
      <c r="M114" s="103" t="b">
        <f>(A114&gt;=Interface!$F$5)</f>
        <v>1</v>
      </c>
      <c r="N114" s="103" t="b">
        <f>(A114&lt;=Interface!$F$6)</f>
        <v>0</v>
      </c>
      <c r="O114">
        <f t="shared" si="26"/>
        <v>0</v>
      </c>
      <c r="P114" s="108" t="str">
        <f t="shared" si="27"/>
        <v/>
      </c>
      <c r="Q114" s="108" t="str">
        <f t="shared" si="28"/>
        <v/>
      </c>
      <c r="R114" s="108" t="str">
        <f t="shared" si="29"/>
        <v/>
      </c>
      <c r="S114" s="108" t="str">
        <f t="shared" si="30"/>
        <v/>
      </c>
      <c r="T114" s="108" t="str">
        <f t="shared" si="31"/>
        <v/>
      </c>
      <c r="U114" s="108" t="str">
        <f t="shared" si="32"/>
        <v/>
      </c>
      <c r="V114" s="108" t="str">
        <f t="shared" si="33"/>
        <v/>
      </c>
      <c r="W114" s="108" t="str">
        <f t="shared" si="34"/>
        <v/>
      </c>
      <c r="X114" s="108" t="str">
        <f t="shared" si="35"/>
        <v/>
      </c>
    </row>
    <row r="115" spans="1:24" x14ac:dyDescent="0.25">
      <c r="A115" s="33">
        <v>39507</v>
      </c>
      <c r="B115" s="27">
        <v>31.32</v>
      </c>
      <c r="C115" s="27">
        <v>27.13</v>
      </c>
      <c r="D115" s="27">
        <v>76.05</v>
      </c>
      <c r="E115" s="30">
        <v>20.974399999999999</v>
      </c>
      <c r="F115" s="27">
        <v>32.799999999999997</v>
      </c>
      <c r="G115" s="27">
        <v>36.25</v>
      </c>
      <c r="H115" s="27">
        <v>40.869999999999997</v>
      </c>
      <c r="I115" s="27">
        <v>22.15</v>
      </c>
      <c r="J115" s="27">
        <v>37.61</v>
      </c>
      <c r="K115" s="27">
        <v>1330.63</v>
      </c>
      <c r="L115" s="102">
        <f t="shared" si="25"/>
        <v>39507</v>
      </c>
      <c r="M115" s="103" t="b">
        <f>(A115&gt;=Interface!$F$5)</f>
        <v>1</v>
      </c>
      <c r="N115" s="103" t="b">
        <f>(A115&lt;=Interface!$F$6)</f>
        <v>0</v>
      </c>
      <c r="O115">
        <f t="shared" si="26"/>
        <v>0</v>
      </c>
      <c r="P115" s="108" t="str">
        <f t="shared" si="27"/>
        <v/>
      </c>
      <c r="Q115" s="108" t="str">
        <f t="shared" si="28"/>
        <v/>
      </c>
      <c r="R115" s="108" t="str">
        <f t="shared" si="29"/>
        <v/>
      </c>
      <c r="S115" s="108" t="str">
        <f t="shared" si="30"/>
        <v/>
      </c>
      <c r="T115" s="108" t="str">
        <f t="shared" si="31"/>
        <v/>
      </c>
      <c r="U115" s="108" t="str">
        <f t="shared" si="32"/>
        <v/>
      </c>
      <c r="V115" s="108" t="str">
        <f t="shared" si="33"/>
        <v/>
      </c>
      <c r="W115" s="108" t="str">
        <f t="shared" si="34"/>
        <v/>
      </c>
      <c r="X115" s="108" t="str">
        <f t="shared" si="35"/>
        <v/>
      </c>
    </row>
    <row r="116" spans="1:24" x14ac:dyDescent="0.25">
      <c r="A116" s="33">
        <v>39538</v>
      </c>
      <c r="B116" s="27">
        <v>30.72</v>
      </c>
      <c r="C116" s="27">
        <v>27.86</v>
      </c>
      <c r="D116" s="27">
        <v>74.06</v>
      </c>
      <c r="E116" s="30">
        <v>20.194900000000001</v>
      </c>
      <c r="F116" s="27">
        <v>31.17</v>
      </c>
      <c r="G116" s="27">
        <v>37.4</v>
      </c>
      <c r="H116" s="27">
        <v>40.17</v>
      </c>
      <c r="I116" s="27">
        <v>22.4</v>
      </c>
      <c r="J116" s="27">
        <v>37.94</v>
      </c>
      <c r="K116" s="27">
        <v>1322.7</v>
      </c>
      <c r="L116" s="102">
        <f t="shared" si="25"/>
        <v>39538</v>
      </c>
      <c r="M116" s="103" t="b">
        <f>(A116&gt;=Interface!$F$5)</f>
        <v>1</v>
      </c>
      <c r="N116" s="103" t="b">
        <f>(A116&lt;=Interface!$F$6)</f>
        <v>0</v>
      </c>
      <c r="O116">
        <f t="shared" si="26"/>
        <v>0</v>
      </c>
      <c r="P116" s="108" t="str">
        <f t="shared" si="27"/>
        <v/>
      </c>
      <c r="Q116" s="108" t="str">
        <f t="shared" si="28"/>
        <v/>
      </c>
      <c r="R116" s="108" t="str">
        <f t="shared" si="29"/>
        <v/>
      </c>
      <c r="S116" s="108" t="str">
        <f t="shared" si="30"/>
        <v/>
      </c>
      <c r="T116" s="108" t="str">
        <f t="shared" si="31"/>
        <v/>
      </c>
      <c r="U116" s="108" t="str">
        <f t="shared" si="32"/>
        <v/>
      </c>
      <c r="V116" s="108" t="str">
        <f t="shared" si="33"/>
        <v/>
      </c>
      <c r="W116" s="108" t="str">
        <f t="shared" si="34"/>
        <v/>
      </c>
      <c r="X116" s="108" t="str">
        <f t="shared" si="35"/>
        <v/>
      </c>
    </row>
    <row r="117" spans="1:24" x14ac:dyDescent="0.25">
      <c r="A117" s="33">
        <v>39568</v>
      </c>
      <c r="B117" s="27">
        <v>31.45</v>
      </c>
      <c r="C117" s="27">
        <v>27.65</v>
      </c>
      <c r="D117" s="27">
        <v>81.75</v>
      </c>
      <c r="E117" s="30">
        <v>21.607800000000001</v>
      </c>
      <c r="F117" s="27">
        <v>31.48</v>
      </c>
      <c r="G117" s="27">
        <v>38.5</v>
      </c>
      <c r="H117" s="27">
        <v>42.31</v>
      </c>
      <c r="I117" s="27">
        <v>23.8</v>
      </c>
      <c r="J117" s="27">
        <v>39.880000000000003</v>
      </c>
      <c r="K117" s="27">
        <v>1385.59</v>
      </c>
      <c r="L117" s="102">
        <f t="shared" si="25"/>
        <v>39568</v>
      </c>
      <c r="M117" s="103" t="b">
        <f>(A117&gt;=Interface!$F$5)</f>
        <v>1</v>
      </c>
      <c r="N117" s="103" t="b">
        <f>(A117&lt;=Interface!$F$6)</f>
        <v>0</v>
      </c>
      <c r="O117">
        <f t="shared" si="26"/>
        <v>0</v>
      </c>
      <c r="P117" s="108" t="str">
        <f t="shared" si="27"/>
        <v/>
      </c>
      <c r="Q117" s="108" t="str">
        <f t="shared" si="28"/>
        <v/>
      </c>
      <c r="R117" s="108" t="str">
        <f t="shared" si="29"/>
        <v/>
      </c>
      <c r="S117" s="108" t="str">
        <f t="shared" si="30"/>
        <v/>
      </c>
      <c r="T117" s="108" t="str">
        <f t="shared" si="31"/>
        <v/>
      </c>
      <c r="U117" s="108" t="str">
        <f t="shared" si="32"/>
        <v/>
      </c>
      <c r="V117" s="108" t="str">
        <f t="shared" si="33"/>
        <v/>
      </c>
      <c r="W117" s="108" t="str">
        <f t="shared" si="34"/>
        <v/>
      </c>
      <c r="X117" s="108" t="str">
        <f t="shared" si="35"/>
        <v/>
      </c>
    </row>
    <row r="118" spans="1:24" x14ac:dyDescent="0.25">
      <c r="A118" s="33">
        <v>39598</v>
      </c>
      <c r="B118" s="27">
        <v>32.31</v>
      </c>
      <c r="C118" s="27">
        <v>28.49</v>
      </c>
      <c r="D118" s="27">
        <v>86</v>
      </c>
      <c r="E118" s="30">
        <v>20.105599999999999</v>
      </c>
      <c r="F118" s="27">
        <v>32.08</v>
      </c>
      <c r="G118" s="27">
        <v>38.840000000000003</v>
      </c>
      <c r="H118" s="27">
        <v>44.51</v>
      </c>
      <c r="I118" s="27">
        <v>25.35</v>
      </c>
      <c r="J118" s="27">
        <v>41.31</v>
      </c>
      <c r="K118" s="27">
        <v>1400.38</v>
      </c>
      <c r="L118" s="102">
        <f t="shared" si="25"/>
        <v>39598</v>
      </c>
      <c r="M118" s="103" t="b">
        <f>(A118&gt;=Interface!$F$5)</f>
        <v>1</v>
      </c>
      <c r="N118" s="103" t="b">
        <f>(A118&lt;=Interface!$F$6)</f>
        <v>0</v>
      </c>
      <c r="O118">
        <f t="shared" si="26"/>
        <v>0</v>
      </c>
      <c r="P118" s="108" t="str">
        <f t="shared" si="27"/>
        <v/>
      </c>
      <c r="Q118" s="108" t="str">
        <f t="shared" si="28"/>
        <v/>
      </c>
      <c r="R118" s="108" t="str">
        <f t="shared" si="29"/>
        <v/>
      </c>
      <c r="S118" s="108" t="str">
        <f t="shared" si="30"/>
        <v/>
      </c>
      <c r="T118" s="108" t="str">
        <f t="shared" si="31"/>
        <v/>
      </c>
      <c r="U118" s="108" t="str">
        <f t="shared" si="32"/>
        <v/>
      </c>
      <c r="V118" s="108" t="str">
        <f t="shared" si="33"/>
        <v/>
      </c>
      <c r="W118" s="108" t="str">
        <f t="shared" si="34"/>
        <v/>
      </c>
      <c r="X118" s="108" t="str">
        <f t="shared" si="35"/>
        <v/>
      </c>
    </row>
    <row r="119" spans="1:24" x14ac:dyDescent="0.25">
      <c r="A119" s="33">
        <v>39629</v>
      </c>
      <c r="B119" s="27">
        <v>28.48</v>
      </c>
      <c r="C119" s="27">
        <v>26.75</v>
      </c>
      <c r="D119" s="27">
        <v>88.48</v>
      </c>
      <c r="E119" s="30">
        <v>16.451499999999999</v>
      </c>
      <c r="F119" s="27">
        <v>30.58</v>
      </c>
      <c r="G119" s="27">
        <v>34.01</v>
      </c>
      <c r="H119" s="27">
        <v>41.73</v>
      </c>
      <c r="I119" s="27">
        <v>22.91</v>
      </c>
      <c r="J119" s="27">
        <v>40.700000000000003</v>
      </c>
      <c r="K119" s="27">
        <v>1280</v>
      </c>
      <c r="L119" s="102">
        <f t="shared" si="25"/>
        <v>39629</v>
      </c>
      <c r="M119" s="103" t="b">
        <f>(A119&gt;=Interface!$F$5)</f>
        <v>1</v>
      </c>
      <c r="N119" s="103" t="b">
        <f>(A119&lt;=Interface!$F$6)</f>
        <v>0</v>
      </c>
      <c r="O119">
        <f t="shared" si="26"/>
        <v>0</v>
      </c>
      <c r="P119" s="108" t="str">
        <f t="shared" si="27"/>
        <v/>
      </c>
      <c r="Q119" s="108" t="str">
        <f t="shared" si="28"/>
        <v/>
      </c>
      <c r="R119" s="108" t="str">
        <f t="shared" si="29"/>
        <v/>
      </c>
      <c r="S119" s="108" t="str">
        <f t="shared" si="30"/>
        <v/>
      </c>
      <c r="T119" s="108" t="str">
        <f t="shared" si="31"/>
        <v/>
      </c>
      <c r="U119" s="108" t="str">
        <f t="shared" si="32"/>
        <v/>
      </c>
      <c r="V119" s="108" t="str">
        <f t="shared" si="33"/>
        <v/>
      </c>
      <c r="W119" s="108" t="str">
        <f t="shared" si="34"/>
        <v/>
      </c>
      <c r="X119" s="108" t="str">
        <f t="shared" si="35"/>
        <v/>
      </c>
    </row>
    <row r="120" spans="1:24" x14ac:dyDescent="0.25">
      <c r="A120" s="33">
        <v>39660</v>
      </c>
      <c r="B120" s="27">
        <v>28.53</v>
      </c>
      <c r="C120" s="27">
        <v>27.4</v>
      </c>
      <c r="D120" s="27">
        <v>74.400000000000006</v>
      </c>
      <c r="E120" s="30">
        <v>17.5639</v>
      </c>
      <c r="F120" s="27">
        <v>31.95</v>
      </c>
      <c r="G120" s="27">
        <v>34.28</v>
      </c>
      <c r="H120" s="27">
        <v>40.380000000000003</v>
      </c>
      <c r="I120" s="27">
        <v>22.35</v>
      </c>
      <c r="J120" s="27">
        <v>38.08</v>
      </c>
      <c r="K120" s="27">
        <v>1267.3800000000001</v>
      </c>
      <c r="L120" s="102">
        <f t="shared" si="25"/>
        <v>39660</v>
      </c>
      <c r="M120" s="103" t="b">
        <f>(A120&gt;=Interface!$F$5)</f>
        <v>1</v>
      </c>
      <c r="N120" s="103" t="b">
        <f>(A120&lt;=Interface!$F$6)</f>
        <v>0</v>
      </c>
      <c r="O120">
        <f t="shared" si="26"/>
        <v>0</v>
      </c>
      <c r="P120" s="108" t="str">
        <f t="shared" si="27"/>
        <v/>
      </c>
      <c r="Q120" s="108" t="str">
        <f t="shared" si="28"/>
        <v/>
      </c>
      <c r="R120" s="108" t="str">
        <f t="shared" si="29"/>
        <v/>
      </c>
      <c r="S120" s="108" t="str">
        <f t="shared" si="30"/>
        <v/>
      </c>
      <c r="T120" s="108" t="str">
        <f t="shared" si="31"/>
        <v/>
      </c>
      <c r="U120" s="108" t="str">
        <f t="shared" si="32"/>
        <v/>
      </c>
      <c r="V120" s="108" t="str">
        <f t="shared" si="33"/>
        <v/>
      </c>
      <c r="W120" s="108" t="str">
        <f t="shared" si="34"/>
        <v/>
      </c>
      <c r="X120" s="108" t="str">
        <f t="shared" si="35"/>
        <v/>
      </c>
    </row>
    <row r="121" spans="1:24" x14ac:dyDescent="0.25">
      <c r="A121" s="33">
        <v>39689</v>
      </c>
      <c r="B121" s="27">
        <v>30.5</v>
      </c>
      <c r="C121" s="27">
        <v>28.14</v>
      </c>
      <c r="D121" s="27">
        <v>74.650000000000006</v>
      </c>
      <c r="E121" s="30">
        <v>17.3934</v>
      </c>
      <c r="F121" s="27">
        <v>32.61</v>
      </c>
      <c r="G121" s="27">
        <v>35.22</v>
      </c>
      <c r="H121" s="27">
        <v>39.75</v>
      </c>
      <c r="I121" s="27">
        <v>22.75</v>
      </c>
      <c r="J121" s="27">
        <v>37.659999999999997</v>
      </c>
      <c r="K121" s="27">
        <v>1282.83</v>
      </c>
      <c r="L121" s="102">
        <f t="shared" si="25"/>
        <v>39689</v>
      </c>
      <c r="M121" s="103" t="b">
        <f>(A121&gt;=Interface!$F$5)</f>
        <v>1</v>
      </c>
      <c r="N121" s="103" t="b">
        <f>(A121&lt;=Interface!$F$6)</f>
        <v>0</v>
      </c>
      <c r="O121">
        <f t="shared" si="26"/>
        <v>0</v>
      </c>
      <c r="P121" s="108" t="str">
        <f t="shared" si="27"/>
        <v/>
      </c>
      <c r="Q121" s="108" t="str">
        <f t="shared" si="28"/>
        <v/>
      </c>
      <c r="R121" s="108" t="str">
        <f t="shared" si="29"/>
        <v/>
      </c>
      <c r="S121" s="108" t="str">
        <f t="shared" si="30"/>
        <v/>
      </c>
      <c r="T121" s="108" t="str">
        <f t="shared" si="31"/>
        <v/>
      </c>
      <c r="U121" s="108" t="str">
        <f t="shared" si="32"/>
        <v/>
      </c>
      <c r="V121" s="108" t="str">
        <f t="shared" si="33"/>
        <v/>
      </c>
      <c r="W121" s="108" t="str">
        <f t="shared" si="34"/>
        <v/>
      </c>
      <c r="X121" s="108" t="str">
        <f t="shared" si="35"/>
        <v/>
      </c>
    </row>
    <row r="122" spans="1:24" x14ac:dyDescent="0.25">
      <c r="A122" s="33">
        <v>39721</v>
      </c>
      <c r="B122" s="27">
        <v>27.9</v>
      </c>
      <c r="C122" s="27">
        <v>27.6</v>
      </c>
      <c r="D122" s="27">
        <v>63.3</v>
      </c>
      <c r="E122" s="30">
        <v>16.151</v>
      </c>
      <c r="F122" s="27">
        <v>30.05</v>
      </c>
      <c r="G122" s="27">
        <v>30.8</v>
      </c>
      <c r="H122" s="27">
        <v>33.4</v>
      </c>
      <c r="I122" s="27">
        <v>19.850000000000001</v>
      </c>
      <c r="J122" s="27">
        <v>33.229999999999997</v>
      </c>
      <c r="K122" s="27">
        <v>1166.3599999999999</v>
      </c>
      <c r="L122" s="102">
        <f t="shared" si="25"/>
        <v>39721</v>
      </c>
      <c r="M122" s="103" t="b">
        <f>(A122&gt;=Interface!$F$5)</f>
        <v>1</v>
      </c>
      <c r="N122" s="103" t="b">
        <f>(A122&lt;=Interface!$F$6)</f>
        <v>0</v>
      </c>
      <c r="O122">
        <f t="shared" si="26"/>
        <v>0</v>
      </c>
      <c r="P122" s="108" t="str">
        <f t="shared" si="27"/>
        <v/>
      </c>
      <c r="Q122" s="108" t="str">
        <f t="shared" si="28"/>
        <v/>
      </c>
      <c r="R122" s="108" t="str">
        <f t="shared" si="29"/>
        <v/>
      </c>
      <c r="S122" s="108" t="str">
        <f t="shared" si="30"/>
        <v/>
      </c>
      <c r="T122" s="108" t="str">
        <f t="shared" si="31"/>
        <v/>
      </c>
      <c r="U122" s="108" t="str">
        <f t="shared" si="32"/>
        <v/>
      </c>
      <c r="V122" s="108" t="str">
        <f t="shared" si="33"/>
        <v/>
      </c>
      <c r="W122" s="108" t="str">
        <f t="shared" si="34"/>
        <v/>
      </c>
      <c r="X122" s="108" t="str">
        <f t="shared" si="35"/>
        <v/>
      </c>
    </row>
    <row r="123" spans="1:24" x14ac:dyDescent="0.25">
      <c r="A123" s="33">
        <v>39752</v>
      </c>
      <c r="B123" s="27">
        <v>22.98</v>
      </c>
      <c r="C123" s="27">
        <v>24.12</v>
      </c>
      <c r="D123" s="27">
        <v>51.4</v>
      </c>
      <c r="E123" s="30">
        <v>12.6106</v>
      </c>
      <c r="F123" s="27">
        <v>26.6</v>
      </c>
      <c r="G123" s="27">
        <v>25.18</v>
      </c>
      <c r="H123" s="27">
        <v>25.92</v>
      </c>
      <c r="I123" s="27">
        <v>16.649999999999999</v>
      </c>
      <c r="J123" s="27">
        <v>28.91</v>
      </c>
      <c r="K123" s="27">
        <v>968.75</v>
      </c>
      <c r="L123" s="102">
        <f t="shared" si="25"/>
        <v>39752</v>
      </c>
      <c r="M123" s="103" t="b">
        <f>(A123&gt;=Interface!$F$5)</f>
        <v>1</v>
      </c>
      <c r="N123" s="103" t="b">
        <f>(A123&lt;=Interface!$F$6)</f>
        <v>0</v>
      </c>
      <c r="O123">
        <f t="shared" si="26"/>
        <v>0</v>
      </c>
      <c r="P123" s="108" t="str">
        <f t="shared" si="27"/>
        <v/>
      </c>
      <c r="Q123" s="108" t="str">
        <f t="shared" si="28"/>
        <v/>
      </c>
      <c r="R123" s="108" t="str">
        <f t="shared" si="29"/>
        <v/>
      </c>
      <c r="S123" s="108" t="str">
        <f t="shared" si="30"/>
        <v/>
      </c>
      <c r="T123" s="108" t="str">
        <f t="shared" si="31"/>
        <v/>
      </c>
      <c r="U123" s="108" t="str">
        <f t="shared" si="32"/>
        <v/>
      </c>
      <c r="V123" s="108" t="str">
        <f t="shared" si="33"/>
        <v/>
      </c>
      <c r="W123" s="108" t="str">
        <f t="shared" si="34"/>
        <v/>
      </c>
      <c r="X123" s="108" t="str">
        <f t="shared" si="35"/>
        <v/>
      </c>
    </row>
    <row r="124" spans="1:24" x14ac:dyDescent="0.25">
      <c r="A124" s="33">
        <v>39780</v>
      </c>
      <c r="B124" s="27">
        <v>20.49</v>
      </c>
      <c r="C124" s="27">
        <v>24.07</v>
      </c>
      <c r="D124" s="27">
        <v>50.28</v>
      </c>
      <c r="E124" s="30">
        <v>10.280099999999999</v>
      </c>
      <c r="F124" s="27">
        <v>24.92</v>
      </c>
      <c r="G124" s="27">
        <v>23.11</v>
      </c>
      <c r="H124" s="27">
        <v>23.15</v>
      </c>
      <c r="I124" s="27">
        <v>15.25</v>
      </c>
      <c r="J124" s="27">
        <v>30.12</v>
      </c>
      <c r="K124" s="27">
        <v>896.24</v>
      </c>
      <c r="L124" s="102">
        <f t="shared" si="25"/>
        <v>39780</v>
      </c>
      <c r="M124" s="103" t="b">
        <f>(A124&gt;=Interface!$F$5)</f>
        <v>1</v>
      </c>
      <c r="N124" s="103" t="b">
        <f>(A124&lt;=Interface!$F$6)</f>
        <v>0</v>
      </c>
      <c r="O124">
        <f t="shared" si="26"/>
        <v>0</v>
      </c>
      <c r="P124" s="108" t="str">
        <f t="shared" si="27"/>
        <v/>
      </c>
      <c r="Q124" s="108" t="str">
        <f t="shared" si="28"/>
        <v/>
      </c>
      <c r="R124" s="108" t="str">
        <f t="shared" si="29"/>
        <v/>
      </c>
      <c r="S124" s="108" t="str">
        <f t="shared" si="30"/>
        <v/>
      </c>
      <c r="T124" s="108" t="str">
        <f t="shared" si="31"/>
        <v/>
      </c>
      <c r="U124" s="108" t="str">
        <f t="shared" si="32"/>
        <v/>
      </c>
      <c r="V124" s="108" t="str">
        <f t="shared" si="33"/>
        <v/>
      </c>
      <c r="W124" s="108" t="str">
        <f t="shared" si="34"/>
        <v/>
      </c>
      <c r="X124" s="108" t="str">
        <f t="shared" si="35"/>
        <v/>
      </c>
    </row>
    <row r="125" spans="1:24" x14ac:dyDescent="0.25">
      <c r="A125" s="33">
        <v>39813</v>
      </c>
      <c r="B125" s="27">
        <v>21.57</v>
      </c>
      <c r="C125" s="27">
        <v>23.87</v>
      </c>
      <c r="D125" s="27">
        <v>47.77</v>
      </c>
      <c r="E125" s="30">
        <v>10.166499999999999</v>
      </c>
      <c r="F125" s="27">
        <v>26.55</v>
      </c>
      <c r="G125" s="27">
        <v>23.42</v>
      </c>
      <c r="H125" s="27">
        <v>22.74</v>
      </c>
      <c r="I125" s="27">
        <v>15.41</v>
      </c>
      <c r="J125" s="27">
        <v>29.03</v>
      </c>
      <c r="K125" s="27">
        <v>903.25</v>
      </c>
      <c r="L125" s="102">
        <f t="shared" si="25"/>
        <v>39813</v>
      </c>
      <c r="M125" s="103" t="b">
        <f>(A125&gt;=Interface!$F$5)</f>
        <v>1</v>
      </c>
      <c r="N125" s="103" t="b">
        <f>(A125&lt;=Interface!$F$6)</f>
        <v>0</v>
      </c>
      <c r="O125">
        <f t="shared" si="26"/>
        <v>0</v>
      </c>
      <c r="P125" s="108" t="str">
        <f t="shared" si="27"/>
        <v/>
      </c>
      <c r="Q125" s="108" t="str">
        <f t="shared" si="28"/>
        <v/>
      </c>
      <c r="R125" s="108" t="str">
        <f t="shared" si="29"/>
        <v/>
      </c>
      <c r="S125" s="108" t="str">
        <f t="shared" si="30"/>
        <v/>
      </c>
      <c r="T125" s="108" t="str">
        <f t="shared" si="31"/>
        <v/>
      </c>
      <c r="U125" s="108" t="str">
        <f t="shared" si="32"/>
        <v/>
      </c>
      <c r="V125" s="108" t="str">
        <f t="shared" si="33"/>
        <v/>
      </c>
      <c r="W125" s="108" t="str">
        <f t="shared" si="34"/>
        <v/>
      </c>
      <c r="X125" s="108" t="str">
        <f t="shared" si="35"/>
        <v/>
      </c>
    </row>
    <row r="126" spans="1:24" x14ac:dyDescent="0.25">
      <c r="A126" s="33">
        <v>39843</v>
      </c>
      <c r="B126" s="27">
        <v>19.28</v>
      </c>
      <c r="C126" s="27">
        <v>22.15</v>
      </c>
      <c r="D126" s="27">
        <v>46.92</v>
      </c>
      <c r="E126" s="30">
        <v>7.5030000000000001</v>
      </c>
      <c r="F126" s="27">
        <v>26.23</v>
      </c>
      <c r="G126" s="27">
        <v>20.61</v>
      </c>
      <c r="H126" s="27">
        <v>21.06</v>
      </c>
      <c r="I126" s="27">
        <v>14.68</v>
      </c>
      <c r="J126" s="27">
        <v>28.98</v>
      </c>
      <c r="K126" s="27">
        <v>825.88</v>
      </c>
      <c r="L126" s="102">
        <f t="shared" si="25"/>
        <v>39843</v>
      </c>
      <c r="M126" s="103" t="b">
        <f>(A126&gt;=Interface!$F$5)</f>
        <v>1</v>
      </c>
      <c r="N126" s="103" t="b">
        <f>(A126&lt;=Interface!$F$6)</f>
        <v>0</v>
      </c>
      <c r="O126">
        <f t="shared" si="26"/>
        <v>0</v>
      </c>
      <c r="P126" s="108" t="str">
        <f t="shared" si="27"/>
        <v/>
      </c>
      <c r="Q126" s="108" t="str">
        <f t="shared" si="28"/>
        <v/>
      </c>
      <c r="R126" s="108" t="str">
        <f t="shared" si="29"/>
        <v/>
      </c>
      <c r="S126" s="108" t="str">
        <f t="shared" si="30"/>
        <v/>
      </c>
      <c r="T126" s="108" t="str">
        <f t="shared" si="31"/>
        <v/>
      </c>
      <c r="U126" s="108" t="str">
        <f t="shared" si="32"/>
        <v/>
      </c>
      <c r="V126" s="108" t="str">
        <f t="shared" si="33"/>
        <v/>
      </c>
      <c r="W126" s="108" t="str">
        <f t="shared" si="34"/>
        <v/>
      </c>
      <c r="X126" s="108" t="str">
        <f t="shared" si="35"/>
        <v/>
      </c>
    </row>
    <row r="127" spans="1:24" x14ac:dyDescent="0.25">
      <c r="A127" s="33">
        <v>39871</v>
      </c>
      <c r="B127" s="27">
        <v>17.53</v>
      </c>
      <c r="C127" s="27">
        <v>20.36</v>
      </c>
      <c r="D127" s="27">
        <v>41.134</v>
      </c>
      <c r="E127" s="30">
        <v>6.1712999999999996</v>
      </c>
      <c r="F127" s="27">
        <v>22.98</v>
      </c>
      <c r="G127" s="27">
        <v>17.100000000000001</v>
      </c>
      <c r="H127" s="27">
        <v>19.37</v>
      </c>
      <c r="I127" s="27">
        <v>14.12</v>
      </c>
      <c r="J127" s="27">
        <v>25.35</v>
      </c>
      <c r="K127" s="27">
        <v>735.09</v>
      </c>
      <c r="L127" s="102">
        <f t="shared" si="25"/>
        <v>39871</v>
      </c>
      <c r="M127" s="103" t="b">
        <f>(A127&gt;=Interface!$F$5)</f>
        <v>1</v>
      </c>
      <c r="N127" s="103" t="b">
        <f>(A127&lt;=Interface!$F$6)</f>
        <v>0</v>
      </c>
      <c r="O127">
        <f t="shared" si="26"/>
        <v>0</v>
      </c>
      <c r="P127" s="108" t="str">
        <f t="shared" si="27"/>
        <v/>
      </c>
      <c r="Q127" s="108" t="str">
        <f t="shared" si="28"/>
        <v/>
      </c>
      <c r="R127" s="108" t="str">
        <f t="shared" si="29"/>
        <v/>
      </c>
      <c r="S127" s="108" t="str">
        <f t="shared" si="30"/>
        <v/>
      </c>
      <c r="T127" s="108" t="str">
        <f t="shared" si="31"/>
        <v/>
      </c>
      <c r="U127" s="108" t="str">
        <f t="shared" si="32"/>
        <v/>
      </c>
      <c r="V127" s="108" t="str">
        <f t="shared" si="33"/>
        <v/>
      </c>
      <c r="W127" s="108" t="str">
        <f t="shared" si="34"/>
        <v/>
      </c>
      <c r="X127" s="108" t="str">
        <f t="shared" si="35"/>
        <v/>
      </c>
    </row>
    <row r="128" spans="1:24" x14ac:dyDescent="0.25">
      <c r="A128" s="33">
        <v>39903</v>
      </c>
      <c r="B128" s="27">
        <v>19.649999999999999</v>
      </c>
      <c r="C128" s="27">
        <v>21.1</v>
      </c>
      <c r="D128" s="27">
        <v>42.46</v>
      </c>
      <c r="E128" s="30">
        <v>7.1539000000000001</v>
      </c>
      <c r="F128" s="27">
        <v>24.21</v>
      </c>
      <c r="G128" s="27">
        <v>18.43</v>
      </c>
      <c r="H128" s="27">
        <v>22.21</v>
      </c>
      <c r="I128" s="27">
        <v>15.62</v>
      </c>
      <c r="J128" s="27">
        <v>25.55</v>
      </c>
      <c r="K128" s="27">
        <v>797.87</v>
      </c>
      <c r="L128" s="102">
        <f t="shared" si="25"/>
        <v>39903</v>
      </c>
      <c r="M128" s="103" t="b">
        <f>(A128&gt;=Interface!$F$5)</f>
        <v>1</v>
      </c>
      <c r="N128" s="103" t="b">
        <f>(A128&lt;=Interface!$F$6)</f>
        <v>0</v>
      </c>
      <c r="O128">
        <f t="shared" si="26"/>
        <v>0</v>
      </c>
      <c r="P128" s="108" t="str">
        <f t="shared" si="27"/>
        <v/>
      </c>
      <c r="Q128" s="108" t="str">
        <f t="shared" si="28"/>
        <v/>
      </c>
      <c r="R128" s="108" t="str">
        <f t="shared" si="29"/>
        <v/>
      </c>
      <c r="S128" s="108" t="str">
        <f t="shared" si="30"/>
        <v/>
      </c>
      <c r="T128" s="108" t="str">
        <f t="shared" si="31"/>
        <v/>
      </c>
      <c r="U128" s="108" t="str">
        <f t="shared" si="32"/>
        <v/>
      </c>
      <c r="V128" s="108" t="str">
        <f t="shared" si="33"/>
        <v/>
      </c>
      <c r="W128" s="108" t="str">
        <f t="shared" si="34"/>
        <v/>
      </c>
      <c r="X128" s="108" t="str">
        <f t="shared" si="35"/>
        <v/>
      </c>
    </row>
    <row r="129" spans="1:24" x14ac:dyDescent="0.25">
      <c r="A129" s="33">
        <v>39933</v>
      </c>
      <c r="B129" s="27">
        <v>23.29</v>
      </c>
      <c r="C129" s="27">
        <v>22</v>
      </c>
      <c r="D129" s="27">
        <v>45.78</v>
      </c>
      <c r="E129" s="30">
        <v>8.7128999999999994</v>
      </c>
      <c r="F129" s="27">
        <v>24.18</v>
      </c>
      <c r="G129" s="27">
        <v>21.76</v>
      </c>
      <c r="H129" s="27">
        <v>25.67</v>
      </c>
      <c r="I129" s="27">
        <v>17.25</v>
      </c>
      <c r="J129" s="27">
        <v>25.85</v>
      </c>
      <c r="K129" s="27">
        <v>872.81</v>
      </c>
      <c r="L129" s="102">
        <f t="shared" si="25"/>
        <v>39933</v>
      </c>
      <c r="M129" s="103" t="b">
        <f>(A129&gt;=Interface!$F$5)</f>
        <v>1</v>
      </c>
      <c r="N129" s="103" t="b">
        <f>(A129&lt;=Interface!$F$6)</f>
        <v>0</v>
      </c>
      <c r="O129">
        <f t="shared" si="26"/>
        <v>0</v>
      </c>
      <c r="P129" s="108" t="str">
        <f t="shared" si="27"/>
        <v/>
      </c>
      <c r="Q129" s="108" t="str">
        <f t="shared" si="28"/>
        <v/>
      </c>
      <c r="R129" s="108" t="str">
        <f t="shared" si="29"/>
        <v/>
      </c>
      <c r="S129" s="108" t="str">
        <f t="shared" si="30"/>
        <v/>
      </c>
      <c r="T129" s="108" t="str">
        <f t="shared" si="31"/>
        <v/>
      </c>
      <c r="U129" s="108" t="str">
        <f t="shared" si="32"/>
        <v/>
      </c>
      <c r="V129" s="108" t="str">
        <f t="shared" si="33"/>
        <v/>
      </c>
      <c r="W129" s="108" t="str">
        <f t="shared" si="34"/>
        <v/>
      </c>
      <c r="X129" s="108" t="str">
        <f t="shared" si="35"/>
        <v/>
      </c>
    </row>
    <row r="130" spans="1:24" x14ac:dyDescent="0.25">
      <c r="A130" s="33">
        <v>39962</v>
      </c>
      <c r="B130" s="27">
        <v>23.12</v>
      </c>
      <c r="C130" s="27">
        <v>23.12</v>
      </c>
      <c r="D130" s="27">
        <v>51.68</v>
      </c>
      <c r="E130" s="30">
        <v>9.9309999999999992</v>
      </c>
      <c r="F130" s="27">
        <v>25.83</v>
      </c>
      <c r="G130" s="27">
        <v>22.49</v>
      </c>
      <c r="H130" s="27">
        <v>27.17</v>
      </c>
      <c r="I130" s="27">
        <v>17.649999999999999</v>
      </c>
      <c r="J130" s="27">
        <v>26.77</v>
      </c>
      <c r="K130" s="27">
        <v>919.14</v>
      </c>
      <c r="L130" s="102">
        <f t="shared" si="25"/>
        <v>39962</v>
      </c>
      <c r="M130" s="103" t="b">
        <f>(A130&gt;=Interface!$F$5)</f>
        <v>1</v>
      </c>
      <c r="N130" s="103" t="b">
        <f>(A130&lt;=Interface!$F$6)</f>
        <v>0</v>
      </c>
      <c r="O130">
        <f t="shared" si="26"/>
        <v>0</v>
      </c>
      <c r="P130" s="108" t="str">
        <f t="shared" si="27"/>
        <v/>
      </c>
      <c r="Q130" s="108" t="str">
        <f t="shared" si="28"/>
        <v/>
      </c>
      <c r="R130" s="108" t="str">
        <f t="shared" si="29"/>
        <v/>
      </c>
      <c r="S130" s="108" t="str">
        <f t="shared" si="30"/>
        <v/>
      </c>
      <c r="T130" s="108" t="str">
        <f t="shared" si="31"/>
        <v/>
      </c>
      <c r="U130" s="108" t="str">
        <f t="shared" si="32"/>
        <v/>
      </c>
      <c r="V130" s="108" t="str">
        <f t="shared" si="33"/>
        <v/>
      </c>
      <c r="W130" s="108" t="str">
        <f t="shared" si="34"/>
        <v/>
      </c>
      <c r="X130" s="108" t="str">
        <f t="shared" si="35"/>
        <v/>
      </c>
    </row>
    <row r="131" spans="1:24" x14ac:dyDescent="0.25">
      <c r="A131" s="33">
        <v>39994</v>
      </c>
      <c r="B131" s="27">
        <v>23.08</v>
      </c>
      <c r="C131" s="27">
        <v>22.99</v>
      </c>
      <c r="D131" s="27">
        <v>48.05</v>
      </c>
      <c r="E131" s="30">
        <v>9.7035999999999998</v>
      </c>
      <c r="F131" s="27">
        <v>26.31</v>
      </c>
      <c r="G131" s="27">
        <v>21.96</v>
      </c>
      <c r="H131" s="27">
        <v>25.8</v>
      </c>
      <c r="I131" s="27">
        <v>18.21</v>
      </c>
      <c r="J131" s="27">
        <v>27.89</v>
      </c>
      <c r="K131" s="27">
        <v>919.32</v>
      </c>
      <c r="L131" s="102">
        <f t="shared" si="25"/>
        <v>39994</v>
      </c>
      <c r="M131" s="103" t="b">
        <f>(A131&gt;=Interface!$F$5)</f>
        <v>1</v>
      </c>
      <c r="N131" s="103" t="b">
        <f>(A131&lt;=Interface!$F$6)</f>
        <v>0</v>
      </c>
      <c r="O131">
        <f t="shared" si="26"/>
        <v>0</v>
      </c>
      <c r="P131" s="108" t="str">
        <f t="shared" si="27"/>
        <v/>
      </c>
      <c r="Q131" s="108" t="str">
        <f t="shared" si="28"/>
        <v/>
      </c>
      <c r="R131" s="108" t="str">
        <f t="shared" si="29"/>
        <v/>
      </c>
      <c r="S131" s="108" t="str">
        <f t="shared" si="30"/>
        <v/>
      </c>
      <c r="T131" s="108" t="str">
        <f t="shared" si="31"/>
        <v/>
      </c>
      <c r="U131" s="108" t="str">
        <f t="shared" si="32"/>
        <v/>
      </c>
      <c r="V131" s="108" t="str">
        <f t="shared" si="33"/>
        <v/>
      </c>
      <c r="W131" s="108" t="str">
        <f t="shared" si="34"/>
        <v/>
      </c>
      <c r="X131" s="108" t="str">
        <f t="shared" si="35"/>
        <v/>
      </c>
    </row>
    <row r="132" spans="1:24" x14ac:dyDescent="0.25">
      <c r="A132" s="33">
        <v>40025</v>
      </c>
      <c r="B132" s="27">
        <v>25.27</v>
      </c>
      <c r="C132" s="27">
        <v>24.52</v>
      </c>
      <c r="D132" s="27">
        <v>50.62</v>
      </c>
      <c r="E132" s="30">
        <v>10.564299999999999</v>
      </c>
      <c r="F132" s="27">
        <v>27.87</v>
      </c>
      <c r="G132" s="27">
        <v>23.88</v>
      </c>
      <c r="H132" s="27">
        <v>29.12</v>
      </c>
      <c r="I132" s="27">
        <v>19.7</v>
      </c>
      <c r="J132" s="27">
        <v>28.94</v>
      </c>
      <c r="K132" s="27">
        <v>987.48</v>
      </c>
      <c r="L132" s="102">
        <f t="shared" si="25"/>
        <v>40025</v>
      </c>
      <c r="M132" s="103" t="b">
        <f>(A132&gt;=Interface!$F$5)</f>
        <v>1</v>
      </c>
      <c r="N132" s="103" t="b">
        <f>(A132&lt;=Interface!$F$6)</f>
        <v>0</v>
      </c>
      <c r="O132">
        <f t="shared" si="26"/>
        <v>0</v>
      </c>
      <c r="P132" s="108" t="str">
        <f t="shared" si="27"/>
        <v/>
      </c>
      <c r="Q132" s="108" t="str">
        <f t="shared" si="28"/>
        <v/>
      </c>
      <c r="R132" s="108" t="str">
        <f t="shared" si="29"/>
        <v/>
      </c>
      <c r="S132" s="108" t="str">
        <f t="shared" si="30"/>
        <v/>
      </c>
      <c r="T132" s="108" t="str">
        <f t="shared" si="31"/>
        <v/>
      </c>
      <c r="U132" s="108" t="str">
        <f t="shared" si="32"/>
        <v/>
      </c>
      <c r="V132" s="108" t="str">
        <f t="shared" si="33"/>
        <v/>
      </c>
      <c r="W132" s="108" t="str">
        <f t="shared" si="34"/>
        <v/>
      </c>
      <c r="X132" s="108" t="str">
        <f t="shared" si="35"/>
        <v/>
      </c>
    </row>
    <row r="133" spans="1:24" x14ac:dyDescent="0.25">
      <c r="A133" s="33">
        <v>40056</v>
      </c>
      <c r="B133" s="27">
        <v>26.16</v>
      </c>
      <c r="C133" s="27">
        <v>24.82</v>
      </c>
      <c r="D133" s="27">
        <v>51.17</v>
      </c>
      <c r="E133" s="30">
        <v>11.9367</v>
      </c>
      <c r="F133" s="27">
        <v>28.62</v>
      </c>
      <c r="G133" s="27">
        <v>25.02</v>
      </c>
      <c r="H133" s="27">
        <v>29.81</v>
      </c>
      <c r="I133" s="27">
        <v>20.02</v>
      </c>
      <c r="J133" s="27">
        <v>29.23</v>
      </c>
      <c r="K133" s="27">
        <v>1020.63</v>
      </c>
      <c r="L133" s="102">
        <f t="shared" si="25"/>
        <v>40056</v>
      </c>
      <c r="M133" s="103" t="b">
        <f>(A133&gt;=Interface!$F$5)</f>
        <v>1</v>
      </c>
      <c r="N133" s="103" t="b">
        <f>(A133&lt;=Interface!$F$6)</f>
        <v>0</v>
      </c>
      <c r="O133">
        <f t="shared" si="26"/>
        <v>0</v>
      </c>
      <c r="P133" s="108" t="str">
        <f t="shared" si="27"/>
        <v/>
      </c>
      <c r="Q133" s="108" t="str">
        <f t="shared" si="28"/>
        <v/>
      </c>
      <c r="R133" s="108" t="str">
        <f t="shared" si="29"/>
        <v/>
      </c>
      <c r="S133" s="108" t="str">
        <f t="shared" si="30"/>
        <v/>
      </c>
      <c r="T133" s="108" t="str">
        <f t="shared" si="31"/>
        <v/>
      </c>
      <c r="U133" s="108" t="str">
        <f t="shared" si="32"/>
        <v/>
      </c>
      <c r="V133" s="108" t="str">
        <f t="shared" si="33"/>
        <v/>
      </c>
      <c r="W133" s="108" t="str">
        <f t="shared" si="34"/>
        <v/>
      </c>
      <c r="X133" s="108" t="str">
        <f t="shared" si="35"/>
        <v/>
      </c>
    </row>
    <row r="134" spans="1:24" x14ac:dyDescent="0.25">
      <c r="A134" s="33">
        <v>40086</v>
      </c>
      <c r="B134" s="27">
        <v>27.47</v>
      </c>
      <c r="C134" s="27">
        <v>25.46</v>
      </c>
      <c r="D134" s="27">
        <v>53.92</v>
      </c>
      <c r="E134" s="30">
        <v>12.131500000000001</v>
      </c>
      <c r="F134" s="27">
        <v>28.67</v>
      </c>
      <c r="G134" s="27">
        <v>26.34</v>
      </c>
      <c r="H134" s="27">
        <v>30.94</v>
      </c>
      <c r="I134" s="27">
        <v>20.87</v>
      </c>
      <c r="J134" s="27">
        <v>29.33</v>
      </c>
      <c r="K134" s="27">
        <v>1057.08</v>
      </c>
      <c r="L134" s="102">
        <f t="shared" si="25"/>
        <v>40086</v>
      </c>
      <c r="M134" s="103" t="b">
        <f>(A134&gt;=Interface!$F$5)</f>
        <v>1</v>
      </c>
      <c r="N134" s="103" t="b">
        <f>(A134&lt;=Interface!$F$6)</f>
        <v>0</v>
      </c>
      <c r="O134">
        <f t="shared" si="26"/>
        <v>0</v>
      </c>
      <c r="P134" s="108" t="str">
        <f t="shared" si="27"/>
        <v/>
      </c>
      <c r="Q134" s="108" t="str">
        <f t="shared" si="28"/>
        <v/>
      </c>
      <c r="R134" s="108" t="str">
        <f t="shared" si="29"/>
        <v/>
      </c>
      <c r="S134" s="108" t="str">
        <f t="shared" si="30"/>
        <v/>
      </c>
      <c r="T134" s="108" t="str">
        <f t="shared" si="31"/>
        <v/>
      </c>
      <c r="U134" s="108" t="str">
        <f t="shared" si="32"/>
        <v/>
      </c>
      <c r="V134" s="108" t="str">
        <f t="shared" si="33"/>
        <v/>
      </c>
      <c r="W134" s="108" t="str">
        <f t="shared" si="34"/>
        <v/>
      </c>
      <c r="X134" s="108" t="str">
        <f t="shared" si="35"/>
        <v/>
      </c>
    </row>
    <row r="135" spans="1:24" x14ac:dyDescent="0.25">
      <c r="A135" s="33">
        <v>40116</v>
      </c>
      <c r="B135" s="27">
        <v>26.82</v>
      </c>
      <c r="C135" s="27">
        <v>25.83</v>
      </c>
      <c r="D135" s="27">
        <v>55.25</v>
      </c>
      <c r="E135" s="30">
        <v>11.408799999999999</v>
      </c>
      <c r="F135" s="27">
        <v>28.07</v>
      </c>
      <c r="G135" s="27">
        <v>25.29</v>
      </c>
      <c r="H135" s="27">
        <v>29.34</v>
      </c>
      <c r="I135" s="27">
        <v>20.61</v>
      </c>
      <c r="J135" s="27">
        <v>28.39</v>
      </c>
      <c r="K135" s="27">
        <v>1036.2</v>
      </c>
      <c r="L135" s="102">
        <f t="shared" si="25"/>
        <v>40116</v>
      </c>
      <c r="M135" s="103" t="b">
        <f>(A135&gt;=Interface!$F$5)</f>
        <v>1</v>
      </c>
      <c r="N135" s="103" t="b">
        <f>(A135&lt;=Interface!$F$6)</f>
        <v>0</v>
      </c>
      <c r="O135">
        <f t="shared" si="26"/>
        <v>0</v>
      </c>
      <c r="P135" s="108" t="str">
        <f t="shared" si="27"/>
        <v/>
      </c>
      <c r="Q135" s="108" t="str">
        <f t="shared" si="28"/>
        <v/>
      </c>
      <c r="R135" s="108" t="str">
        <f t="shared" si="29"/>
        <v/>
      </c>
      <c r="S135" s="108" t="str">
        <f t="shared" si="30"/>
        <v/>
      </c>
      <c r="T135" s="108" t="str">
        <f t="shared" si="31"/>
        <v/>
      </c>
      <c r="U135" s="108" t="str">
        <f t="shared" si="32"/>
        <v/>
      </c>
      <c r="V135" s="108" t="str">
        <f t="shared" si="33"/>
        <v/>
      </c>
      <c r="W135" s="108" t="str">
        <f t="shared" si="34"/>
        <v/>
      </c>
      <c r="X135" s="108" t="str">
        <f t="shared" si="35"/>
        <v/>
      </c>
    </row>
    <row r="136" spans="1:24" x14ac:dyDescent="0.25">
      <c r="A136" s="33">
        <v>40147</v>
      </c>
      <c r="B136" s="27">
        <v>28.62</v>
      </c>
      <c r="C136" s="27">
        <v>26.78</v>
      </c>
      <c r="D136" s="27">
        <v>56.82</v>
      </c>
      <c r="E136" s="30">
        <v>11.904199999999999</v>
      </c>
      <c r="F136" s="27">
        <v>30.68</v>
      </c>
      <c r="G136" s="27">
        <v>27.51</v>
      </c>
      <c r="H136" s="27">
        <v>32.5</v>
      </c>
      <c r="I136" s="27">
        <v>21.75</v>
      </c>
      <c r="J136" s="27">
        <v>29.76</v>
      </c>
      <c r="K136" s="27">
        <v>1095.6300000000001</v>
      </c>
      <c r="L136" s="102">
        <f t="shared" si="25"/>
        <v>40147</v>
      </c>
      <c r="M136" s="103" t="b">
        <f>(A136&gt;=Interface!$F$5)</f>
        <v>1</v>
      </c>
      <c r="N136" s="103" t="b">
        <f>(A136&lt;=Interface!$F$6)</f>
        <v>0</v>
      </c>
      <c r="O136">
        <f t="shared" si="26"/>
        <v>0</v>
      </c>
      <c r="P136" s="108" t="str">
        <f t="shared" si="27"/>
        <v/>
      </c>
      <c r="Q136" s="108" t="str">
        <f t="shared" si="28"/>
        <v/>
      </c>
      <c r="R136" s="108" t="str">
        <f t="shared" si="29"/>
        <v/>
      </c>
      <c r="S136" s="108" t="str">
        <f t="shared" si="30"/>
        <v/>
      </c>
      <c r="T136" s="108" t="str">
        <f t="shared" si="31"/>
        <v/>
      </c>
      <c r="U136" s="108" t="str">
        <f t="shared" si="32"/>
        <v/>
      </c>
      <c r="V136" s="108" t="str">
        <f t="shared" si="33"/>
        <v/>
      </c>
      <c r="W136" s="108" t="str">
        <f t="shared" si="34"/>
        <v/>
      </c>
      <c r="X136" s="108" t="str">
        <f t="shared" si="35"/>
        <v/>
      </c>
    </row>
    <row r="137" spans="1:24" x14ac:dyDescent="0.25">
      <c r="A137" s="33">
        <v>40178</v>
      </c>
      <c r="B137" s="27">
        <v>29.77</v>
      </c>
      <c r="C137" s="27">
        <v>26.47</v>
      </c>
      <c r="D137" s="27">
        <v>57.01</v>
      </c>
      <c r="E137" s="30">
        <v>11.693099999999999</v>
      </c>
      <c r="F137" s="27">
        <v>31.07</v>
      </c>
      <c r="G137" s="27">
        <v>27.79</v>
      </c>
      <c r="H137" s="27">
        <v>32.99</v>
      </c>
      <c r="I137" s="27">
        <v>22.93</v>
      </c>
      <c r="J137" s="27">
        <v>31.02</v>
      </c>
      <c r="K137" s="27">
        <v>1115.0999999999999</v>
      </c>
      <c r="L137" s="102">
        <f t="shared" si="25"/>
        <v>40178</v>
      </c>
      <c r="M137" s="103" t="b">
        <f>(A137&gt;=Interface!$F$5)</f>
        <v>1</v>
      </c>
      <c r="N137" s="103" t="b">
        <f>(A137&lt;=Interface!$F$6)</f>
        <v>0</v>
      </c>
      <c r="O137">
        <f t="shared" si="26"/>
        <v>0</v>
      </c>
      <c r="P137" s="108" t="str">
        <f t="shared" si="27"/>
        <v/>
      </c>
      <c r="Q137" s="108" t="str">
        <f t="shared" si="28"/>
        <v/>
      </c>
      <c r="R137" s="108" t="str">
        <f t="shared" si="29"/>
        <v/>
      </c>
      <c r="S137" s="108" t="str">
        <f t="shared" si="30"/>
        <v/>
      </c>
      <c r="T137" s="108" t="str">
        <f t="shared" si="31"/>
        <v/>
      </c>
      <c r="U137" s="108" t="str">
        <f t="shared" si="32"/>
        <v/>
      </c>
      <c r="V137" s="108" t="str">
        <f t="shared" si="33"/>
        <v/>
      </c>
      <c r="W137" s="108" t="str">
        <f t="shared" si="34"/>
        <v/>
      </c>
      <c r="X137" s="108" t="str">
        <f t="shared" si="35"/>
        <v/>
      </c>
    </row>
    <row r="138" spans="1:24" x14ac:dyDescent="0.25">
      <c r="A138" s="33">
        <v>40207</v>
      </c>
      <c r="B138" s="27">
        <v>28.91</v>
      </c>
      <c r="C138" s="27">
        <v>26.2</v>
      </c>
      <c r="D138" s="27">
        <v>54.5</v>
      </c>
      <c r="E138" s="30">
        <v>11.5144</v>
      </c>
      <c r="F138" s="27">
        <v>31.28</v>
      </c>
      <c r="G138" s="27">
        <v>27.38</v>
      </c>
      <c r="H138" s="27">
        <v>30.14</v>
      </c>
      <c r="I138" s="27">
        <v>20.959</v>
      </c>
      <c r="J138" s="27">
        <v>29.53</v>
      </c>
      <c r="K138" s="27">
        <v>1073.8699999999999</v>
      </c>
      <c r="L138" s="102">
        <f t="shared" si="25"/>
        <v>40207</v>
      </c>
      <c r="M138" s="103" t="b">
        <f>(A138&gt;=Interface!$F$5)</f>
        <v>1</v>
      </c>
      <c r="N138" s="103" t="b">
        <f>(A138&lt;=Interface!$F$6)</f>
        <v>0</v>
      </c>
      <c r="O138">
        <f t="shared" si="26"/>
        <v>0</v>
      </c>
      <c r="P138" s="108" t="str">
        <f t="shared" si="27"/>
        <v/>
      </c>
      <c r="Q138" s="108" t="str">
        <f t="shared" si="28"/>
        <v/>
      </c>
      <c r="R138" s="108" t="str">
        <f t="shared" si="29"/>
        <v/>
      </c>
      <c r="S138" s="108" t="str">
        <f t="shared" si="30"/>
        <v/>
      </c>
      <c r="T138" s="108" t="str">
        <f t="shared" si="31"/>
        <v/>
      </c>
      <c r="U138" s="108" t="str">
        <f t="shared" si="32"/>
        <v/>
      </c>
      <c r="V138" s="108" t="str">
        <f t="shared" si="33"/>
        <v/>
      </c>
      <c r="W138" s="108" t="str">
        <f t="shared" si="34"/>
        <v/>
      </c>
      <c r="X138" s="108" t="str">
        <f t="shared" si="35"/>
        <v/>
      </c>
    </row>
    <row r="139" spans="1:24" x14ac:dyDescent="0.25">
      <c r="A139" s="33">
        <v>40235</v>
      </c>
      <c r="B139" s="27">
        <v>30.52</v>
      </c>
      <c r="C139" s="27">
        <v>27.03</v>
      </c>
      <c r="D139" s="27">
        <v>56.14</v>
      </c>
      <c r="E139" s="30">
        <v>11.920400000000001</v>
      </c>
      <c r="F139" s="27">
        <v>31.4</v>
      </c>
      <c r="G139" s="27">
        <v>28.84</v>
      </c>
      <c r="H139" s="27">
        <v>31.5</v>
      </c>
      <c r="I139" s="27">
        <v>21.69</v>
      </c>
      <c r="J139" s="27">
        <v>29.14</v>
      </c>
      <c r="K139" s="27">
        <v>1104.49</v>
      </c>
      <c r="L139" s="102">
        <f t="shared" si="25"/>
        <v>40235</v>
      </c>
      <c r="M139" s="103" t="b">
        <f>(A139&gt;=Interface!$F$5)</f>
        <v>1</v>
      </c>
      <c r="N139" s="103" t="b">
        <f>(A139&lt;=Interface!$F$6)</f>
        <v>0</v>
      </c>
      <c r="O139">
        <f t="shared" si="26"/>
        <v>0</v>
      </c>
      <c r="P139" s="108" t="str">
        <f t="shared" si="27"/>
        <v/>
      </c>
      <c r="Q139" s="108" t="str">
        <f t="shared" si="28"/>
        <v/>
      </c>
      <c r="R139" s="108" t="str">
        <f t="shared" si="29"/>
        <v/>
      </c>
      <c r="S139" s="108" t="str">
        <f t="shared" si="30"/>
        <v/>
      </c>
      <c r="T139" s="108" t="str">
        <f t="shared" si="31"/>
        <v/>
      </c>
      <c r="U139" s="108" t="str">
        <f t="shared" si="32"/>
        <v/>
      </c>
      <c r="V139" s="108" t="str">
        <f t="shared" si="33"/>
        <v/>
      </c>
      <c r="W139" s="108" t="str">
        <f t="shared" si="34"/>
        <v/>
      </c>
      <c r="X139" s="108" t="str">
        <f t="shared" si="35"/>
        <v/>
      </c>
    </row>
    <row r="140" spans="1:24" x14ac:dyDescent="0.25">
      <c r="A140" s="33">
        <v>40268</v>
      </c>
      <c r="B140" s="27">
        <v>32.840000000000003</v>
      </c>
      <c r="C140" s="27">
        <v>27.93</v>
      </c>
      <c r="D140" s="27">
        <v>57.52</v>
      </c>
      <c r="E140" s="30">
        <v>12.951700000000001</v>
      </c>
      <c r="F140" s="27">
        <v>32.130000000000003</v>
      </c>
      <c r="G140" s="27">
        <v>31.24</v>
      </c>
      <c r="H140" s="27">
        <v>33.92</v>
      </c>
      <c r="I140" s="27">
        <v>23.1</v>
      </c>
      <c r="J140" s="27">
        <v>29.66</v>
      </c>
      <c r="K140" s="27">
        <v>1169.43</v>
      </c>
      <c r="L140" s="102">
        <f t="shared" si="25"/>
        <v>40268</v>
      </c>
      <c r="M140" s="103" t="b">
        <f>(A140&gt;=Interface!$F$5)</f>
        <v>1</v>
      </c>
      <c r="N140" s="103" t="b">
        <f>(A140&lt;=Interface!$F$6)</f>
        <v>0</v>
      </c>
      <c r="O140">
        <f t="shared" si="26"/>
        <v>0</v>
      </c>
      <c r="P140" s="108" t="str">
        <f t="shared" si="27"/>
        <v/>
      </c>
      <c r="Q140" s="108" t="str">
        <f t="shared" si="28"/>
        <v/>
      </c>
      <c r="R140" s="108" t="str">
        <f t="shared" si="29"/>
        <v/>
      </c>
      <c r="S140" s="108" t="str">
        <f t="shared" si="30"/>
        <v/>
      </c>
      <c r="T140" s="108" t="str">
        <f t="shared" si="31"/>
        <v/>
      </c>
      <c r="U140" s="108" t="str">
        <f t="shared" si="32"/>
        <v/>
      </c>
      <c r="V140" s="108" t="str">
        <f t="shared" si="33"/>
        <v/>
      </c>
      <c r="W140" s="108" t="str">
        <f t="shared" si="34"/>
        <v/>
      </c>
      <c r="X140" s="108" t="str">
        <f t="shared" si="35"/>
        <v/>
      </c>
    </row>
    <row r="141" spans="1:24" x14ac:dyDescent="0.25">
      <c r="A141" s="33">
        <v>40298</v>
      </c>
      <c r="B141" s="27">
        <v>34.82</v>
      </c>
      <c r="C141" s="27">
        <v>27.63</v>
      </c>
      <c r="D141" s="27">
        <v>59.91</v>
      </c>
      <c r="E141" s="30">
        <v>13.1214</v>
      </c>
      <c r="F141" s="27">
        <v>30.88</v>
      </c>
      <c r="G141" s="27">
        <v>32.57</v>
      </c>
      <c r="H141" s="27">
        <v>33.99</v>
      </c>
      <c r="I141" s="27">
        <v>23.388999999999999</v>
      </c>
      <c r="J141" s="27">
        <v>30.44</v>
      </c>
      <c r="K141" s="27">
        <v>1186.69</v>
      </c>
      <c r="L141" s="102">
        <f t="shared" si="25"/>
        <v>40298</v>
      </c>
      <c r="M141" s="103" t="b">
        <f>(A141&gt;=Interface!$F$5)</f>
        <v>1</v>
      </c>
      <c r="N141" s="103" t="b">
        <f>(A141&lt;=Interface!$F$6)</f>
        <v>0</v>
      </c>
      <c r="O141">
        <f t="shared" si="26"/>
        <v>0</v>
      </c>
      <c r="P141" s="108" t="str">
        <f t="shared" si="27"/>
        <v/>
      </c>
      <c r="Q141" s="108" t="str">
        <f t="shared" si="28"/>
        <v/>
      </c>
      <c r="R141" s="108" t="str">
        <f t="shared" si="29"/>
        <v/>
      </c>
      <c r="S141" s="108" t="str">
        <f t="shared" si="30"/>
        <v/>
      </c>
      <c r="T141" s="108" t="str">
        <f t="shared" si="31"/>
        <v/>
      </c>
      <c r="U141" s="108" t="str">
        <f t="shared" si="32"/>
        <v/>
      </c>
      <c r="V141" s="108" t="str">
        <f t="shared" si="33"/>
        <v/>
      </c>
      <c r="W141" s="108" t="str">
        <f t="shared" si="34"/>
        <v/>
      </c>
      <c r="X141" s="108" t="str">
        <f t="shared" si="35"/>
        <v/>
      </c>
    </row>
    <row r="142" spans="1:24" x14ac:dyDescent="0.25">
      <c r="A142" s="33">
        <v>40329</v>
      </c>
      <c r="B142" s="27">
        <v>32.369999999999997</v>
      </c>
      <c r="C142" s="27">
        <v>26.35</v>
      </c>
      <c r="D142" s="27">
        <v>53.05</v>
      </c>
      <c r="E142" s="30">
        <v>11.920400000000001</v>
      </c>
      <c r="F142" s="27">
        <v>28.87</v>
      </c>
      <c r="G142" s="27">
        <v>29.6</v>
      </c>
      <c r="H142" s="27">
        <v>30.75</v>
      </c>
      <c r="I142" s="27">
        <v>21.64</v>
      </c>
      <c r="J142" s="27">
        <v>28.76</v>
      </c>
      <c r="K142" s="27">
        <v>1089.4100000000001</v>
      </c>
      <c r="L142" s="102">
        <f t="shared" si="25"/>
        <v>40329</v>
      </c>
      <c r="M142" s="103" t="b">
        <f>(A142&gt;=Interface!$F$5)</f>
        <v>1</v>
      </c>
      <c r="N142" s="103" t="b">
        <f>(A142&lt;=Interface!$F$6)</f>
        <v>0</v>
      </c>
      <c r="O142">
        <f t="shared" si="26"/>
        <v>0</v>
      </c>
      <c r="P142" s="108" t="str">
        <f t="shared" si="27"/>
        <v/>
      </c>
      <c r="Q142" s="108" t="str">
        <f t="shared" si="28"/>
        <v/>
      </c>
      <c r="R142" s="108" t="str">
        <f t="shared" si="29"/>
        <v/>
      </c>
      <c r="S142" s="108" t="str">
        <f t="shared" si="30"/>
        <v/>
      </c>
      <c r="T142" s="108" t="str">
        <f t="shared" si="31"/>
        <v/>
      </c>
      <c r="U142" s="108" t="str">
        <f t="shared" si="32"/>
        <v/>
      </c>
      <c r="V142" s="108" t="str">
        <f t="shared" si="33"/>
        <v/>
      </c>
      <c r="W142" s="108" t="str">
        <f t="shared" si="34"/>
        <v/>
      </c>
      <c r="X142" s="108" t="str">
        <f t="shared" si="35"/>
        <v/>
      </c>
    </row>
    <row r="143" spans="1:24" x14ac:dyDescent="0.25">
      <c r="A143" s="33">
        <v>40359</v>
      </c>
      <c r="B143" s="27">
        <v>29.13</v>
      </c>
      <c r="C143" s="27">
        <v>25.5</v>
      </c>
      <c r="D143" s="27">
        <v>49.68</v>
      </c>
      <c r="E143" s="30">
        <v>11.214</v>
      </c>
      <c r="F143" s="27">
        <v>28.2</v>
      </c>
      <c r="G143" s="27">
        <v>27.43</v>
      </c>
      <c r="H143" s="27">
        <v>28.37</v>
      </c>
      <c r="I143" s="27">
        <v>20.399999999999999</v>
      </c>
      <c r="J143" s="27">
        <v>28.26</v>
      </c>
      <c r="K143" s="27">
        <v>1030.71</v>
      </c>
      <c r="L143" s="102">
        <f t="shared" si="25"/>
        <v>40359</v>
      </c>
      <c r="M143" s="103" t="b">
        <f>(A143&gt;=Interface!$F$5)</f>
        <v>1</v>
      </c>
      <c r="N143" s="103" t="b">
        <f>(A143&lt;=Interface!$F$6)</f>
        <v>0</v>
      </c>
      <c r="O143">
        <f t="shared" si="26"/>
        <v>0</v>
      </c>
      <c r="P143" s="108" t="str">
        <f t="shared" si="27"/>
        <v/>
      </c>
      <c r="Q143" s="108" t="str">
        <f t="shared" si="28"/>
        <v/>
      </c>
      <c r="R143" s="108" t="str">
        <f t="shared" si="29"/>
        <v/>
      </c>
      <c r="S143" s="108" t="str">
        <f t="shared" si="30"/>
        <v/>
      </c>
      <c r="T143" s="108" t="str">
        <f t="shared" si="31"/>
        <v/>
      </c>
      <c r="U143" s="108" t="str">
        <f t="shared" si="32"/>
        <v/>
      </c>
      <c r="V143" s="108" t="str">
        <f t="shared" si="33"/>
        <v/>
      </c>
      <c r="W143" s="108" t="str">
        <f t="shared" si="34"/>
        <v/>
      </c>
      <c r="X143" s="108" t="str">
        <f t="shared" si="35"/>
        <v/>
      </c>
    </row>
    <row r="144" spans="1:24" x14ac:dyDescent="0.25">
      <c r="A144" s="33">
        <v>40389</v>
      </c>
      <c r="B144" s="27">
        <v>31.44</v>
      </c>
      <c r="C144" s="27">
        <v>26.98</v>
      </c>
      <c r="D144" s="27">
        <v>53.84</v>
      </c>
      <c r="E144" s="30">
        <v>11.944800000000001</v>
      </c>
      <c r="F144" s="27">
        <v>28.57</v>
      </c>
      <c r="G144" s="27">
        <v>30.29</v>
      </c>
      <c r="H144" s="27">
        <v>32.01</v>
      </c>
      <c r="I144" s="27">
        <v>21.92</v>
      </c>
      <c r="J144" s="27">
        <v>30.37</v>
      </c>
      <c r="K144" s="27">
        <v>1101.5999999999999</v>
      </c>
      <c r="L144" s="102">
        <f t="shared" si="25"/>
        <v>40389</v>
      </c>
      <c r="M144" s="103" t="b">
        <f>(A144&gt;=Interface!$F$5)</f>
        <v>1</v>
      </c>
      <c r="N144" s="103" t="b">
        <f>(A144&lt;=Interface!$F$6)</f>
        <v>0</v>
      </c>
      <c r="O144">
        <f t="shared" si="26"/>
        <v>0</v>
      </c>
      <c r="P144" s="108" t="str">
        <f t="shared" si="27"/>
        <v/>
      </c>
      <c r="Q144" s="108" t="str">
        <f t="shared" si="28"/>
        <v/>
      </c>
      <c r="R144" s="108" t="str">
        <f t="shared" si="29"/>
        <v/>
      </c>
      <c r="S144" s="108" t="str">
        <f t="shared" si="30"/>
        <v/>
      </c>
      <c r="T144" s="108" t="str">
        <f t="shared" si="31"/>
        <v/>
      </c>
      <c r="U144" s="108" t="str">
        <f t="shared" si="32"/>
        <v/>
      </c>
      <c r="V144" s="108" t="str">
        <f t="shared" si="33"/>
        <v/>
      </c>
      <c r="W144" s="108" t="str">
        <f t="shared" si="34"/>
        <v/>
      </c>
      <c r="X144" s="108" t="str">
        <f t="shared" si="35"/>
        <v/>
      </c>
    </row>
    <row r="145" spans="1:24" x14ac:dyDescent="0.25">
      <c r="A145" s="33">
        <v>40421</v>
      </c>
      <c r="B145" s="27">
        <v>30.19</v>
      </c>
      <c r="C145" s="27">
        <v>26.48</v>
      </c>
      <c r="D145" s="27">
        <v>51.2</v>
      </c>
      <c r="E145" s="30">
        <v>11.006500000000001</v>
      </c>
      <c r="F145" s="27">
        <v>28.1</v>
      </c>
      <c r="G145" s="27">
        <v>28.19</v>
      </c>
      <c r="H145" s="27">
        <v>31.04</v>
      </c>
      <c r="I145" s="27">
        <v>20.69</v>
      </c>
      <c r="J145" s="27">
        <v>30.81</v>
      </c>
      <c r="K145" s="27">
        <v>1049.33</v>
      </c>
      <c r="L145" s="102">
        <f t="shared" si="25"/>
        <v>40421</v>
      </c>
      <c r="M145" s="103" t="b">
        <f>(A145&gt;=Interface!$F$5)</f>
        <v>1</v>
      </c>
      <c r="N145" s="103" t="b">
        <f>(A145&lt;=Interface!$F$6)</f>
        <v>0</v>
      </c>
      <c r="O145">
        <f t="shared" si="26"/>
        <v>0</v>
      </c>
      <c r="P145" s="108" t="str">
        <f t="shared" si="27"/>
        <v/>
      </c>
      <c r="Q145" s="108" t="str">
        <f t="shared" si="28"/>
        <v/>
      </c>
      <c r="R145" s="108" t="str">
        <f t="shared" si="29"/>
        <v/>
      </c>
      <c r="S145" s="108" t="str">
        <f t="shared" si="30"/>
        <v/>
      </c>
      <c r="T145" s="108" t="str">
        <f t="shared" si="31"/>
        <v/>
      </c>
      <c r="U145" s="108" t="str">
        <f t="shared" si="32"/>
        <v/>
      </c>
      <c r="V145" s="108" t="str">
        <f t="shared" si="33"/>
        <v/>
      </c>
      <c r="W145" s="108" t="str">
        <f t="shared" si="34"/>
        <v/>
      </c>
      <c r="X145" s="108" t="str">
        <f t="shared" si="35"/>
        <v/>
      </c>
    </row>
    <row r="146" spans="1:24" x14ac:dyDescent="0.25">
      <c r="A146" s="33">
        <v>40451</v>
      </c>
      <c r="B146" s="27">
        <v>33.409999999999997</v>
      </c>
      <c r="C146" s="27">
        <v>27.88</v>
      </c>
      <c r="D146" s="27">
        <v>56.06</v>
      </c>
      <c r="E146" s="30">
        <v>11.648</v>
      </c>
      <c r="F146" s="27">
        <v>30.49</v>
      </c>
      <c r="G146" s="27">
        <v>31.28</v>
      </c>
      <c r="H146" s="27">
        <v>32.78</v>
      </c>
      <c r="I146" s="27">
        <v>23.02</v>
      </c>
      <c r="J146" s="27">
        <v>31.38</v>
      </c>
      <c r="K146" s="27">
        <v>1141.2</v>
      </c>
      <c r="L146" s="102">
        <f t="shared" si="25"/>
        <v>40451</v>
      </c>
      <c r="M146" s="103" t="b">
        <f>(A146&gt;=Interface!$F$5)</f>
        <v>1</v>
      </c>
      <c r="N146" s="103" t="b">
        <f>(A146&lt;=Interface!$F$6)</f>
        <v>0</v>
      </c>
      <c r="O146">
        <f t="shared" si="26"/>
        <v>0</v>
      </c>
      <c r="P146" s="108" t="str">
        <f t="shared" si="27"/>
        <v/>
      </c>
      <c r="Q146" s="108" t="str">
        <f t="shared" si="28"/>
        <v/>
      </c>
      <c r="R146" s="108" t="str">
        <f t="shared" si="29"/>
        <v/>
      </c>
      <c r="S146" s="108" t="str">
        <f t="shared" si="30"/>
        <v/>
      </c>
      <c r="T146" s="108" t="str">
        <f t="shared" si="31"/>
        <v/>
      </c>
      <c r="U146" s="108" t="str">
        <f t="shared" si="32"/>
        <v/>
      </c>
      <c r="V146" s="108" t="str">
        <f t="shared" si="33"/>
        <v/>
      </c>
      <c r="W146" s="108" t="str">
        <f t="shared" si="34"/>
        <v/>
      </c>
      <c r="X146" s="108" t="str">
        <f t="shared" si="35"/>
        <v/>
      </c>
    </row>
    <row r="147" spans="1:24" x14ac:dyDescent="0.25">
      <c r="A147" s="33">
        <v>40480</v>
      </c>
      <c r="B147" s="27">
        <v>35.26</v>
      </c>
      <c r="C147" s="27">
        <v>28.77</v>
      </c>
      <c r="D147" s="27">
        <v>59.24</v>
      </c>
      <c r="E147" s="30">
        <v>11.8222</v>
      </c>
      <c r="F147" s="27">
        <v>31.17</v>
      </c>
      <c r="G147" s="27">
        <v>32.18</v>
      </c>
      <c r="H147" s="27">
        <v>34.799999999999997</v>
      </c>
      <c r="I147" s="27">
        <v>24.35</v>
      </c>
      <c r="J147" s="27">
        <v>31.72</v>
      </c>
      <c r="K147" s="27">
        <v>1183.26</v>
      </c>
      <c r="L147" s="102">
        <f t="shared" si="25"/>
        <v>40480</v>
      </c>
      <c r="M147" s="103" t="b">
        <f>(A147&gt;=Interface!$F$5)</f>
        <v>1</v>
      </c>
      <c r="N147" s="103" t="b">
        <f>(A147&lt;=Interface!$F$6)</f>
        <v>0</v>
      </c>
      <c r="O147">
        <f t="shared" si="26"/>
        <v>0</v>
      </c>
      <c r="P147" s="108" t="str">
        <f t="shared" si="27"/>
        <v/>
      </c>
      <c r="Q147" s="108" t="str">
        <f t="shared" si="28"/>
        <v/>
      </c>
      <c r="R147" s="108" t="str">
        <f t="shared" si="29"/>
        <v/>
      </c>
      <c r="S147" s="108" t="str">
        <f t="shared" si="30"/>
        <v/>
      </c>
      <c r="T147" s="108" t="str">
        <f t="shared" si="31"/>
        <v/>
      </c>
      <c r="U147" s="108" t="str">
        <f t="shared" si="32"/>
        <v/>
      </c>
      <c r="V147" s="108" t="str">
        <f t="shared" si="33"/>
        <v/>
      </c>
      <c r="W147" s="108" t="str">
        <f t="shared" si="34"/>
        <v/>
      </c>
      <c r="X147" s="108" t="str">
        <f t="shared" si="35"/>
        <v/>
      </c>
    </row>
    <row r="148" spans="1:24" x14ac:dyDescent="0.25">
      <c r="A148" s="33">
        <v>40512</v>
      </c>
      <c r="B148" s="27">
        <v>36.15</v>
      </c>
      <c r="C148" s="27">
        <v>28.32</v>
      </c>
      <c r="D148" s="27">
        <v>62.71</v>
      </c>
      <c r="E148" s="30">
        <v>11.7418</v>
      </c>
      <c r="F148" s="27">
        <v>30.27</v>
      </c>
      <c r="G148" s="27">
        <v>32.61</v>
      </c>
      <c r="H148" s="27">
        <v>35.19</v>
      </c>
      <c r="I148" s="27">
        <v>23.95</v>
      </c>
      <c r="J148" s="27">
        <v>30.76</v>
      </c>
      <c r="K148" s="27">
        <v>1180.55</v>
      </c>
      <c r="L148" s="102">
        <f t="shared" si="25"/>
        <v>40512</v>
      </c>
      <c r="M148" s="103" t="b">
        <f>(A148&gt;=Interface!$F$5)</f>
        <v>1</v>
      </c>
      <c r="N148" s="103" t="b">
        <f>(A148&lt;=Interface!$F$6)</f>
        <v>0</v>
      </c>
      <c r="O148">
        <f t="shared" si="26"/>
        <v>0</v>
      </c>
      <c r="P148" s="108" t="str">
        <f t="shared" si="27"/>
        <v/>
      </c>
      <c r="Q148" s="108" t="str">
        <f t="shared" si="28"/>
        <v/>
      </c>
      <c r="R148" s="108" t="str">
        <f t="shared" si="29"/>
        <v/>
      </c>
      <c r="S148" s="108" t="str">
        <f t="shared" si="30"/>
        <v/>
      </c>
      <c r="T148" s="108" t="str">
        <f t="shared" si="31"/>
        <v/>
      </c>
      <c r="U148" s="108" t="str">
        <f t="shared" si="32"/>
        <v/>
      </c>
      <c r="V148" s="108" t="str">
        <f t="shared" si="33"/>
        <v/>
      </c>
      <c r="W148" s="108" t="str">
        <f t="shared" si="34"/>
        <v/>
      </c>
      <c r="X148" s="108" t="str">
        <f t="shared" si="35"/>
        <v/>
      </c>
    </row>
    <row r="149" spans="1:24" x14ac:dyDescent="0.25">
      <c r="A149" s="33">
        <v>40543</v>
      </c>
      <c r="B149" s="27">
        <v>37.409999999999997</v>
      </c>
      <c r="C149" s="27">
        <v>29.31</v>
      </c>
      <c r="D149" s="27">
        <v>68.25</v>
      </c>
      <c r="E149" s="30">
        <v>12.951700000000001</v>
      </c>
      <c r="F149" s="27">
        <v>31.5</v>
      </c>
      <c r="G149" s="27">
        <v>34.869999999999997</v>
      </c>
      <c r="H149" s="27">
        <v>38.409999999999997</v>
      </c>
      <c r="I149" s="27">
        <v>25.19</v>
      </c>
      <c r="J149" s="27">
        <v>31.34</v>
      </c>
      <c r="K149" s="27">
        <v>1257.6400000000001</v>
      </c>
      <c r="L149" s="102">
        <f t="shared" si="25"/>
        <v>40543</v>
      </c>
      <c r="M149" s="103" t="b">
        <f>(A149&gt;=Interface!$F$5)</f>
        <v>1</v>
      </c>
      <c r="N149" s="103" t="b">
        <f>(A149&lt;=Interface!$F$6)</f>
        <v>0</v>
      </c>
      <c r="O149">
        <f t="shared" si="26"/>
        <v>0</v>
      </c>
      <c r="P149" s="108" t="str">
        <f t="shared" si="27"/>
        <v/>
      </c>
      <c r="Q149" s="108" t="str">
        <f t="shared" si="28"/>
        <v/>
      </c>
      <c r="R149" s="108" t="str">
        <f t="shared" si="29"/>
        <v/>
      </c>
      <c r="S149" s="108" t="str">
        <f t="shared" si="30"/>
        <v/>
      </c>
      <c r="T149" s="108" t="str">
        <f t="shared" si="31"/>
        <v/>
      </c>
      <c r="U149" s="108" t="str">
        <f t="shared" si="32"/>
        <v/>
      </c>
      <c r="V149" s="108" t="str">
        <f t="shared" si="33"/>
        <v/>
      </c>
      <c r="W149" s="108" t="str">
        <f t="shared" si="34"/>
        <v/>
      </c>
      <c r="X149" s="108" t="str">
        <f t="shared" si="35"/>
        <v/>
      </c>
    </row>
    <row r="150" spans="1:24" x14ac:dyDescent="0.25">
      <c r="A150" s="33">
        <v>40574</v>
      </c>
      <c r="B150" s="27">
        <v>37.18</v>
      </c>
      <c r="C150" s="27">
        <v>28.88</v>
      </c>
      <c r="D150" s="27">
        <v>73.150000000000006</v>
      </c>
      <c r="E150" s="30">
        <v>13.3171</v>
      </c>
      <c r="F150" s="27">
        <v>31.68</v>
      </c>
      <c r="G150" s="27">
        <v>36.24</v>
      </c>
      <c r="H150" s="27">
        <v>38.44</v>
      </c>
      <c r="I150" s="27">
        <v>25.99</v>
      </c>
      <c r="J150" s="27">
        <v>31.72</v>
      </c>
      <c r="K150" s="27">
        <v>1286.1199999999999</v>
      </c>
      <c r="L150" s="102">
        <f t="shared" ref="L150:L213" si="36">A150</f>
        <v>40574</v>
      </c>
      <c r="M150" s="103" t="b">
        <f>(A150&gt;=Interface!$F$5)</f>
        <v>1</v>
      </c>
      <c r="N150" s="103" t="b">
        <f>(A150&lt;=Interface!$F$6)</f>
        <v>0</v>
      </c>
      <c r="O150">
        <f t="shared" ref="O150:O213" si="37">IF(AND(M150=TRUE,N150=TRUE),1,0)</f>
        <v>0</v>
      </c>
      <c r="P150" s="108" t="str">
        <f t="shared" si="27"/>
        <v/>
      </c>
      <c r="Q150" s="108" t="str">
        <f t="shared" si="28"/>
        <v/>
      </c>
      <c r="R150" s="108" t="str">
        <f t="shared" si="29"/>
        <v/>
      </c>
      <c r="S150" s="108" t="str">
        <f t="shared" si="30"/>
        <v/>
      </c>
      <c r="T150" s="108" t="str">
        <f t="shared" si="31"/>
        <v/>
      </c>
      <c r="U150" s="108" t="str">
        <f t="shared" si="32"/>
        <v/>
      </c>
      <c r="V150" s="108" t="str">
        <f t="shared" si="33"/>
        <v/>
      </c>
      <c r="W150" s="108" t="str">
        <f t="shared" si="34"/>
        <v/>
      </c>
      <c r="X150" s="108" t="str">
        <f t="shared" si="35"/>
        <v/>
      </c>
    </row>
    <row r="151" spans="1:24" x14ac:dyDescent="0.25">
      <c r="A151" s="33">
        <v>40602</v>
      </c>
      <c r="B151" s="27">
        <v>39.409999999999997</v>
      </c>
      <c r="C151" s="27">
        <v>29.72</v>
      </c>
      <c r="D151" s="27">
        <v>78.540000000000006</v>
      </c>
      <c r="E151" s="30">
        <v>13.682499999999999</v>
      </c>
      <c r="F151" s="27">
        <v>32.668999999999997</v>
      </c>
      <c r="G151" s="27">
        <v>37.01</v>
      </c>
      <c r="H151" s="27">
        <v>39.46</v>
      </c>
      <c r="I151" s="27">
        <v>26.56</v>
      </c>
      <c r="J151" s="27">
        <v>32.11</v>
      </c>
      <c r="K151" s="27">
        <v>1327.22</v>
      </c>
      <c r="L151" s="102">
        <f t="shared" si="36"/>
        <v>40602</v>
      </c>
      <c r="M151" s="103" t="b">
        <f>(A151&gt;=Interface!$F$5)</f>
        <v>1</v>
      </c>
      <c r="N151" s="103" t="b">
        <f>(A151&lt;=Interface!$F$6)</f>
        <v>0</v>
      </c>
      <c r="O151">
        <f t="shared" si="37"/>
        <v>0</v>
      </c>
      <c r="P151" s="108" t="str">
        <f t="shared" ref="P151:P214" si="38">IF($O151=1,B151,"")</f>
        <v/>
      </c>
      <c r="Q151" s="108" t="str">
        <f t="shared" ref="Q151:Q214" si="39">IF($O151=1,C151,"")</f>
        <v/>
      </c>
      <c r="R151" s="108" t="str">
        <f t="shared" ref="R151:R214" si="40">IF($O151=1,D151,"")</f>
        <v/>
      </c>
      <c r="S151" s="108" t="str">
        <f t="shared" ref="S151:S214" si="41">IF($O151=1,E151,"")</f>
        <v/>
      </c>
      <c r="T151" s="108" t="str">
        <f t="shared" ref="T151:T214" si="42">IF($O151=1,F151,"")</f>
        <v/>
      </c>
      <c r="U151" s="108" t="str">
        <f t="shared" ref="U151:U214" si="43">IF($O151=1,G151,"")</f>
        <v/>
      </c>
      <c r="V151" s="108" t="str">
        <f t="shared" ref="V151:V214" si="44">IF($O151=1,H151,"")</f>
        <v/>
      </c>
      <c r="W151" s="108" t="str">
        <f t="shared" ref="W151:W214" si="45">IF($O151=1,I151,"")</f>
        <v/>
      </c>
      <c r="X151" s="108" t="str">
        <f t="shared" ref="X151:X214" si="46">IF($O151=1,J151,"")</f>
        <v/>
      </c>
    </row>
    <row r="152" spans="1:24" x14ac:dyDescent="0.25">
      <c r="A152" s="33">
        <v>40633</v>
      </c>
      <c r="B152" s="27">
        <v>39.049999999999997</v>
      </c>
      <c r="C152" s="27">
        <v>29.92</v>
      </c>
      <c r="D152" s="27">
        <v>79.75</v>
      </c>
      <c r="E152" s="30">
        <v>13.308999999999999</v>
      </c>
      <c r="F152" s="27">
        <v>33.11</v>
      </c>
      <c r="G152" s="27">
        <v>37.664999999999999</v>
      </c>
      <c r="H152" s="27">
        <v>40.020000000000003</v>
      </c>
      <c r="I152" s="27">
        <v>26.0625</v>
      </c>
      <c r="J152" s="27">
        <v>31.87</v>
      </c>
      <c r="K152" s="27">
        <v>1325.83</v>
      </c>
      <c r="L152" s="102">
        <f t="shared" si="36"/>
        <v>40633</v>
      </c>
      <c r="M152" s="103" t="b">
        <f>(A152&gt;=Interface!$F$5)</f>
        <v>1</v>
      </c>
      <c r="N152" s="103" t="b">
        <f>(A152&lt;=Interface!$F$6)</f>
        <v>0</v>
      </c>
      <c r="O152">
        <f t="shared" si="37"/>
        <v>0</v>
      </c>
      <c r="P152" s="108" t="str">
        <f t="shared" si="38"/>
        <v/>
      </c>
      <c r="Q152" s="108" t="str">
        <f t="shared" si="39"/>
        <v/>
      </c>
      <c r="R152" s="108" t="str">
        <f t="shared" si="40"/>
        <v/>
      </c>
      <c r="S152" s="108" t="str">
        <f t="shared" si="41"/>
        <v/>
      </c>
      <c r="T152" s="108" t="str">
        <f t="shared" si="42"/>
        <v/>
      </c>
      <c r="U152" s="108" t="str">
        <f t="shared" si="43"/>
        <v/>
      </c>
      <c r="V152" s="108" t="str">
        <f t="shared" si="44"/>
        <v/>
      </c>
      <c r="W152" s="108" t="str">
        <f t="shared" si="45"/>
        <v/>
      </c>
      <c r="X152" s="108" t="str">
        <f t="shared" si="46"/>
        <v/>
      </c>
    </row>
    <row r="153" spans="1:24" x14ac:dyDescent="0.25">
      <c r="A153" s="33">
        <v>40662</v>
      </c>
      <c r="B153" s="27">
        <v>40.549999999999997</v>
      </c>
      <c r="C153" s="27">
        <v>31.52</v>
      </c>
      <c r="D153" s="27">
        <v>80.478999999999999</v>
      </c>
      <c r="E153" s="30">
        <v>13.300800000000001</v>
      </c>
      <c r="F153" s="27">
        <v>35.24</v>
      </c>
      <c r="G153" s="27">
        <v>38.700000000000003</v>
      </c>
      <c r="H153" s="27">
        <v>40.869999999999997</v>
      </c>
      <c r="I153" s="27">
        <v>26.74</v>
      </c>
      <c r="J153" s="27">
        <v>33.159999999999997</v>
      </c>
      <c r="K153" s="27">
        <v>1363.61</v>
      </c>
      <c r="L153" s="102">
        <f t="shared" si="36"/>
        <v>40662</v>
      </c>
      <c r="M153" s="103" t="b">
        <f>(A153&gt;=Interface!$F$5)</f>
        <v>1</v>
      </c>
      <c r="N153" s="103" t="b">
        <f>(A153&lt;=Interface!$F$6)</f>
        <v>0</v>
      </c>
      <c r="O153">
        <f t="shared" si="37"/>
        <v>0</v>
      </c>
      <c r="P153" s="108" t="str">
        <f t="shared" si="38"/>
        <v/>
      </c>
      <c r="Q153" s="108" t="str">
        <f t="shared" si="39"/>
        <v/>
      </c>
      <c r="R153" s="108" t="str">
        <f t="shared" si="40"/>
        <v/>
      </c>
      <c r="S153" s="108" t="str">
        <f t="shared" si="41"/>
        <v/>
      </c>
      <c r="T153" s="108" t="str">
        <f t="shared" si="42"/>
        <v/>
      </c>
      <c r="U153" s="108" t="str">
        <f t="shared" si="43"/>
        <v/>
      </c>
      <c r="V153" s="108" t="str">
        <f t="shared" si="44"/>
        <v/>
      </c>
      <c r="W153" s="108" t="str">
        <f t="shared" si="45"/>
        <v/>
      </c>
      <c r="X153" s="108" t="str">
        <f t="shared" si="46"/>
        <v/>
      </c>
    </row>
    <row r="154" spans="1:24" x14ac:dyDescent="0.25">
      <c r="A154" s="33">
        <v>40694</v>
      </c>
      <c r="B154" s="27">
        <v>40.44</v>
      </c>
      <c r="C154" s="27">
        <v>32.31</v>
      </c>
      <c r="D154" s="27">
        <v>77.11</v>
      </c>
      <c r="E154" s="30">
        <v>12.862399999999999</v>
      </c>
      <c r="F154" s="27">
        <v>36.11</v>
      </c>
      <c r="G154" s="27">
        <v>37.630000000000003</v>
      </c>
      <c r="H154" s="27">
        <v>39.75</v>
      </c>
      <c r="I154" s="27">
        <v>26.46</v>
      </c>
      <c r="J154" s="27">
        <v>33.869999999999997</v>
      </c>
      <c r="K154" s="27">
        <v>1345.2</v>
      </c>
      <c r="L154" s="102">
        <f t="shared" si="36"/>
        <v>40694</v>
      </c>
      <c r="M154" s="103" t="b">
        <f>(A154&gt;=Interface!$F$5)</f>
        <v>1</v>
      </c>
      <c r="N154" s="103" t="b">
        <f>(A154&lt;=Interface!$F$6)</f>
        <v>0</v>
      </c>
      <c r="O154">
        <f t="shared" si="37"/>
        <v>0</v>
      </c>
      <c r="P154" s="108" t="str">
        <f t="shared" si="38"/>
        <v/>
      </c>
      <c r="Q154" s="108" t="str">
        <f t="shared" si="39"/>
        <v/>
      </c>
      <c r="R154" s="108" t="str">
        <f t="shared" si="40"/>
        <v/>
      </c>
      <c r="S154" s="108" t="str">
        <f t="shared" si="41"/>
        <v/>
      </c>
      <c r="T154" s="108" t="str">
        <f t="shared" si="42"/>
        <v/>
      </c>
      <c r="U154" s="108" t="str">
        <f t="shared" si="43"/>
        <v/>
      </c>
      <c r="V154" s="108" t="str">
        <f t="shared" si="44"/>
        <v/>
      </c>
      <c r="W154" s="108" t="str">
        <f t="shared" si="45"/>
        <v/>
      </c>
      <c r="X154" s="108" t="str">
        <f t="shared" si="46"/>
        <v/>
      </c>
    </row>
    <row r="155" spans="1:24" x14ac:dyDescent="0.25">
      <c r="A155" s="33">
        <v>40724</v>
      </c>
      <c r="B155" s="27">
        <v>40.21</v>
      </c>
      <c r="C155" s="27">
        <v>31.23</v>
      </c>
      <c r="D155" s="27">
        <v>75.349999999999994</v>
      </c>
      <c r="E155" s="30">
        <v>12.464499999999999</v>
      </c>
      <c r="F155" s="27">
        <v>35.53</v>
      </c>
      <c r="G155" s="27">
        <v>37.24</v>
      </c>
      <c r="H155" s="27">
        <v>39.369999999999997</v>
      </c>
      <c r="I155" s="27">
        <v>25.7</v>
      </c>
      <c r="J155" s="27">
        <v>33.479999999999997</v>
      </c>
      <c r="K155" s="27">
        <v>1320.64</v>
      </c>
      <c r="L155" s="102">
        <f t="shared" si="36"/>
        <v>40724</v>
      </c>
      <c r="M155" s="103" t="b">
        <f>(A155&gt;=Interface!$F$5)</f>
        <v>1</v>
      </c>
      <c r="N155" s="103" t="b">
        <f>(A155&lt;=Interface!$F$6)</f>
        <v>0</v>
      </c>
      <c r="O155">
        <f t="shared" si="37"/>
        <v>0</v>
      </c>
      <c r="P155" s="108" t="str">
        <f t="shared" si="38"/>
        <v/>
      </c>
      <c r="Q155" s="108" t="str">
        <f t="shared" si="39"/>
        <v/>
      </c>
      <c r="R155" s="108" t="str">
        <f t="shared" si="40"/>
        <v/>
      </c>
      <c r="S155" s="108" t="str">
        <f t="shared" si="41"/>
        <v/>
      </c>
      <c r="T155" s="108" t="str">
        <f t="shared" si="42"/>
        <v/>
      </c>
      <c r="U155" s="108" t="str">
        <f t="shared" si="43"/>
        <v/>
      </c>
      <c r="V155" s="108" t="str">
        <f t="shared" si="44"/>
        <v/>
      </c>
      <c r="W155" s="108" t="str">
        <f t="shared" si="45"/>
        <v/>
      </c>
      <c r="X155" s="108" t="str">
        <f t="shared" si="46"/>
        <v/>
      </c>
    </row>
    <row r="156" spans="1:24" x14ac:dyDescent="0.25">
      <c r="A156" s="33">
        <v>40753</v>
      </c>
      <c r="B156" s="27">
        <v>39.65</v>
      </c>
      <c r="C156" s="27">
        <v>30.83</v>
      </c>
      <c r="D156" s="27">
        <v>76.45</v>
      </c>
      <c r="E156" s="30">
        <v>12.0138</v>
      </c>
      <c r="F156" s="27">
        <v>34.119999999999997</v>
      </c>
      <c r="G156" s="27">
        <v>34.68</v>
      </c>
      <c r="H156" s="27">
        <v>38.01</v>
      </c>
      <c r="I156" s="27">
        <v>25.81</v>
      </c>
      <c r="J156" s="27">
        <v>33.17</v>
      </c>
      <c r="K156" s="27">
        <v>1292.28</v>
      </c>
      <c r="L156" s="102">
        <f t="shared" si="36"/>
        <v>40753</v>
      </c>
      <c r="M156" s="103" t="b">
        <f>(A156&gt;=Interface!$F$5)</f>
        <v>1</v>
      </c>
      <c r="N156" s="103" t="b">
        <f>(A156&lt;=Interface!$F$6)</f>
        <v>0</v>
      </c>
      <c r="O156">
        <f t="shared" si="37"/>
        <v>0</v>
      </c>
      <c r="P156" s="108" t="str">
        <f t="shared" si="38"/>
        <v/>
      </c>
      <c r="Q156" s="108" t="str">
        <f t="shared" si="39"/>
        <v/>
      </c>
      <c r="R156" s="108" t="str">
        <f t="shared" si="40"/>
        <v/>
      </c>
      <c r="S156" s="108" t="str">
        <f t="shared" si="41"/>
        <v/>
      </c>
      <c r="T156" s="108" t="str">
        <f t="shared" si="42"/>
        <v/>
      </c>
      <c r="U156" s="108" t="str">
        <f t="shared" si="43"/>
        <v/>
      </c>
      <c r="V156" s="108" t="str">
        <f t="shared" si="44"/>
        <v/>
      </c>
      <c r="W156" s="108" t="str">
        <f t="shared" si="45"/>
        <v/>
      </c>
      <c r="X156" s="108" t="str">
        <f t="shared" si="46"/>
        <v/>
      </c>
    </row>
    <row r="157" spans="1:24" x14ac:dyDescent="0.25">
      <c r="A157" s="33">
        <v>40786</v>
      </c>
      <c r="B157" s="27">
        <v>37.57</v>
      </c>
      <c r="C157" s="27">
        <v>30.89</v>
      </c>
      <c r="D157" s="27">
        <v>68.64</v>
      </c>
      <c r="E157" s="30">
        <v>10.864800000000001</v>
      </c>
      <c r="F157" s="27">
        <v>33.4</v>
      </c>
      <c r="G157" s="27">
        <v>32.4</v>
      </c>
      <c r="H157" s="27">
        <v>35.340000000000003</v>
      </c>
      <c r="I157" s="27">
        <v>24.44</v>
      </c>
      <c r="J157" s="27">
        <v>33.89</v>
      </c>
      <c r="K157" s="27">
        <v>1218.8900000000001</v>
      </c>
      <c r="L157" s="102">
        <f t="shared" si="36"/>
        <v>40786</v>
      </c>
      <c r="M157" s="103" t="b">
        <f>(A157&gt;=Interface!$F$5)</f>
        <v>1</v>
      </c>
      <c r="N157" s="103" t="b">
        <f>(A157&lt;=Interface!$F$6)</f>
        <v>0</v>
      </c>
      <c r="O157">
        <f t="shared" si="37"/>
        <v>0</v>
      </c>
      <c r="P157" s="108" t="str">
        <f t="shared" si="38"/>
        <v/>
      </c>
      <c r="Q157" s="108" t="str">
        <f t="shared" si="39"/>
        <v/>
      </c>
      <c r="R157" s="108" t="str">
        <f t="shared" si="40"/>
        <v/>
      </c>
      <c r="S157" s="108" t="str">
        <f t="shared" si="41"/>
        <v/>
      </c>
      <c r="T157" s="108" t="str">
        <f t="shared" si="42"/>
        <v/>
      </c>
      <c r="U157" s="108" t="str">
        <f t="shared" si="43"/>
        <v/>
      </c>
      <c r="V157" s="108" t="str">
        <f t="shared" si="44"/>
        <v/>
      </c>
      <c r="W157" s="108" t="str">
        <f t="shared" si="45"/>
        <v/>
      </c>
      <c r="X157" s="108" t="str">
        <f t="shared" si="46"/>
        <v/>
      </c>
    </row>
    <row r="158" spans="1:24" x14ac:dyDescent="0.25">
      <c r="A158" s="33">
        <v>40816</v>
      </c>
      <c r="B158" s="27">
        <v>34.86</v>
      </c>
      <c r="C158" s="27">
        <v>29.66</v>
      </c>
      <c r="D158" s="27">
        <v>58.51</v>
      </c>
      <c r="E158" s="30">
        <v>9.5899000000000001</v>
      </c>
      <c r="F158" s="27">
        <v>31.73</v>
      </c>
      <c r="G158" s="27">
        <v>29.22</v>
      </c>
      <c r="H158" s="27">
        <v>29.355</v>
      </c>
      <c r="I158" s="27">
        <v>23.6</v>
      </c>
      <c r="J158" s="27">
        <v>33.619999999999997</v>
      </c>
      <c r="K158" s="27">
        <v>1131.42</v>
      </c>
      <c r="L158" s="102">
        <f t="shared" si="36"/>
        <v>40816</v>
      </c>
      <c r="M158" s="103" t="b">
        <f>(A158&gt;=Interface!$F$5)</f>
        <v>1</v>
      </c>
      <c r="N158" s="103" t="b">
        <f>(A158&lt;=Interface!$F$6)</f>
        <v>0</v>
      </c>
      <c r="O158">
        <f t="shared" si="37"/>
        <v>0</v>
      </c>
      <c r="P158" s="108" t="str">
        <f t="shared" si="38"/>
        <v/>
      </c>
      <c r="Q158" s="108" t="str">
        <f t="shared" si="39"/>
        <v/>
      </c>
      <c r="R158" s="108" t="str">
        <f t="shared" si="40"/>
        <v/>
      </c>
      <c r="S158" s="108" t="str">
        <f t="shared" si="41"/>
        <v/>
      </c>
      <c r="T158" s="108" t="str">
        <f t="shared" si="42"/>
        <v/>
      </c>
      <c r="U158" s="108" t="str">
        <f t="shared" si="43"/>
        <v/>
      </c>
      <c r="V158" s="108" t="str">
        <f t="shared" si="44"/>
        <v/>
      </c>
      <c r="W158" s="108" t="str">
        <f t="shared" si="45"/>
        <v/>
      </c>
      <c r="X158" s="108" t="str">
        <f t="shared" si="46"/>
        <v/>
      </c>
    </row>
    <row r="159" spans="1:24" x14ac:dyDescent="0.25">
      <c r="A159" s="33">
        <v>40847</v>
      </c>
      <c r="B159" s="27">
        <v>39.020000000000003</v>
      </c>
      <c r="C159" s="27">
        <v>31.04</v>
      </c>
      <c r="D159" s="27">
        <v>69.709999999999994</v>
      </c>
      <c r="E159" s="30">
        <v>10.9582</v>
      </c>
      <c r="F159" s="27">
        <v>33.56</v>
      </c>
      <c r="G159" s="27">
        <v>33.42</v>
      </c>
      <c r="H159" s="27">
        <v>34.450000000000003</v>
      </c>
      <c r="I159" s="27">
        <v>26.01</v>
      </c>
      <c r="J159" s="27">
        <v>34.85</v>
      </c>
      <c r="K159" s="27">
        <v>1253.3</v>
      </c>
      <c r="L159" s="102">
        <f t="shared" si="36"/>
        <v>40847</v>
      </c>
      <c r="M159" s="103" t="b">
        <f>(A159&gt;=Interface!$F$5)</f>
        <v>1</v>
      </c>
      <c r="N159" s="103" t="b">
        <f>(A159&lt;=Interface!$F$6)</f>
        <v>0</v>
      </c>
      <c r="O159">
        <f t="shared" si="37"/>
        <v>0</v>
      </c>
      <c r="P159" s="108" t="str">
        <f t="shared" si="38"/>
        <v/>
      </c>
      <c r="Q159" s="108" t="str">
        <f t="shared" si="39"/>
        <v/>
      </c>
      <c r="R159" s="108" t="str">
        <f t="shared" si="40"/>
        <v/>
      </c>
      <c r="S159" s="108" t="str">
        <f t="shared" si="41"/>
        <v/>
      </c>
      <c r="T159" s="108" t="str">
        <f t="shared" si="42"/>
        <v/>
      </c>
      <c r="U159" s="108" t="str">
        <f t="shared" si="43"/>
        <v/>
      </c>
      <c r="V159" s="108" t="str">
        <f t="shared" si="44"/>
        <v/>
      </c>
      <c r="W159" s="108" t="str">
        <f t="shared" si="45"/>
        <v/>
      </c>
      <c r="X159" s="108" t="str">
        <f t="shared" si="46"/>
        <v/>
      </c>
    </row>
    <row r="160" spans="1:24" x14ac:dyDescent="0.25">
      <c r="A160" s="33">
        <v>40877</v>
      </c>
      <c r="B160" s="27">
        <v>38.74</v>
      </c>
      <c r="C160" s="27">
        <v>31.9</v>
      </c>
      <c r="D160" s="27">
        <v>70.87</v>
      </c>
      <c r="E160" s="30">
        <v>10.401899999999999</v>
      </c>
      <c r="F160" s="27">
        <v>33.880000000000003</v>
      </c>
      <c r="G160" s="27">
        <v>33.89</v>
      </c>
      <c r="H160" s="27">
        <v>34.520000000000003</v>
      </c>
      <c r="I160" s="27">
        <v>25.62</v>
      </c>
      <c r="J160" s="27">
        <v>35.21</v>
      </c>
      <c r="K160" s="27">
        <v>1246.96</v>
      </c>
      <c r="L160" s="102">
        <f t="shared" si="36"/>
        <v>40877</v>
      </c>
      <c r="M160" s="103" t="b">
        <f>(A160&gt;=Interface!$F$5)</f>
        <v>1</v>
      </c>
      <c r="N160" s="103" t="b">
        <f>(A160&lt;=Interface!$F$6)</f>
        <v>0</v>
      </c>
      <c r="O160">
        <f t="shared" si="37"/>
        <v>0</v>
      </c>
      <c r="P160" s="108" t="str">
        <f t="shared" si="38"/>
        <v/>
      </c>
      <c r="Q160" s="108" t="str">
        <f t="shared" si="39"/>
        <v/>
      </c>
      <c r="R160" s="108" t="str">
        <f t="shared" si="40"/>
        <v/>
      </c>
      <c r="S160" s="108" t="str">
        <f t="shared" si="41"/>
        <v/>
      </c>
      <c r="T160" s="108" t="str">
        <f t="shared" si="42"/>
        <v/>
      </c>
      <c r="U160" s="108" t="str">
        <f t="shared" si="43"/>
        <v/>
      </c>
      <c r="V160" s="108" t="str">
        <f t="shared" si="44"/>
        <v/>
      </c>
      <c r="W160" s="108" t="str">
        <f t="shared" si="45"/>
        <v/>
      </c>
      <c r="X160" s="108" t="str">
        <f t="shared" si="46"/>
        <v/>
      </c>
    </row>
    <row r="161" spans="1:24" x14ac:dyDescent="0.25">
      <c r="A161" s="33">
        <v>40907</v>
      </c>
      <c r="B161" s="27">
        <v>39.020000000000003</v>
      </c>
      <c r="C161" s="27">
        <v>32.49</v>
      </c>
      <c r="D161" s="27">
        <v>69.13</v>
      </c>
      <c r="E161" s="30">
        <v>10.5562</v>
      </c>
      <c r="F161" s="27">
        <v>34.69</v>
      </c>
      <c r="G161" s="27">
        <v>33.75</v>
      </c>
      <c r="H161" s="27">
        <v>33.5</v>
      </c>
      <c r="I161" s="27">
        <v>25.45</v>
      </c>
      <c r="J161" s="27">
        <v>35.979999999999997</v>
      </c>
      <c r="K161" s="27">
        <v>1257.6099999999999</v>
      </c>
      <c r="L161" s="102">
        <f t="shared" si="36"/>
        <v>40907</v>
      </c>
      <c r="M161" s="103" t="b">
        <f>(A161&gt;=Interface!$F$5)</f>
        <v>1</v>
      </c>
      <c r="N161" s="103" t="b">
        <f>(A161&lt;=Interface!$F$6)</f>
        <v>0</v>
      </c>
      <c r="O161">
        <f t="shared" si="37"/>
        <v>0</v>
      </c>
      <c r="P161" s="108" t="str">
        <f t="shared" si="38"/>
        <v/>
      </c>
      <c r="Q161" s="108" t="str">
        <f t="shared" si="39"/>
        <v/>
      </c>
      <c r="R161" s="108" t="str">
        <f t="shared" si="40"/>
        <v/>
      </c>
      <c r="S161" s="108" t="str">
        <f t="shared" si="41"/>
        <v/>
      </c>
      <c r="T161" s="108" t="str">
        <f t="shared" si="42"/>
        <v/>
      </c>
      <c r="U161" s="108" t="str">
        <f t="shared" si="43"/>
        <v/>
      </c>
      <c r="V161" s="108" t="str">
        <f t="shared" si="44"/>
        <v/>
      </c>
      <c r="W161" s="108" t="str">
        <f t="shared" si="45"/>
        <v/>
      </c>
      <c r="X161" s="108" t="str">
        <f t="shared" si="46"/>
        <v/>
      </c>
    </row>
    <row r="162" spans="1:24" x14ac:dyDescent="0.25">
      <c r="A162" s="33">
        <v>40939</v>
      </c>
      <c r="B162" s="27">
        <v>41.32</v>
      </c>
      <c r="C162" s="27">
        <v>32.03</v>
      </c>
      <c r="D162" s="27">
        <v>70.69</v>
      </c>
      <c r="E162" s="30">
        <v>11.4129</v>
      </c>
      <c r="F162" s="27">
        <v>35.799999999999997</v>
      </c>
      <c r="G162" s="27">
        <v>36.22</v>
      </c>
      <c r="H162" s="27">
        <v>37.18</v>
      </c>
      <c r="I162" s="27">
        <v>27.03</v>
      </c>
      <c r="J162" s="27">
        <v>34.68</v>
      </c>
      <c r="K162" s="27">
        <v>1312.41</v>
      </c>
      <c r="L162" s="102">
        <f t="shared" si="36"/>
        <v>40939</v>
      </c>
      <c r="M162" s="103" t="b">
        <f>(A162&gt;=Interface!$F$5)</f>
        <v>1</v>
      </c>
      <c r="N162" s="103" t="b">
        <f>(A162&lt;=Interface!$F$6)</f>
        <v>0</v>
      </c>
      <c r="O162">
        <f t="shared" si="37"/>
        <v>0</v>
      </c>
      <c r="P162" s="108" t="str">
        <f t="shared" si="38"/>
        <v/>
      </c>
      <c r="Q162" s="108" t="str">
        <f t="shared" si="39"/>
        <v/>
      </c>
      <c r="R162" s="108" t="str">
        <f t="shared" si="40"/>
        <v/>
      </c>
      <c r="S162" s="108" t="str">
        <f t="shared" si="41"/>
        <v/>
      </c>
      <c r="T162" s="108" t="str">
        <f t="shared" si="42"/>
        <v/>
      </c>
      <c r="U162" s="108" t="str">
        <f t="shared" si="43"/>
        <v/>
      </c>
      <c r="V162" s="108" t="str">
        <f t="shared" si="44"/>
        <v/>
      </c>
      <c r="W162" s="108" t="str">
        <f t="shared" si="45"/>
        <v/>
      </c>
      <c r="X162" s="108" t="str">
        <f t="shared" si="46"/>
        <v/>
      </c>
    </row>
    <row r="163" spans="1:24" x14ac:dyDescent="0.25">
      <c r="A163" s="33">
        <v>40968</v>
      </c>
      <c r="B163" s="27">
        <v>43.19</v>
      </c>
      <c r="C163" s="27">
        <v>33.229999999999997</v>
      </c>
      <c r="D163" s="27">
        <v>74.88</v>
      </c>
      <c r="E163" s="30">
        <v>11.9854</v>
      </c>
      <c r="F163" s="27">
        <v>36.18</v>
      </c>
      <c r="G163" s="27">
        <v>37.229999999999997</v>
      </c>
      <c r="H163" s="27">
        <v>36.97</v>
      </c>
      <c r="I163" s="27">
        <v>28.945</v>
      </c>
      <c r="J163" s="27">
        <v>34.89</v>
      </c>
      <c r="K163" s="27">
        <v>1365.68</v>
      </c>
      <c r="L163" s="102">
        <f t="shared" si="36"/>
        <v>40968</v>
      </c>
      <c r="M163" s="103" t="b">
        <f>(A163&gt;=Interface!$F$5)</f>
        <v>1</v>
      </c>
      <c r="N163" s="103" t="b">
        <f>(A163&lt;=Interface!$F$6)</f>
        <v>0</v>
      </c>
      <c r="O163">
        <f t="shared" si="37"/>
        <v>0</v>
      </c>
      <c r="P163" s="108" t="str">
        <f t="shared" si="38"/>
        <v/>
      </c>
      <c r="Q163" s="108" t="str">
        <f t="shared" si="39"/>
        <v/>
      </c>
      <c r="R163" s="108" t="str">
        <f t="shared" si="40"/>
        <v/>
      </c>
      <c r="S163" s="108" t="str">
        <f t="shared" si="41"/>
        <v/>
      </c>
      <c r="T163" s="108" t="str">
        <f t="shared" si="42"/>
        <v/>
      </c>
      <c r="U163" s="108" t="str">
        <f t="shared" si="43"/>
        <v/>
      </c>
      <c r="V163" s="108" t="str">
        <f t="shared" si="44"/>
        <v/>
      </c>
      <c r="W163" s="108" t="str">
        <f t="shared" si="45"/>
        <v/>
      </c>
      <c r="X163" s="108" t="str">
        <f t="shared" si="46"/>
        <v/>
      </c>
    </row>
    <row r="164" spans="1:24" x14ac:dyDescent="0.25">
      <c r="A164" s="33">
        <v>40998</v>
      </c>
      <c r="B164" s="27">
        <v>45.09</v>
      </c>
      <c r="C164" s="27">
        <v>34.08</v>
      </c>
      <c r="D164" s="27">
        <v>71.75</v>
      </c>
      <c r="E164" s="30">
        <v>12.825799999999999</v>
      </c>
      <c r="F164" s="27">
        <v>37.61</v>
      </c>
      <c r="G164" s="27">
        <v>37.414999999999999</v>
      </c>
      <c r="H164" s="27">
        <v>36.97</v>
      </c>
      <c r="I164" s="27">
        <v>30.16</v>
      </c>
      <c r="J164" s="27">
        <v>35.045000000000002</v>
      </c>
      <c r="K164" s="27">
        <v>1408.47</v>
      </c>
      <c r="L164" s="102">
        <f t="shared" si="36"/>
        <v>40998</v>
      </c>
      <c r="M164" s="103" t="b">
        <f>(A164&gt;=Interface!$F$5)</f>
        <v>1</v>
      </c>
      <c r="N164" s="103" t="b">
        <f>(A164&lt;=Interface!$F$6)</f>
        <v>0</v>
      </c>
      <c r="O164">
        <f t="shared" si="37"/>
        <v>0</v>
      </c>
      <c r="P164" s="108" t="str">
        <f t="shared" si="38"/>
        <v/>
      </c>
      <c r="Q164" s="108" t="str">
        <f t="shared" si="39"/>
        <v/>
      </c>
      <c r="R164" s="108" t="str">
        <f t="shared" si="40"/>
        <v/>
      </c>
      <c r="S164" s="108" t="str">
        <f t="shared" si="41"/>
        <v/>
      </c>
      <c r="T164" s="108" t="str">
        <f t="shared" si="42"/>
        <v/>
      </c>
      <c r="U164" s="108" t="str">
        <f t="shared" si="43"/>
        <v/>
      </c>
      <c r="V164" s="108" t="str">
        <f t="shared" si="44"/>
        <v/>
      </c>
      <c r="W164" s="108" t="str">
        <f t="shared" si="45"/>
        <v/>
      </c>
      <c r="X164" s="108" t="str">
        <f t="shared" si="46"/>
        <v/>
      </c>
    </row>
    <row r="165" spans="1:24" x14ac:dyDescent="0.25">
      <c r="A165" s="33">
        <v>41029</v>
      </c>
      <c r="B165" s="27">
        <v>45.61</v>
      </c>
      <c r="C165" s="27">
        <v>34.18</v>
      </c>
      <c r="D165" s="27">
        <v>71.239999999999995</v>
      </c>
      <c r="E165" s="30">
        <v>12.529400000000001</v>
      </c>
      <c r="F165" s="27">
        <v>37.51</v>
      </c>
      <c r="G165" s="27">
        <v>37.01</v>
      </c>
      <c r="H165" s="27">
        <v>36.67</v>
      </c>
      <c r="I165" s="27">
        <v>29.82</v>
      </c>
      <c r="J165" s="27">
        <v>35.659999999999997</v>
      </c>
      <c r="K165" s="27">
        <v>1397.91</v>
      </c>
      <c r="L165" s="102">
        <f t="shared" si="36"/>
        <v>41029</v>
      </c>
      <c r="M165" s="103" t="b">
        <f>(A165&gt;=Interface!$F$5)</f>
        <v>1</v>
      </c>
      <c r="N165" s="103" t="b">
        <f>(A165&lt;=Interface!$F$6)</f>
        <v>0</v>
      </c>
      <c r="O165">
        <f t="shared" si="37"/>
        <v>0</v>
      </c>
      <c r="P165" s="108" t="str">
        <f t="shared" si="38"/>
        <v/>
      </c>
      <c r="Q165" s="108" t="str">
        <f t="shared" si="39"/>
        <v/>
      </c>
      <c r="R165" s="108" t="str">
        <f t="shared" si="40"/>
        <v/>
      </c>
      <c r="S165" s="108" t="str">
        <f t="shared" si="41"/>
        <v/>
      </c>
      <c r="T165" s="108" t="str">
        <f t="shared" si="42"/>
        <v/>
      </c>
      <c r="U165" s="108" t="str">
        <f t="shared" si="43"/>
        <v/>
      </c>
      <c r="V165" s="108" t="str">
        <f t="shared" si="44"/>
        <v/>
      </c>
      <c r="W165" s="108" t="str">
        <f t="shared" si="45"/>
        <v/>
      </c>
      <c r="X165" s="108" t="str">
        <f t="shared" si="46"/>
        <v/>
      </c>
    </row>
    <row r="166" spans="1:24" x14ac:dyDescent="0.25">
      <c r="A166" s="33">
        <v>41060</v>
      </c>
      <c r="B166" s="27">
        <v>43.1</v>
      </c>
      <c r="C166" s="27">
        <v>33.78</v>
      </c>
      <c r="D166" s="27">
        <v>63.63</v>
      </c>
      <c r="E166" s="30">
        <v>11.3764</v>
      </c>
      <c r="F166" s="27">
        <v>36.15</v>
      </c>
      <c r="G166" s="27">
        <v>34.67</v>
      </c>
      <c r="H166" s="27">
        <v>33.82</v>
      </c>
      <c r="I166" s="27">
        <v>27.93</v>
      </c>
      <c r="J166" s="27">
        <v>35.86</v>
      </c>
      <c r="K166" s="27">
        <v>1310.33</v>
      </c>
      <c r="L166" s="102">
        <f t="shared" si="36"/>
        <v>41060</v>
      </c>
      <c r="M166" s="103" t="b">
        <f>(A166&gt;=Interface!$F$5)</f>
        <v>1</v>
      </c>
      <c r="N166" s="103" t="b">
        <f>(A166&lt;=Interface!$F$6)</f>
        <v>0</v>
      </c>
      <c r="O166">
        <f t="shared" si="37"/>
        <v>0</v>
      </c>
      <c r="P166" s="108" t="str">
        <f t="shared" si="38"/>
        <v/>
      </c>
      <c r="Q166" s="108" t="str">
        <f t="shared" si="39"/>
        <v/>
      </c>
      <c r="R166" s="108" t="str">
        <f t="shared" si="40"/>
        <v/>
      </c>
      <c r="S166" s="108" t="str">
        <f t="shared" si="41"/>
        <v/>
      </c>
      <c r="T166" s="108" t="str">
        <f t="shared" si="42"/>
        <v/>
      </c>
      <c r="U166" s="108" t="str">
        <f t="shared" si="43"/>
        <v/>
      </c>
      <c r="V166" s="108" t="str">
        <f t="shared" si="44"/>
        <v/>
      </c>
      <c r="W166" s="108" t="str">
        <f t="shared" si="45"/>
        <v/>
      </c>
      <c r="X166" s="108" t="str">
        <f t="shared" si="46"/>
        <v/>
      </c>
    </row>
    <row r="167" spans="1:24" x14ac:dyDescent="0.25">
      <c r="A167" s="33">
        <v>41089</v>
      </c>
      <c r="B167" s="27">
        <v>43.78</v>
      </c>
      <c r="C167" s="27">
        <v>34.770000000000003</v>
      </c>
      <c r="D167" s="27">
        <v>66.37</v>
      </c>
      <c r="E167" s="30">
        <v>11.883900000000001</v>
      </c>
      <c r="F167" s="27">
        <v>38.005000000000003</v>
      </c>
      <c r="G167" s="27">
        <v>35.67</v>
      </c>
      <c r="H167" s="27">
        <v>35.29</v>
      </c>
      <c r="I167" s="27">
        <v>28.725000000000001</v>
      </c>
      <c r="J167" s="27">
        <v>36.99</v>
      </c>
      <c r="K167" s="27">
        <v>1362.16</v>
      </c>
      <c r="L167" s="102">
        <f t="shared" si="36"/>
        <v>41089</v>
      </c>
      <c r="M167" s="103" t="b">
        <f>(A167&gt;=Interface!$F$5)</f>
        <v>1</v>
      </c>
      <c r="N167" s="103" t="b">
        <f>(A167&lt;=Interface!$F$6)</f>
        <v>0</v>
      </c>
      <c r="O167">
        <f t="shared" si="37"/>
        <v>0</v>
      </c>
      <c r="P167" s="108" t="str">
        <f t="shared" si="38"/>
        <v/>
      </c>
      <c r="Q167" s="108" t="str">
        <f t="shared" si="39"/>
        <v/>
      </c>
      <c r="R167" s="108" t="str">
        <f t="shared" si="40"/>
        <v/>
      </c>
      <c r="S167" s="108" t="str">
        <f t="shared" si="41"/>
        <v/>
      </c>
      <c r="T167" s="108" t="str">
        <f t="shared" si="42"/>
        <v/>
      </c>
      <c r="U167" s="108" t="str">
        <f t="shared" si="43"/>
        <v/>
      </c>
      <c r="V167" s="108" t="str">
        <f t="shared" si="44"/>
        <v/>
      </c>
      <c r="W167" s="108" t="str">
        <f t="shared" si="45"/>
        <v/>
      </c>
      <c r="X167" s="108" t="str">
        <f t="shared" si="46"/>
        <v/>
      </c>
    </row>
    <row r="168" spans="1:24" x14ac:dyDescent="0.25">
      <c r="A168" s="33">
        <v>41121</v>
      </c>
      <c r="B168" s="27">
        <v>43.54</v>
      </c>
      <c r="C168" s="27">
        <v>35.630000000000003</v>
      </c>
      <c r="D168" s="27">
        <v>69.650000000000006</v>
      </c>
      <c r="E168" s="30">
        <v>11.904199999999999</v>
      </c>
      <c r="F168" s="27">
        <v>38.39</v>
      </c>
      <c r="G168" s="27">
        <v>35.81</v>
      </c>
      <c r="H168" s="27">
        <v>34.840000000000003</v>
      </c>
      <c r="I168" s="27">
        <v>29.26</v>
      </c>
      <c r="J168" s="27">
        <v>37.92</v>
      </c>
      <c r="K168" s="27">
        <v>1379.32</v>
      </c>
      <c r="L168" s="102">
        <f t="shared" si="36"/>
        <v>41121</v>
      </c>
      <c r="M168" s="103" t="b">
        <f>(A168&gt;=Interface!$F$5)</f>
        <v>1</v>
      </c>
      <c r="N168" s="103" t="b">
        <f>(A168&lt;=Interface!$F$6)</f>
        <v>0</v>
      </c>
      <c r="O168">
        <f t="shared" si="37"/>
        <v>0</v>
      </c>
      <c r="P168" s="108" t="str">
        <f t="shared" si="38"/>
        <v/>
      </c>
      <c r="Q168" s="108" t="str">
        <f t="shared" si="39"/>
        <v/>
      </c>
      <c r="R168" s="108" t="str">
        <f t="shared" si="40"/>
        <v/>
      </c>
      <c r="S168" s="108" t="str">
        <f t="shared" si="41"/>
        <v/>
      </c>
      <c r="T168" s="108" t="str">
        <f t="shared" si="42"/>
        <v/>
      </c>
      <c r="U168" s="108" t="str">
        <f t="shared" si="43"/>
        <v/>
      </c>
      <c r="V168" s="108" t="str">
        <f t="shared" si="44"/>
        <v/>
      </c>
      <c r="W168" s="108" t="str">
        <f t="shared" si="45"/>
        <v/>
      </c>
      <c r="X168" s="108" t="str">
        <f t="shared" si="46"/>
        <v/>
      </c>
    </row>
    <row r="169" spans="1:24" x14ac:dyDescent="0.25">
      <c r="A169" s="33">
        <v>41152</v>
      </c>
      <c r="B169" s="27">
        <v>45.55</v>
      </c>
      <c r="C169" s="27">
        <v>35.46</v>
      </c>
      <c r="D169" s="27">
        <v>71.53</v>
      </c>
      <c r="E169" s="30">
        <v>12.3102</v>
      </c>
      <c r="F169" s="27">
        <v>38.840000000000003</v>
      </c>
      <c r="G169" s="27">
        <v>36.36</v>
      </c>
      <c r="H169" s="27">
        <v>35.65</v>
      </c>
      <c r="I169" s="27">
        <v>30.49</v>
      </c>
      <c r="J169" s="27">
        <v>36.35</v>
      </c>
      <c r="K169" s="27">
        <v>1406.58</v>
      </c>
      <c r="L169" s="102">
        <f t="shared" si="36"/>
        <v>41152</v>
      </c>
      <c r="M169" s="103" t="b">
        <f>(A169&gt;=Interface!$F$5)</f>
        <v>1</v>
      </c>
      <c r="N169" s="103" t="b">
        <f>(A169&lt;=Interface!$F$6)</f>
        <v>0</v>
      </c>
      <c r="O169">
        <f t="shared" si="37"/>
        <v>0</v>
      </c>
      <c r="P169" s="108" t="str">
        <f t="shared" si="38"/>
        <v/>
      </c>
      <c r="Q169" s="108" t="str">
        <f t="shared" si="39"/>
        <v/>
      </c>
      <c r="R169" s="108" t="str">
        <f t="shared" si="40"/>
        <v/>
      </c>
      <c r="S169" s="108" t="str">
        <f t="shared" si="41"/>
        <v/>
      </c>
      <c r="T169" s="108" t="str">
        <f t="shared" si="42"/>
        <v/>
      </c>
      <c r="U169" s="108" t="str">
        <f t="shared" si="43"/>
        <v/>
      </c>
      <c r="V169" s="108" t="str">
        <f t="shared" si="44"/>
        <v/>
      </c>
      <c r="W169" s="108" t="str">
        <f t="shared" si="45"/>
        <v/>
      </c>
      <c r="X169" s="108" t="str">
        <f t="shared" si="46"/>
        <v/>
      </c>
    </row>
    <row r="170" spans="1:24" x14ac:dyDescent="0.25">
      <c r="A170" s="33">
        <v>41180</v>
      </c>
      <c r="B170" s="27">
        <v>46.79</v>
      </c>
      <c r="C170" s="27">
        <v>35.825000000000003</v>
      </c>
      <c r="D170" s="27">
        <v>73.435000000000002</v>
      </c>
      <c r="E170" s="30">
        <v>12.6594</v>
      </c>
      <c r="F170" s="27">
        <v>40.119999999999997</v>
      </c>
      <c r="G170" s="27">
        <v>36.53</v>
      </c>
      <c r="H170" s="27">
        <v>36.799999999999997</v>
      </c>
      <c r="I170" s="27">
        <v>30.824999999999999</v>
      </c>
      <c r="J170" s="27">
        <v>36.39</v>
      </c>
      <c r="K170" s="27">
        <v>1440.67</v>
      </c>
      <c r="L170" s="102">
        <f t="shared" si="36"/>
        <v>41180</v>
      </c>
      <c r="M170" s="103" t="b">
        <f>(A170&gt;=Interface!$F$5)</f>
        <v>1</v>
      </c>
      <c r="N170" s="103" t="b">
        <f>(A170&lt;=Interface!$F$6)</f>
        <v>0</v>
      </c>
      <c r="O170">
        <f t="shared" si="37"/>
        <v>0</v>
      </c>
      <c r="P170" s="108" t="str">
        <f t="shared" si="38"/>
        <v/>
      </c>
      <c r="Q170" s="108" t="str">
        <f t="shared" si="39"/>
        <v/>
      </c>
      <c r="R170" s="108" t="str">
        <f t="shared" si="40"/>
        <v/>
      </c>
      <c r="S170" s="108" t="str">
        <f t="shared" si="41"/>
        <v/>
      </c>
      <c r="T170" s="108" t="str">
        <f t="shared" si="42"/>
        <v/>
      </c>
      <c r="U170" s="108" t="str">
        <f t="shared" si="43"/>
        <v/>
      </c>
      <c r="V170" s="108" t="str">
        <f t="shared" si="44"/>
        <v/>
      </c>
      <c r="W170" s="108" t="str">
        <f t="shared" si="45"/>
        <v/>
      </c>
      <c r="X170" s="108" t="str">
        <f t="shared" si="46"/>
        <v/>
      </c>
    </row>
    <row r="171" spans="1:24" x14ac:dyDescent="0.25">
      <c r="A171" s="33">
        <v>41213</v>
      </c>
      <c r="B171" s="27">
        <v>46.0717</v>
      </c>
      <c r="C171" s="27">
        <v>35.39</v>
      </c>
      <c r="D171" s="27">
        <v>71.940100000000001</v>
      </c>
      <c r="E171" s="30">
        <v>12.910500000000001</v>
      </c>
      <c r="F171" s="27">
        <v>40.0289</v>
      </c>
      <c r="G171" s="27">
        <v>36.489400000000003</v>
      </c>
      <c r="H171" s="27">
        <v>36.030200000000001</v>
      </c>
      <c r="I171" s="27">
        <v>28.8705</v>
      </c>
      <c r="J171" s="27">
        <v>36.895200000000003</v>
      </c>
      <c r="K171" s="27">
        <v>1412.16</v>
      </c>
      <c r="L171" s="102">
        <f t="shared" si="36"/>
        <v>41213</v>
      </c>
      <c r="M171" s="103" t="b">
        <f>(A171&gt;=Interface!$F$5)</f>
        <v>1</v>
      </c>
      <c r="N171" s="103" t="b">
        <f>(A171&lt;=Interface!$F$6)</f>
        <v>0</v>
      </c>
      <c r="O171">
        <f t="shared" si="37"/>
        <v>0</v>
      </c>
      <c r="P171" s="108" t="str">
        <f t="shared" si="38"/>
        <v/>
      </c>
      <c r="Q171" s="108" t="str">
        <f t="shared" si="39"/>
        <v/>
      </c>
      <c r="R171" s="108" t="str">
        <f t="shared" si="40"/>
        <v/>
      </c>
      <c r="S171" s="108" t="str">
        <f t="shared" si="41"/>
        <v/>
      </c>
      <c r="T171" s="108" t="str">
        <f t="shared" si="42"/>
        <v/>
      </c>
      <c r="U171" s="108" t="str">
        <f t="shared" si="43"/>
        <v/>
      </c>
      <c r="V171" s="108" t="str">
        <f t="shared" si="44"/>
        <v/>
      </c>
      <c r="W171" s="108" t="str">
        <f t="shared" si="45"/>
        <v/>
      </c>
      <c r="X171" s="108" t="str">
        <f t="shared" si="46"/>
        <v/>
      </c>
    </row>
    <row r="172" spans="1:24" x14ac:dyDescent="0.25">
      <c r="A172" s="33">
        <v>41243</v>
      </c>
      <c r="B172" s="27">
        <v>47.53</v>
      </c>
      <c r="C172" s="27">
        <v>36.04</v>
      </c>
      <c r="D172" s="27">
        <v>71.06</v>
      </c>
      <c r="E172" s="30">
        <v>12.7974</v>
      </c>
      <c r="F172" s="27">
        <v>40.24</v>
      </c>
      <c r="G172" s="27">
        <v>37.130000000000003</v>
      </c>
      <c r="H172" s="27">
        <v>36.700000000000003</v>
      </c>
      <c r="I172" s="27">
        <v>29.13</v>
      </c>
      <c r="J172" s="27">
        <v>35.32</v>
      </c>
      <c r="K172" s="27">
        <v>1416.18</v>
      </c>
      <c r="L172" s="102">
        <f t="shared" si="36"/>
        <v>41243</v>
      </c>
      <c r="M172" s="103" t="b">
        <f>(A172&gt;=Interface!$F$5)</f>
        <v>1</v>
      </c>
      <c r="N172" s="103" t="b">
        <f>(A172&lt;=Interface!$F$6)</f>
        <v>0</v>
      </c>
      <c r="O172">
        <f t="shared" si="37"/>
        <v>0</v>
      </c>
      <c r="P172" s="108" t="str">
        <f t="shared" si="38"/>
        <v/>
      </c>
      <c r="Q172" s="108" t="str">
        <f t="shared" si="39"/>
        <v/>
      </c>
      <c r="R172" s="108" t="str">
        <f t="shared" si="40"/>
        <v/>
      </c>
      <c r="S172" s="108" t="str">
        <f t="shared" si="41"/>
        <v/>
      </c>
      <c r="T172" s="108" t="str">
        <f t="shared" si="42"/>
        <v/>
      </c>
      <c r="U172" s="108" t="str">
        <f t="shared" si="43"/>
        <v/>
      </c>
      <c r="V172" s="108" t="str">
        <f t="shared" si="44"/>
        <v/>
      </c>
      <c r="W172" s="108" t="str">
        <f t="shared" si="45"/>
        <v/>
      </c>
      <c r="X172" s="108" t="str">
        <f t="shared" si="46"/>
        <v/>
      </c>
    </row>
    <row r="173" spans="1:24" x14ac:dyDescent="0.25">
      <c r="A173" s="33">
        <v>41274</v>
      </c>
      <c r="B173" s="27">
        <v>47.439100000000003</v>
      </c>
      <c r="C173" s="27">
        <v>34.9</v>
      </c>
      <c r="D173" s="27">
        <v>71.42</v>
      </c>
      <c r="E173" s="30">
        <v>13.308999999999999</v>
      </c>
      <c r="F173" s="27">
        <v>39.880499999999998</v>
      </c>
      <c r="G173" s="27">
        <v>37.9</v>
      </c>
      <c r="H173" s="27">
        <v>37.54</v>
      </c>
      <c r="I173" s="27">
        <v>28.85</v>
      </c>
      <c r="J173" s="27">
        <v>34.920499999999997</v>
      </c>
      <c r="K173" s="27">
        <v>1426.19</v>
      </c>
      <c r="L173" s="102">
        <f t="shared" si="36"/>
        <v>41274</v>
      </c>
      <c r="M173" s="103" t="b">
        <f>(A173&gt;=Interface!$F$5)</f>
        <v>1</v>
      </c>
      <c r="N173" s="103" t="b">
        <f>(A173&lt;=Interface!$F$6)</f>
        <v>0</v>
      </c>
      <c r="O173">
        <f t="shared" si="37"/>
        <v>0</v>
      </c>
      <c r="P173" s="108" t="str">
        <f t="shared" si="38"/>
        <v/>
      </c>
      <c r="Q173" s="108" t="str">
        <f t="shared" si="39"/>
        <v/>
      </c>
      <c r="R173" s="108" t="str">
        <f t="shared" si="40"/>
        <v/>
      </c>
      <c r="S173" s="108" t="str">
        <f t="shared" si="41"/>
        <v/>
      </c>
      <c r="T173" s="108" t="str">
        <f t="shared" si="42"/>
        <v/>
      </c>
      <c r="U173" s="108" t="str">
        <f t="shared" si="43"/>
        <v/>
      </c>
      <c r="V173" s="108" t="str">
        <f t="shared" si="44"/>
        <v/>
      </c>
      <c r="W173" s="108" t="str">
        <f t="shared" si="45"/>
        <v/>
      </c>
      <c r="X173" s="108" t="str">
        <f t="shared" si="46"/>
        <v/>
      </c>
    </row>
    <row r="174" spans="1:24" x14ac:dyDescent="0.25">
      <c r="A174" s="33">
        <v>41305</v>
      </c>
      <c r="B174" s="27">
        <v>50.13</v>
      </c>
      <c r="C174" s="27">
        <v>36.869999999999997</v>
      </c>
      <c r="D174" s="27">
        <v>77.349999999999994</v>
      </c>
      <c r="E174" s="30">
        <v>14.1129</v>
      </c>
      <c r="F174" s="27">
        <v>42.91</v>
      </c>
      <c r="G174" s="27">
        <v>40.08</v>
      </c>
      <c r="H174" s="27">
        <v>39.020000000000003</v>
      </c>
      <c r="I174" s="27">
        <v>29.4</v>
      </c>
      <c r="J174" s="27">
        <v>36.58</v>
      </c>
      <c r="K174" s="27">
        <v>1498.11</v>
      </c>
      <c r="L174" s="102">
        <f t="shared" si="36"/>
        <v>41305</v>
      </c>
      <c r="M174" s="103" t="b">
        <f>(A174&gt;=Interface!$F$5)</f>
        <v>1</v>
      </c>
      <c r="N174" s="103" t="b">
        <f>(A174&lt;=Interface!$F$6)</f>
        <v>0</v>
      </c>
      <c r="O174">
        <f t="shared" si="37"/>
        <v>0</v>
      </c>
      <c r="P174" s="108" t="str">
        <f t="shared" si="38"/>
        <v/>
      </c>
      <c r="Q174" s="108" t="str">
        <f t="shared" si="39"/>
        <v/>
      </c>
      <c r="R174" s="108" t="str">
        <f t="shared" si="40"/>
        <v/>
      </c>
      <c r="S174" s="108" t="str">
        <f t="shared" si="41"/>
        <v/>
      </c>
      <c r="T174" s="108" t="str">
        <f t="shared" si="42"/>
        <v/>
      </c>
      <c r="U174" s="108" t="str">
        <f t="shared" si="43"/>
        <v/>
      </c>
      <c r="V174" s="108" t="str">
        <f t="shared" si="44"/>
        <v/>
      </c>
      <c r="W174" s="108" t="str">
        <f t="shared" si="45"/>
        <v/>
      </c>
      <c r="X174" s="108" t="str">
        <f t="shared" si="46"/>
        <v/>
      </c>
    </row>
    <row r="175" spans="1:24" x14ac:dyDescent="0.25">
      <c r="A175" s="33">
        <v>41333</v>
      </c>
      <c r="B175" s="27">
        <v>50.93</v>
      </c>
      <c r="C175" s="27">
        <v>38.090000000000003</v>
      </c>
      <c r="D175" s="27">
        <v>77.69</v>
      </c>
      <c r="E175" s="30">
        <v>14.2834</v>
      </c>
      <c r="F175" s="27">
        <v>43.45</v>
      </c>
      <c r="G175" s="27">
        <v>40.97</v>
      </c>
      <c r="H175" s="27">
        <v>38.49</v>
      </c>
      <c r="I175" s="27">
        <v>29.63</v>
      </c>
      <c r="J175" s="27">
        <v>37.43</v>
      </c>
      <c r="K175" s="27">
        <v>1514.68</v>
      </c>
      <c r="L175" s="102">
        <f t="shared" si="36"/>
        <v>41333</v>
      </c>
      <c r="M175" s="103" t="b">
        <f>(A175&gt;=Interface!$F$5)</f>
        <v>1</v>
      </c>
      <c r="N175" s="103" t="b">
        <f>(A175&lt;=Interface!$F$6)</f>
        <v>0</v>
      </c>
      <c r="O175">
        <f t="shared" si="37"/>
        <v>0</v>
      </c>
      <c r="P175" s="108" t="str">
        <f t="shared" si="38"/>
        <v/>
      </c>
      <c r="Q175" s="108" t="str">
        <f t="shared" si="39"/>
        <v/>
      </c>
      <c r="R175" s="108" t="str">
        <f t="shared" si="40"/>
        <v/>
      </c>
      <c r="S175" s="108" t="str">
        <f t="shared" si="41"/>
        <v/>
      </c>
      <c r="T175" s="108" t="str">
        <f t="shared" si="42"/>
        <v/>
      </c>
      <c r="U175" s="108" t="str">
        <f t="shared" si="43"/>
        <v/>
      </c>
      <c r="V175" s="108" t="str">
        <f t="shared" si="44"/>
        <v/>
      </c>
      <c r="W175" s="108" t="str">
        <f t="shared" si="45"/>
        <v/>
      </c>
      <c r="X175" s="108" t="str">
        <f t="shared" si="46"/>
        <v/>
      </c>
    </row>
    <row r="176" spans="1:24" x14ac:dyDescent="0.25">
      <c r="A176" s="33">
        <v>41362</v>
      </c>
      <c r="B176" s="27">
        <v>53</v>
      </c>
      <c r="C176" s="27">
        <v>39.770000000000003</v>
      </c>
      <c r="D176" s="27">
        <v>79.31</v>
      </c>
      <c r="E176" s="30">
        <v>14.786</v>
      </c>
      <c r="F176" s="27">
        <v>46.009</v>
      </c>
      <c r="G176" s="27">
        <v>41.76</v>
      </c>
      <c r="H176" s="27">
        <v>39.18</v>
      </c>
      <c r="I176" s="27">
        <v>30.27</v>
      </c>
      <c r="J176" s="27">
        <v>39.1</v>
      </c>
      <c r="K176" s="27">
        <v>1569.19</v>
      </c>
      <c r="L176" s="102">
        <f t="shared" si="36"/>
        <v>41362</v>
      </c>
      <c r="M176" s="103" t="b">
        <f>(A176&gt;=Interface!$F$5)</f>
        <v>1</v>
      </c>
      <c r="N176" s="103" t="b">
        <f>(A176&lt;=Interface!$F$6)</f>
        <v>0</v>
      </c>
      <c r="O176">
        <f t="shared" si="37"/>
        <v>0</v>
      </c>
      <c r="P176" s="108" t="str">
        <f t="shared" si="38"/>
        <v/>
      </c>
      <c r="Q176" s="108" t="str">
        <f t="shared" si="39"/>
        <v/>
      </c>
      <c r="R176" s="108" t="str">
        <f t="shared" si="40"/>
        <v/>
      </c>
      <c r="S176" s="108" t="str">
        <f t="shared" si="41"/>
        <v/>
      </c>
      <c r="T176" s="108" t="str">
        <f t="shared" si="42"/>
        <v/>
      </c>
      <c r="U176" s="108" t="str">
        <f t="shared" si="43"/>
        <v/>
      </c>
      <c r="V176" s="108" t="str">
        <f t="shared" si="44"/>
        <v/>
      </c>
      <c r="W176" s="108" t="str">
        <f t="shared" si="45"/>
        <v/>
      </c>
      <c r="X176" s="108" t="str">
        <f t="shared" si="46"/>
        <v/>
      </c>
    </row>
    <row r="177" spans="1:24" x14ac:dyDescent="0.25">
      <c r="A177" s="33">
        <v>41394</v>
      </c>
      <c r="B177" s="27">
        <v>54.61</v>
      </c>
      <c r="C177" s="27">
        <v>40.94</v>
      </c>
      <c r="D177" s="27">
        <v>78.27</v>
      </c>
      <c r="E177" s="30">
        <v>15.184699999999999</v>
      </c>
      <c r="F177" s="27">
        <v>47.33</v>
      </c>
      <c r="G177" s="27">
        <v>41.45</v>
      </c>
      <c r="H177" s="27">
        <v>39.549999999999997</v>
      </c>
      <c r="I177" s="27">
        <v>30.8</v>
      </c>
      <c r="J177" s="27">
        <v>41.43</v>
      </c>
      <c r="K177" s="27">
        <v>1597.57</v>
      </c>
      <c r="L177" s="102">
        <f t="shared" si="36"/>
        <v>41394</v>
      </c>
      <c r="M177" s="103" t="b">
        <f>(A177&gt;=Interface!$F$5)</f>
        <v>1</v>
      </c>
      <c r="N177" s="103" t="b">
        <f>(A177&lt;=Interface!$F$6)</f>
        <v>0</v>
      </c>
      <c r="O177">
        <f t="shared" si="37"/>
        <v>0</v>
      </c>
      <c r="P177" s="108" t="str">
        <f t="shared" si="38"/>
        <v/>
      </c>
      <c r="Q177" s="108" t="str">
        <f t="shared" si="39"/>
        <v/>
      </c>
      <c r="R177" s="108" t="str">
        <f t="shared" si="40"/>
        <v/>
      </c>
      <c r="S177" s="108" t="str">
        <f t="shared" si="41"/>
        <v/>
      </c>
      <c r="T177" s="108" t="str">
        <f t="shared" si="42"/>
        <v/>
      </c>
      <c r="U177" s="108" t="str">
        <f t="shared" si="43"/>
        <v/>
      </c>
      <c r="V177" s="108" t="str">
        <f t="shared" si="44"/>
        <v/>
      </c>
      <c r="W177" s="108" t="str">
        <f t="shared" si="45"/>
        <v/>
      </c>
      <c r="X177" s="108" t="str">
        <f t="shared" si="46"/>
        <v/>
      </c>
    </row>
    <row r="178" spans="1:24" x14ac:dyDescent="0.25">
      <c r="A178" s="33">
        <v>41425</v>
      </c>
      <c r="B178" s="27">
        <v>56.12</v>
      </c>
      <c r="C178" s="27">
        <v>40.049999999999997</v>
      </c>
      <c r="D178" s="27">
        <v>80.5</v>
      </c>
      <c r="E178" s="30">
        <v>16.110499999999998</v>
      </c>
      <c r="F178" s="27">
        <v>48.11</v>
      </c>
      <c r="G178" s="27">
        <v>43.53</v>
      </c>
      <c r="H178" s="27">
        <v>40.299999999999997</v>
      </c>
      <c r="I178" s="27">
        <v>31.66</v>
      </c>
      <c r="J178" s="27">
        <v>37.68</v>
      </c>
      <c r="K178" s="27">
        <v>1630.74</v>
      </c>
      <c r="L178" s="102">
        <f t="shared" si="36"/>
        <v>41425</v>
      </c>
      <c r="M178" s="103" t="b">
        <f>(A178&gt;=Interface!$F$5)</f>
        <v>1</v>
      </c>
      <c r="N178" s="103" t="b">
        <f>(A178&lt;=Interface!$F$6)</f>
        <v>0</v>
      </c>
      <c r="O178">
        <f t="shared" si="37"/>
        <v>0</v>
      </c>
      <c r="P178" s="108" t="str">
        <f t="shared" si="38"/>
        <v/>
      </c>
      <c r="Q178" s="108" t="str">
        <f t="shared" si="39"/>
        <v/>
      </c>
      <c r="R178" s="108" t="str">
        <f t="shared" si="40"/>
        <v/>
      </c>
      <c r="S178" s="108" t="str">
        <f t="shared" si="41"/>
        <v/>
      </c>
      <c r="T178" s="108" t="str">
        <f t="shared" si="42"/>
        <v/>
      </c>
      <c r="U178" s="108" t="str">
        <f t="shared" si="43"/>
        <v/>
      </c>
      <c r="V178" s="108" t="str">
        <f t="shared" si="44"/>
        <v/>
      </c>
      <c r="W178" s="108" t="str">
        <f t="shared" si="45"/>
        <v/>
      </c>
      <c r="X178" s="108" t="str">
        <f t="shared" si="46"/>
        <v/>
      </c>
    </row>
    <row r="179" spans="1:24" x14ac:dyDescent="0.25">
      <c r="A179" s="33">
        <v>41453</v>
      </c>
      <c r="B179" s="27">
        <v>56.4</v>
      </c>
      <c r="C179" s="27">
        <v>39.67</v>
      </c>
      <c r="D179" s="27">
        <v>78.3</v>
      </c>
      <c r="E179" s="30">
        <v>15.7897</v>
      </c>
      <c r="F179" s="27">
        <v>47.61</v>
      </c>
      <c r="G179" s="27">
        <v>42.64</v>
      </c>
      <c r="H179" s="27">
        <v>38.344999999999999</v>
      </c>
      <c r="I179" s="27">
        <v>30.585000000000001</v>
      </c>
      <c r="J179" s="27">
        <v>37.630000000000003</v>
      </c>
      <c r="K179" s="27">
        <v>1606.28</v>
      </c>
      <c r="L179" s="102">
        <f t="shared" si="36"/>
        <v>41453</v>
      </c>
      <c r="M179" s="103" t="b">
        <f>(A179&gt;=Interface!$F$5)</f>
        <v>1</v>
      </c>
      <c r="N179" s="103" t="b">
        <f>(A179&lt;=Interface!$F$6)</f>
        <v>0</v>
      </c>
      <c r="O179">
        <f t="shared" si="37"/>
        <v>0</v>
      </c>
      <c r="P179" s="108" t="str">
        <f t="shared" si="38"/>
        <v/>
      </c>
      <c r="Q179" s="108" t="str">
        <f t="shared" si="39"/>
        <v/>
      </c>
      <c r="R179" s="108" t="str">
        <f t="shared" si="40"/>
        <v/>
      </c>
      <c r="S179" s="108" t="str">
        <f t="shared" si="41"/>
        <v/>
      </c>
      <c r="T179" s="108" t="str">
        <f t="shared" si="42"/>
        <v/>
      </c>
      <c r="U179" s="108" t="str">
        <f t="shared" si="43"/>
        <v/>
      </c>
      <c r="V179" s="108" t="str">
        <f t="shared" si="44"/>
        <v/>
      </c>
      <c r="W179" s="108" t="str">
        <f t="shared" si="45"/>
        <v/>
      </c>
      <c r="X179" s="108" t="str">
        <f t="shared" si="46"/>
        <v/>
      </c>
    </row>
    <row r="180" spans="1:24" x14ac:dyDescent="0.25">
      <c r="A180" s="33">
        <v>41486</v>
      </c>
      <c r="B180" s="27">
        <v>59.37</v>
      </c>
      <c r="C180" s="27">
        <v>41.39</v>
      </c>
      <c r="D180" s="27">
        <v>82.42</v>
      </c>
      <c r="E180" s="30">
        <v>16.638200000000001</v>
      </c>
      <c r="F180" s="27">
        <v>51.02</v>
      </c>
      <c r="G180" s="27">
        <v>45.16</v>
      </c>
      <c r="H180" s="27">
        <v>40.479999999999997</v>
      </c>
      <c r="I180" s="27">
        <v>31.73</v>
      </c>
      <c r="J180" s="27">
        <v>39.26</v>
      </c>
      <c r="K180" s="27">
        <v>1685.73</v>
      </c>
      <c r="L180" s="102">
        <f t="shared" si="36"/>
        <v>41486</v>
      </c>
      <c r="M180" s="103" t="b">
        <f>(A180&gt;=Interface!$F$5)</f>
        <v>1</v>
      </c>
      <c r="N180" s="103" t="b">
        <f>(A180&lt;=Interface!$F$6)</f>
        <v>0</v>
      </c>
      <c r="O180">
        <f t="shared" si="37"/>
        <v>0</v>
      </c>
      <c r="P180" s="108" t="str">
        <f t="shared" si="38"/>
        <v/>
      </c>
      <c r="Q180" s="108" t="str">
        <f t="shared" si="39"/>
        <v/>
      </c>
      <c r="R180" s="108" t="str">
        <f t="shared" si="40"/>
        <v/>
      </c>
      <c r="S180" s="108" t="str">
        <f t="shared" si="41"/>
        <v/>
      </c>
      <c r="T180" s="108" t="str">
        <f t="shared" si="42"/>
        <v/>
      </c>
      <c r="U180" s="108" t="str">
        <f t="shared" si="43"/>
        <v/>
      </c>
      <c r="V180" s="108" t="str">
        <f t="shared" si="44"/>
        <v/>
      </c>
      <c r="W180" s="108" t="str">
        <f t="shared" si="45"/>
        <v/>
      </c>
      <c r="X180" s="108" t="str">
        <f t="shared" si="46"/>
        <v/>
      </c>
    </row>
    <row r="181" spans="1:24" x14ac:dyDescent="0.25">
      <c r="A181" s="33">
        <v>41516</v>
      </c>
      <c r="B181" s="27">
        <v>57.68</v>
      </c>
      <c r="C181" s="27">
        <v>39.51</v>
      </c>
      <c r="D181" s="27">
        <v>81.569999999999993</v>
      </c>
      <c r="E181" s="30">
        <v>15.785600000000001</v>
      </c>
      <c r="F181" s="27">
        <v>49.22</v>
      </c>
      <c r="G181" s="27">
        <v>44.04</v>
      </c>
      <c r="H181" s="27">
        <v>40.43</v>
      </c>
      <c r="I181" s="27">
        <v>31.4</v>
      </c>
      <c r="J181" s="27">
        <v>37.299999999999997</v>
      </c>
      <c r="K181" s="27">
        <v>1632.97</v>
      </c>
      <c r="L181" s="102">
        <f t="shared" si="36"/>
        <v>41516</v>
      </c>
      <c r="M181" s="103" t="b">
        <f>(A181&gt;=Interface!$F$5)</f>
        <v>1</v>
      </c>
      <c r="N181" s="103" t="b">
        <f>(A181&lt;=Interface!$F$6)</f>
        <v>0</v>
      </c>
      <c r="O181">
        <f t="shared" si="37"/>
        <v>0</v>
      </c>
      <c r="P181" s="108" t="str">
        <f t="shared" si="38"/>
        <v/>
      </c>
      <c r="Q181" s="108" t="str">
        <f t="shared" si="39"/>
        <v/>
      </c>
      <c r="R181" s="108" t="str">
        <f t="shared" si="40"/>
        <v/>
      </c>
      <c r="S181" s="108" t="str">
        <f t="shared" si="41"/>
        <v/>
      </c>
      <c r="T181" s="108" t="str">
        <f t="shared" si="42"/>
        <v/>
      </c>
      <c r="U181" s="108" t="str">
        <f t="shared" si="43"/>
        <v/>
      </c>
      <c r="V181" s="108" t="str">
        <f t="shared" si="44"/>
        <v/>
      </c>
      <c r="W181" s="108" t="str">
        <f t="shared" si="45"/>
        <v/>
      </c>
      <c r="X181" s="108" t="str">
        <f t="shared" si="46"/>
        <v/>
      </c>
    </row>
    <row r="182" spans="1:24" x14ac:dyDescent="0.25">
      <c r="A182" s="33">
        <v>41547</v>
      </c>
      <c r="B182" s="27">
        <v>60.63</v>
      </c>
      <c r="C182" s="27">
        <v>39.799999999999997</v>
      </c>
      <c r="D182" s="27">
        <v>82.909000000000006</v>
      </c>
      <c r="E182" s="30">
        <v>16.1632</v>
      </c>
      <c r="F182" s="27">
        <v>50.59</v>
      </c>
      <c r="G182" s="27">
        <v>46.405000000000001</v>
      </c>
      <c r="H182" s="27">
        <v>42.01</v>
      </c>
      <c r="I182" s="27">
        <v>32.04</v>
      </c>
      <c r="J182" s="27">
        <v>37.369</v>
      </c>
      <c r="K182" s="27">
        <v>1681.55</v>
      </c>
      <c r="L182" s="102">
        <f t="shared" si="36"/>
        <v>41547</v>
      </c>
      <c r="M182" s="103" t="b">
        <f>(A182&gt;=Interface!$F$5)</f>
        <v>1</v>
      </c>
      <c r="N182" s="103" t="b">
        <f>(A182&lt;=Interface!$F$6)</f>
        <v>0</v>
      </c>
      <c r="O182">
        <f t="shared" si="37"/>
        <v>0</v>
      </c>
      <c r="P182" s="108" t="str">
        <f t="shared" si="38"/>
        <v/>
      </c>
      <c r="Q182" s="108" t="str">
        <f t="shared" si="39"/>
        <v/>
      </c>
      <c r="R182" s="108" t="str">
        <f t="shared" si="40"/>
        <v/>
      </c>
      <c r="S182" s="108" t="str">
        <f t="shared" si="41"/>
        <v/>
      </c>
      <c r="T182" s="108" t="str">
        <f t="shared" si="42"/>
        <v/>
      </c>
      <c r="U182" s="108" t="str">
        <f t="shared" si="43"/>
        <v/>
      </c>
      <c r="V182" s="108" t="str">
        <f t="shared" si="44"/>
        <v/>
      </c>
      <c r="W182" s="108" t="str">
        <f t="shared" si="45"/>
        <v/>
      </c>
      <c r="X182" s="108" t="str">
        <f t="shared" si="46"/>
        <v/>
      </c>
    </row>
    <row r="183" spans="1:24" x14ac:dyDescent="0.25">
      <c r="A183" s="33">
        <v>41578</v>
      </c>
      <c r="B183" s="27">
        <v>63.41</v>
      </c>
      <c r="C183" s="27">
        <v>42.344999999999999</v>
      </c>
      <c r="D183" s="27">
        <v>86.39</v>
      </c>
      <c r="E183" s="30">
        <v>16.699100000000001</v>
      </c>
      <c r="F183" s="27">
        <v>52.77</v>
      </c>
      <c r="G183" s="27">
        <v>48.62</v>
      </c>
      <c r="H183" s="27">
        <v>43.77</v>
      </c>
      <c r="I183" s="27">
        <v>33.65</v>
      </c>
      <c r="J183" s="27">
        <v>38.78</v>
      </c>
      <c r="K183" s="27">
        <v>1756.54</v>
      </c>
      <c r="L183" s="102">
        <f t="shared" si="36"/>
        <v>41578</v>
      </c>
      <c r="M183" s="103" t="b">
        <f>(A183&gt;=Interface!$F$5)</f>
        <v>1</v>
      </c>
      <c r="N183" s="103" t="b">
        <f>(A183&lt;=Interface!$F$6)</f>
        <v>0</v>
      </c>
      <c r="O183">
        <f t="shared" si="37"/>
        <v>0</v>
      </c>
      <c r="P183" s="108" t="str">
        <f t="shared" si="38"/>
        <v/>
      </c>
      <c r="Q183" s="108" t="str">
        <f t="shared" si="39"/>
        <v/>
      </c>
      <c r="R183" s="108" t="str">
        <f t="shared" si="40"/>
        <v/>
      </c>
      <c r="S183" s="108" t="str">
        <f t="shared" si="41"/>
        <v/>
      </c>
      <c r="T183" s="108" t="str">
        <f t="shared" si="42"/>
        <v/>
      </c>
      <c r="U183" s="108" t="str">
        <f t="shared" si="43"/>
        <v/>
      </c>
      <c r="V183" s="108" t="str">
        <f t="shared" si="44"/>
        <v/>
      </c>
      <c r="W183" s="108" t="str">
        <f t="shared" si="45"/>
        <v/>
      </c>
      <c r="X183" s="108" t="str">
        <f t="shared" si="46"/>
        <v/>
      </c>
    </row>
    <row r="184" spans="1:24" x14ac:dyDescent="0.25">
      <c r="A184" s="33">
        <v>41607</v>
      </c>
      <c r="B184" s="27">
        <v>65.599999999999994</v>
      </c>
      <c r="C184" s="27">
        <v>43.01</v>
      </c>
      <c r="D184" s="27">
        <v>86.44</v>
      </c>
      <c r="E184" s="30">
        <v>17.4421</v>
      </c>
      <c r="F184" s="27">
        <v>55.26</v>
      </c>
      <c r="G184" s="27">
        <v>50.4</v>
      </c>
      <c r="H184" s="27">
        <v>44.34</v>
      </c>
      <c r="I184" s="27">
        <v>34.69</v>
      </c>
      <c r="J184" s="27">
        <v>38.03</v>
      </c>
      <c r="K184" s="27">
        <v>1805.81</v>
      </c>
      <c r="L184" s="102">
        <f t="shared" si="36"/>
        <v>41607</v>
      </c>
      <c r="M184" s="103" t="b">
        <f>(A184&gt;=Interface!$F$5)</f>
        <v>1</v>
      </c>
      <c r="N184" s="103" t="b">
        <f>(A184&lt;=Interface!$F$6)</f>
        <v>0</v>
      </c>
      <c r="O184">
        <f t="shared" si="37"/>
        <v>0</v>
      </c>
      <c r="P184" s="108" t="str">
        <f t="shared" si="38"/>
        <v/>
      </c>
      <c r="Q184" s="108" t="str">
        <f t="shared" si="39"/>
        <v/>
      </c>
      <c r="R184" s="108" t="str">
        <f t="shared" si="40"/>
        <v/>
      </c>
      <c r="S184" s="108" t="str">
        <f t="shared" si="41"/>
        <v/>
      </c>
      <c r="T184" s="108" t="str">
        <f t="shared" si="42"/>
        <v/>
      </c>
      <c r="U184" s="108" t="str">
        <f t="shared" si="43"/>
        <v/>
      </c>
      <c r="V184" s="108" t="str">
        <f t="shared" si="44"/>
        <v/>
      </c>
      <c r="W184" s="108" t="str">
        <f t="shared" si="45"/>
        <v/>
      </c>
      <c r="X184" s="108" t="str">
        <f t="shared" si="46"/>
        <v/>
      </c>
    </row>
    <row r="185" spans="1:24" x14ac:dyDescent="0.25">
      <c r="A185" s="33">
        <v>41639</v>
      </c>
      <c r="B185" s="27">
        <v>66.83</v>
      </c>
      <c r="C185" s="27">
        <v>42.98</v>
      </c>
      <c r="D185" s="27">
        <v>88.51</v>
      </c>
      <c r="E185" s="30">
        <v>17.750699999999998</v>
      </c>
      <c r="F185" s="27">
        <v>55.44</v>
      </c>
      <c r="G185" s="27">
        <v>52.26</v>
      </c>
      <c r="H185" s="27">
        <v>46.22</v>
      </c>
      <c r="I185" s="27">
        <v>35.74</v>
      </c>
      <c r="J185" s="27">
        <v>37.97</v>
      </c>
      <c r="K185" s="27">
        <v>1848.36</v>
      </c>
      <c r="L185" s="102">
        <f t="shared" si="36"/>
        <v>41639</v>
      </c>
      <c r="M185" s="103" t="b">
        <f>(A185&gt;=Interface!$F$5)</f>
        <v>1</v>
      </c>
      <c r="N185" s="103" t="b">
        <f>(A185&lt;=Interface!$F$6)</f>
        <v>0</v>
      </c>
      <c r="O185">
        <f t="shared" si="37"/>
        <v>0</v>
      </c>
      <c r="P185" s="108" t="str">
        <f t="shared" si="38"/>
        <v/>
      </c>
      <c r="Q185" s="108" t="str">
        <f t="shared" si="39"/>
        <v/>
      </c>
      <c r="R185" s="108" t="str">
        <f t="shared" si="40"/>
        <v/>
      </c>
      <c r="S185" s="108" t="str">
        <f t="shared" si="41"/>
        <v/>
      </c>
      <c r="T185" s="108" t="str">
        <f t="shared" si="42"/>
        <v/>
      </c>
      <c r="U185" s="108" t="str">
        <f t="shared" si="43"/>
        <v/>
      </c>
      <c r="V185" s="108" t="str">
        <f t="shared" si="44"/>
        <v/>
      </c>
      <c r="W185" s="108" t="str">
        <f t="shared" si="45"/>
        <v/>
      </c>
      <c r="X185" s="108" t="str">
        <f t="shared" si="46"/>
        <v/>
      </c>
    </row>
    <row r="186" spans="1:24" x14ac:dyDescent="0.25">
      <c r="A186" s="33">
        <v>41670</v>
      </c>
      <c r="B186" s="27">
        <v>62.82</v>
      </c>
      <c r="C186" s="27">
        <v>40.76</v>
      </c>
      <c r="D186" s="27">
        <v>83.38</v>
      </c>
      <c r="E186" s="30">
        <v>17.101099999999999</v>
      </c>
      <c r="F186" s="27">
        <v>55.96</v>
      </c>
      <c r="G186" s="27">
        <v>50.03</v>
      </c>
      <c r="H186" s="27">
        <v>44.04</v>
      </c>
      <c r="I186" s="27">
        <v>34.82</v>
      </c>
      <c r="J186" s="27">
        <v>39.1</v>
      </c>
      <c r="K186" s="27">
        <v>1782.59</v>
      </c>
      <c r="L186" s="102">
        <f t="shared" si="36"/>
        <v>41670</v>
      </c>
      <c r="M186" s="103" t="b">
        <f>(A186&gt;=Interface!$F$5)</f>
        <v>1</v>
      </c>
      <c r="N186" s="103" t="b">
        <f>(A186&lt;=Interface!$F$6)</f>
        <v>0</v>
      </c>
      <c r="O186">
        <f t="shared" si="37"/>
        <v>0</v>
      </c>
      <c r="P186" s="108" t="str">
        <f t="shared" si="38"/>
        <v/>
      </c>
      <c r="Q186" s="108" t="str">
        <f t="shared" si="39"/>
        <v/>
      </c>
      <c r="R186" s="108" t="str">
        <f t="shared" si="40"/>
        <v/>
      </c>
      <c r="S186" s="108" t="str">
        <f t="shared" si="41"/>
        <v/>
      </c>
      <c r="T186" s="108" t="str">
        <f t="shared" si="42"/>
        <v/>
      </c>
      <c r="U186" s="108" t="str">
        <f t="shared" si="43"/>
        <v/>
      </c>
      <c r="V186" s="108" t="str">
        <f t="shared" si="44"/>
        <v/>
      </c>
      <c r="W186" s="108" t="str">
        <f t="shared" si="45"/>
        <v/>
      </c>
      <c r="X186" s="108" t="str">
        <f t="shared" si="46"/>
        <v/>
      </c>
    </row>
    <row r="187" spans="1:24" x14ac:dyDescent="0.25">
      <c r="A187" s="33">
        <v>41698</v>
      </c>
      <c r="B187" s="27">
        <v>66.84</v>
      </c>
      <c r="C187" s="27">
        <v>42.35</v>
      </c>
      <c r="D187" s="27">
        <v>87.65</v>
      </c>
      <c r="E187" s="30">
        <v>17.620799999999999</v>
      </c>
      <c r="F187" s="27">
        <v>59.44</v>
      </c>
      <c r="G187" s="27">
        <v>52.06</v>
      </c>
      <c r="H187" s="27">
        <v>47.08</v>
      </c>
      <c r="I187" s="27">
        <v>36.35</v>
      </c>
      <c r="J187" s="27">
        <v>40.450000000000003</v>
      </c>
      <c r="K187" s="27">
        <v>1859.45</v>
      </c>
      <c r="L187" s="102">
        <f t="shared" si="36"/>
        <v>41698</v>
      </c>
      <c r="M187" s="103" t="b">
        <f>(A187&gt;=Interface!$F$5)</f>
        <v>1</v>
      </c>
      <c r="N187" s="103" t="b">
        <f>(A187&lt;=Interface!$F$6)</f>
        <v>0</v>
      </c>
      <c r="O187">
        <f t="shared" si="37"/>
        <v>0</v>
      </c>
      <c r="P187" s="108" t="str">
        <f t="shared" si="38"/>
        <v/>
      </c>
      <c r="Q187" s="108" t="str">
        <f t="shared" si="39"/>
        <v/>
      </c>
      <c r="R187" s="108" t="str">
        <f t="shared" si="40"/>
        <v/>
      </c>
      <c r="S187" s="108" t="str">
        <f t="shared" si="41"/>
        <v/>
      </c>
      <c r="T187" s="108" t="str">
        <f t="shared" si="42"/>
        <v/>
      </c>
      <c r="U187" s="108" t="str">
        <f t="shared" si="43"/>
        <v/>
      </c>
      <c r="V187" s="108" t="str">
        <f t="shared" si="44"/>
        <v/>
      </c>
      <c r="W187" s="108" t="str">
        <f t="shared" si="45"/>
        <v/>
      </c>
      <c r="X187" s="108" t="str">
        <f t="shared" si="46"/>
        <v/>
      </c>
    </row>
    <row r="188" spans="1:24" x14ac:dyDescent="0.25">
      <c r="A188" s="33">
        <v>41729</v>
      </c>
      <c r="B188" s="27">
        <v>64.72</v>
      </c>
      <c r="C188" s="27">
        <v>43.06</v>
      </c>
      <c r="D188" s="27">
        <v>89.06</v>
      </c>
      <c r="E188" s="30">
        <v>18.140499999999999</v>
      </c>
      <c r="F188" s="27">
        <v>58.49</v>
      </c>
      <c r="G188" s="27">
        <v>52.33</v>
      </c>
      <c r="H188" s="27">
        <v>47.28</v>
      </c>
      <c r="I188" s="27">
        <v>36.35</v>
      </c>
      <c r="J188" s="27">
        <v>41.46</v>
      </c>
      <c r="K188" s="27">
        <v>1872.34</v>
      </c>
      <c r="L188" s="102">
        <f t="shared" si="36"/>
        <v>41729</v>
      </c>
      <c r="M188" s="103" t="b">
        <f>(A188&gt;=Interface!$F$5)</f>
        <v>1</v>
      </c>
      <c r="N188" s="103" t="b">
        <f>(A188&lt;=Interface!$F$6)</f>
        <v>0</v>
      </c>
      <c r="O188">
        <f t="shared" si="37"/>
        <v>0</v>
      </c>
      <c r="P188" s="108" t="str">
        <f t="shared" si="38"/>
        <v/>
      </c>
      <c r="Q188" s="108" t="str">
        <f t="shared" si="39"/>
        <v/>
      </c>
      <c r="R188" s="108" t="str">
        <f t="shared" si="40"/>
        <v/>
      </c>
      <c r="S188" s="108" t="str">
        <f t="shared" si="41"/>
        <v/>
      </c>
      <c r="T188" s="108" t="str">
        <f t="shared" si="42"/>
        <v/>
      </c>
      <c r="U188" s="108" t="str">
        <f t="shared" si="43"/>
        <v/>
      </c>
      <c r="V188" s="108" t="str">
        <f t="shared" si="44"/>
        <v/>
      </c>
      <c r="W188" s="108" t="str">
        <f t="shared" si="45"/>
        <v/>
      </c>
      <c r="X188" s="108" t="str">
        <f t="shared" si="46"/>
        <v/>
      </c>
    </row>
    <row r="189" spans="1:24" x14ac:dyDescent="0.25">
      <c r="A189" s="33">
        <v>41759</v>
      </c>
      <c r="B189" s="27">
        <v>63.84</v>
      </c>
      <c r="C189" s="27">
        <v>44.24</v>
      </c>
      <c r="D189" s="27">
        <v>93.74</v>
      </c>
      <c r="E189" s="30">
        <v>17.831900000000001</v>
      </c>
      <c r="F189" s="27">
        <v>58.12</v>
      </c>
      <c r="G189" s="27">
        <v>53.03</v>
      </c>
      <c r="H189" s="27">
        <v>47.67</v>
      </c>
      <c r="I189" s="27">
        <v>36.450000000000003</v>
      </c>
      <c r="J189" s="27">
        <v>43.21</v>
      </c>
      <c r="K189" s="27">
        <v>1883.95</v>
      </c>
      <c r="L189" s="102">
        <f t="shared" si="36"/>
        <v>41759</v>
      </c>
      <c r="M189" s="103" t="b">
        <f>(A189&gt;=Interface!$F$5)</f>
        <v>1</v>
      </c>
      <c r="N189" s="103" t="b">
        <f>(A189&lt;=Interface!$F$6)</f>
        <v>0</v>
      </c>
      <c r="O189">
        <f t="shared" si="37"/>
        <v>0</v>
      </c>
      <c r="P189" s="108" t="str">
        <f t="shared" si="38"/>
        <v/>
      </c>
      <c r="Q189" s="108" t="str">
        <f t="shared" si="39"/>
        <v/>
      </c>
      <c r="R189" s="108" t="str">
        <f t="shared" si="40"/>
        <v/>
      </c>
      <c r="S189" s="108" t="str">
        <f t="shared" si="41"/>
        <v/>
      </c>
      <c r="T189" s="108" t="str">
        <f t="shared" si="42"/>
        <v/>
      </c>
      <c r="U189" s="108" t="str">
        <f t="shared" si="43"/>
        <v/>
      </c>
      <c r="V189" s="108" t="str">
        <f t="shared" si="44"/>
        <v/>
      </c>
      <c r="W189" s="108" t="str">
        <f t="shared" si="45"/>
        <v/>
      </c>
      <c r="X189" s="108" t="str">
        <f t="shared" si="46"/>
        <v/>
      </c>
    </row>
    <row r="190" spans="1:24" x14ac:dyDescent="0.25">
      <c r="A190" s="33">
        <v>41789</v>
      </c>
      <c r="B190" s="27">
        <v>65.680000000000007</v>
      </c>
      <c r="C190" s="27">
        <v>45.04</v>
      </c>
      <c r="D190" s="27">
        <v>95.31</v>
      </c>
      <c r="E190" s="30">
        <v>18.099900000000002</v>
      </c>
      <c r="F190" s="27">
        <v>59.79</v>
      </c>
      <c r="G190" s="27">
        <v>54.05</v>
      </c>
      <c r="H190" s="27">
        <v>49.08</v>
      </c>
      <c r="I190" s="27">
        <v>37.82</v>
      </c>
      <c r="J190" s="27">
        <v>42.74</v>
      </c>
      <c r="K190" s="27">
        <v>1923.57</v>
      </c>
      <c r="L190" s="102">
        <f t="shared" si="36"/>
        <v>41789</v>
      </c>
      <c r="M190" s="103" t="b">
        <f>(A190&gt;=Interface!$F$5)</f>
        <v>1</v>
      </c>
      <c r="N190" s="103" t="b">
        <f>(A190&lt;=Interface!$F$6)</f>
        <v>0</v>
      </c>
      <c r="O190">
        <f t="shared" si="37"/>
        <v>0</v>
      </c>
      <c r="P190" s="108" t="str">
        <f t="shared" si="38"/>
        <v/>
      </c>
      <c r="Q190" s="108" t="str">
        <f t="shared" si="39"/>
        <v/>
      </c>
      <c r="R190" s="108" t="str">
        <f t="shared" si="40"/>
        <v/>
      </c>
      <c r="S190" s="108" t="str">
        <f t="shared" si="41"/>
        <v/>
      </c>
      <c r="T190" s="108" t="str">
        <f t="shared" si="42"/>
        <v/>
      </c>
      <c r="U190" s="108" t="str">
        <f t="shared" si="43"/>
        <v/>
      </c>
      <c r="V190" s="108" t="str">
        <f t="shared" si="44"/>
        <v/>
      </c>
      <c r="W190" s="108" t="str">
        <f t="shared" si="45"/>
        <v/>
      </c>
      <c r="X190" s="108" t="str">
        <f t="shared" si="46"/>
        <v/>
      </c>
    </row>
    <row r="191" spans="1:24" x14ac:dyDescent="0.25">
      <c r="A191" s="33">
        <v>41820</v>
      </c>
      <c r="B191" s="27">
        <v>66.739999999999995</v>
      </c>
      <c r="C191" s="27">
        <v>44.62</v>
      </c>
      <c r="D191" s="27">
        <v>100.1</v>
      </c>
      <c r="E191" s="30">
        <v>18.465299999999999</v>
      </c>
      <c r="F191" s="27">
        <v>60.83</v>
      </c>
      <c r="G191" s="27">
        <v>54.06</v>
      </c>
      <c r="H191" s="27">
        <v>49.64</v>
      </c>
      <c r="I191" s="27">
        <v>38.35</v>
      </c>
      <c r="J191" s="27">
        <v>44.26</v>
      </c>
      <c r="K191" s="27">
        <v>1960.23</v>
      </c>
      <c r="L191" s="102">
        <f t="shared" si="36"/>
        <v>41820</v>
      </c>
      <c r="M191" s="103" t="b">
        <f>(A191&gt;=Interface!$F$5)</f>
        <v>1</v>
      </c>
      <c r="N191" s="103" t="b">
        <f>(A191&lt;=Interface!$F$6)</f>
        <v>0</v>
      </c>
      <c r="O191">
        <f t="shared" si="37"/>
        <v>0</v>
      </c>
      <c r="P191" s="108" t="str">
        <f t="shared" si="38"/>
        <v/>
      </c>
      <c r="Q191" s="108" t="str">
        <f t="shared" si="39"/>
        <v/>
      </c>
      <c r="R191" s="108" t="str">
        <f t="shared" si="40"/>
        <v/>
      </c>
      <c r="S191" s="108" t="str">
        <f t="shared" si="41"/>
        <v/>
      </c>
      <c r="T191" s="108" t="str">
        <f t="shared" si="42"/>
        <v/>
      </c>
      <c r="U191" s="108" t="str">
        <f t="shared" si="43"/>
        <v/>
      </c>
      <c r="V191" s="108" t="str">
        <f t="shared" si="44"/>
        <v/>
      </c>
      <c r="W191" s="108" t="str">
        <f t="shared" si="45"/>
        <v/>
      </c>
      <c r="X191" s="108" t="str">
        <f t="shared" si="46"/>
        <v/>
      </c>
    </row>
    <row r="192" spans="1:24" x14ac:dyDescent="0.25">
      <c r="A192" s="33">
        <v>41851</v>
      </c>
      <c r="B192" s="27">
        <v>65.89</v>
      </c>
      <c r="C192" s="27">
        <v>43.139899999999997</v>
      </c>
      <c r="D192" s="27">
        <v>96.63</v>
      </c>
      <c r="E192" s="30">
        <v>18.197299999999998</v>
      </c>
      <c r="F192" s="27">
        <v>60.91</v>
      </c>
      <c r="G192" s="27">
        <v>51.83</v>
      </c>
      <c r="H192" s="27">
        <v>48.65</v>
      </c>
      <c r="I192" s="27">
        <v>39</v>
      </c>
      <c r="J192" s="27">
        <v>41.25</v>
      </c>
      <c r="K192" s="27">
        <v>1930.67</v>
      </c>
      <c r="L192" s="102">
        <f t="shared" si="36"/>
        <v>41851</v>
      </c>
      <c r="M192" s="103" t="b">
        <f>(A192&gt;=Interface!$F$5)</f>
        <v>1</v>
      </c>
      <c r="N192" s="103" t="b">
        <f>(A192&lt;=Interface!$F$6)</f>
        <v>0</v>
      </c>
      <c r="O192">
        <f t="shared" si="37"/>
        <v>0</v>
      </c>
      <c r="P192" s="108" t="str">
        <f t="shared" si="38"/>
        <v/>
      </c>
      <c r="Q192" s="108" t="str">
        <f t="shared" si="39"/>
        <v/>
      </c>
      <c r="R192" s="108" t="str">
        <f t="shared" si="40"/>
        <v/>
      </c>
      <c r="S192" s="108" t="str">
        <f t="shared" si="41"/>
        <v/>
      </c>
      <c r="T192" s="108" t="str">
        <f t="shared" si="42"/>
        <v/>
      </c>
      <c r="U192" s="108" t="str">
        <f t="shared" si="43"/>
        <v/>
      </c>
      <c r="V192" s="108" t="str">
        <f t="shared" si="44"/>
        <v/>
      </c>
      <c r="W192" s="108" t="str">
        <f t="shared" si="45"/>
        <v/>
      </c>
      <c r="X192" s="108" t="str">
        <f t="shared" si="46"/>
        <v/>
      </c>
    </row>
    <row r="193" spans="1:24" x14ac:dyDescent="0.25">
      <c r="A193" s="33">
        <v>41880</v>
      </c>
      <c r="B193" s="27">
        <v>68.819999999999993</v>
      </c>
      <c r="C193" s="27">
        <v>45.13</v>
      </c>
      <c r="D193" s="27">
        <v>98.74</v>
      </c>
      <c r="E193" s="30">
        <v>18.968699999999998</v>
      </c>
      <c r="F193" s="27">
        <v>63.86</v>
      </c>
      <c r="G193" s="27">
        <v>54.02</v>
      </c>
      <c r="H193" s="27">
        <v>50.53</v>
      </c>
      <c r="I193" s="27">
        <v>40.28</v>
      </c>
      <c r="J193" s="27">
        <v>43.28</v>
      </c>
      <c r="K193" s="27">
        <v>2003.37</v>
      </c>
      <c r="L193" s="102">
        <f t="shared" si="36"/>
        <v>41880</v>
      </c>
      <c r="M193" s="103" t="b">
        <f>(A193&gt;=Interface!$F$5)</f>
        <v>1</v>
      </c>
      <c r="N193" s="103" t="b">
        <f>(A193&lt;=Interface!$F$6)</f>
        <v>0</v>
      </c>
      <c r="O193">
        <f t="shared" si="37"/>
        <v>0</v>
      </c>
      <c r="P193" s="108" t="str">
        <f t="shared" si="38"/>
        <v/>
      </c>
      <c r="Q193" s="108" t="str">
        <f t="shared" si="39"/>
        <v/>
      </c>
      <c r="R193" s="108" t="str">
        <f t="shared" si="40"/>
        <v/>
      </c>
      <c r="S193" s="108" t="str">
        <f t="shared" si="41"/>
        <v/>
      </c>
      <c r="T193" s="108" t="str">
        <f t="shared" si="42"/>
        <v/>
      </c>
      <c r="U193" s="108" t="str">
        <f t="shared" si="43"/>
        <v/>
      </c>
      <c r="V193" s="108" t="str">
        <f t="shared" si="44"/>
        <v/>
      </c>
      <c r="W193" s="108" t="str">
        <f t="shared" si="45"/>
        <v/>
      </c>
      <c r="X193" s="108" t="str">
        <f t="shared" si="46"/>
        <v/>
      </c>
    </row>
    <row r="194" spans="1:24" x14ac:dyDescent="0.25">
      <c r="A194" s="33">
        <v>41912</v>
      </c>
      <c r="B194" s="27">
        <v>66.69</v>
      </c>
      <c r="C194" s="27">
        <v>45.11</v>
      </c>
      <c r="D194" s="27">
        <v>90.62</v>
      </c>
      <c r="E194" s="30">
        <v>18.814399999999999</v>
      </c>
      <c r="F194" s="27">
        <v>63.91</v>
      </c>
      <c r="G194" s="27">
        <v>53.15</v>
      </c>
      <c r="H194" s="27">
        <v>49.59</v>
      </c>
      <c r="I194" s="27">
        <v>39.9</v>
      </c>
      <c r="J194" s="27">
        <v>42.09</v>
      </c>
      <c r="K194" s="27">
        <v>1972.29</v>
      </c>
      <c r="L194" s="102">
        <f t="shared" si="36"/>
        <v>41912</v>
      </c>
      <c r="M194" s="103" t="b">
        <f>(A194&gt;=Interface!$F$5)</f>
        <v>1</v>
      </c>
      <c r="N194" s="103" t="b">
        <f>(A194&lt;=Interface!$F$6)</f>
        <v>0</v>
      </c>
      <c r="O194">
        <f t="shared" si="37"/>
        <v>0</v>
      </c>
      <c r="P194" s="108" t="str">
        <f t="shared" si="38"/>
        <v/>
      </c>
      <c r="Q194" s="108" t="str">
        <f t="shared" si="39"/>
        <v/>
      </c>
      <c r="R194" s="108" t="str">
        <f t="shared" si="40"/>
        <v/>
      </c>
      <c r="S194" s="108" t="str">
        <f t="shared" si="41"/>
        <v/>
      </c>
      <c r="T194" s="108" t="str">
        <f t="shared" si="42"/>
        <v/>
      </c>
      <c r="U194" s="108" t="str">
        <f t="shared" si="43"/>
        <v/>
      </c>
      <c r="V194" s="108" t="str">
        <f t="shared" si="44"/>
        <v/>
      </c>
      <c r="W194" s="108" t="str">
        <f t="shared" si="45"/>
        <v/>
      </c>
      <c r="X194" s="108" t="str">
        <f t="shared" si="46"/>
        <v/>
      </c>
    </row>
    <row r="195" spans="1:24" x14ac:dyDescent="0.25">
      <c r="A195" s="33">
        <v>41943</v>
      </c>
      <c r="B195" s="27">
        <v>68.099999999999994</v>
      </c>
      <c r="C195" s="27">
        <v>46.71</v>
      </c>
      <c r="D195" s="27">
        <v>87.42</v>
      </c>
      <c r="E195" s="30">
        <v>19.358499999999999</v>
      </c>
      <c r="F195" s="27">
        <v>67.27</v>
      </c>
      <c r="G195" s="27">
        <v>55.21</v>
      </c>
      <c r="H195" s="27">
        <v>48.4</v>
      </c>
      <c r="I195" s="27">
        <v>40.54</v>
      </c>
      <c r="J195" s="27">
        <v>45.47</v>
      </c>
      <c r="K195" s="27">
        <v>2018.05</v>
      </c>
      <c r="L195" s="102">
        <f t="shared" si="36"/>
        <v>41943</v>
      </c>
      <c r="M195" s="103" t="b">
        <f>(A195&gt;=Interface!$F$5)</f>
        <v>1</v>
      </c>
      <c r="N195" s="103" t="b">
        <f>(A195&lt;=Interface!$F$6)</f>
        <v>0</v>
      </c>
      <c r="O195">
        <f t="shared" si="37"/>
        <v>0</v>
      </c>
      <c r="P195" s="108" t="str">
        <f t="shared" si="38"/>
        <v/>
      </c>
      <c r="Q195" s="108" t="str">
        <f t="shared" si="39"/>
        <v/>
      </c>
      <c r="R195" s="108" t="str">
        <f t="shared" si="40"/>
        <v/>
      </c>
      <c r="S195" s="108" t="str">
        <f t="shared" si="41"/>
        <v/>
      </c>
      <c r="T195" s="108" t="str">
        <f t="shared" si="42"/>
        <v/>
      </c>
      <c r="U195" s="108" t="str">
        <f t="shared" si="43"/>
        <v/>
      </c>
      <c r="V195" s="108" t="str">
        <f t="shared" si="44"/>
        <v/>
      </c>
      <c r="W195" s="108" t="str">
        <f t="shared" si="45"/>
        <v/>
      </c>
      <c r="X195" s="108" t="str">
        <f t="shared" si="46"/>
        <v/>
      </c>
    </row>
    <row r="196" spans="1:24" x14ac:dyDescent="0.25">
      <c r="A196" s="33">
        <v>41971</v>
      </c>
      <c r="B196" s="27">
        <v>71.81</v>
      </c>
      <c r="C196" s="27">
        <v>49.3</v>
      </c>
      <c r="D196" s="27">
        <v>79.819999999999993</v>
      </c>
      <c r="E196" s="30">
        <v>19.813199999999998</v>
      </c>
      <c r="F196" s="27">
        <v>69.61</v>
      </c>
      <c r="G196" s="27">
        <v>56.91</v>
      </c>
      <c r="H196" s="27">
        <v>49.16</v>
      </c>
      <c r="I196" s="27">
        <v>42.49</v>
      </c>
      <c r="J196" s="27">
        <v>46</v>
      </c>
      <c r="K196" s="27">
        <v>2067.56</v>
      </c>
      <c r="L196" s="102">
        <f t="shared" si="36"/>
        <v>41971</v>
      </c>
      <c r="M196" s="103" t="b">
        <f>(A196&gt;=Interface!$F$5)</f>
        <v>1</v>
      </c>
      <c r="N196" s="103" t="b">
        <f>(A196&lt;=Interface!$F$6)</f>
        <v>0</v>
      </c>
      <c r="O196">
        <f t="shared" si="37"/>
        <v>0</v>
      </c>
      <c r="P196" s="108" t="str">
        <f t="shared" si="38"/>
        <v/>
      </c>
      <c r="Q196" s="108" t="str">
        <f t="shared" si="39"/>
        <v/>
      </c>
      <c r="R196" s="108" t="str">
        <f t="shared" si="40"/>
        <v/>
      </c>
      <c r="S196" s="108" t="str">
        <f t="shared" si="41"/>
        <v/>
      </c>
      <c r="T196" s="108" t="str">
        <f t="shared" si="42"/>
        <v/>
      </c>
      <c r="U196" s="108" t="str">
        <f t="shared" si="43"/>
        <v/>
      </c>
      <c r="V196" s="108" t="str">
        <f t="shared" si="44"/>
        <v/>
      </c>
      <c r="W196" s="108" t="str">
        <f t="shared" si="45"/>
        <v/>
      </c>
      <c r="X196" s="108" t="str">
        <f t="shared" si="46"/>
        <v/>
      </c>
    </row>
    <row r="197" spans="1:24" x14ac:dyDescent="0.25">
      <c r="A197" s="33">
        <v>42004</v>
      </c>
      <c r="B197" s="27">
        <v>72.150000000000006</v>
      </c>
      <c r="C197" s="27">
        <v>48.49</v>
      </c>
      <c r="D197" s="27">
        <v>79.16</v>
      </c>
      <c r="E197" s="30">
        <v>20.081199999999999</v>
      </c>
      <c r="F197" s="27">
        <v>68.38</v>
      </c>
      <c r="G197" s="27">
        <v>56.58</v>
      </c>
      <c r="H197" s="27">
        <v>48.58</v>
      </c>
      <c r="I197" s="27">
        <v>41.35</v>
      </c>
      <c r="J197" s="27">
        <v>47.22</v>
      </c>
      <c r="K197" s="27">
        <v>2058.9</v>
      </c>
      <c r="L197" s="102">
        <f t="shared" si="36"/>
        <v>42004</v>
      </c>
      <c r="M197" s="103" t="b">
        <f>(A197&gt;=Interface!$F$5)</f>
        <v>1</v>
      </c>
      <c r="N197" s="103" t="b">
        <f>(A197&lt;=Interface!$F$6)</f>
        <v>0</v>
      </c>
      <c r="O197">
        <f t="shared" si="37"/>
        <v>0</v>
      </c>
      <c r="P197" s="108" t="str">
        <f t="shared" si="38"/>
        <v/>
      </c>
      <c r="Q197" s="108" t="str">
        <f t="shared" si="39"/>
        <v/>
      </c>
      <c r="R197" s="108" t="str">
        <f t="shared" si="40"/>
        <v/>
      </c>
      <c r="S197" s="108" t="str">
        <f t="shared" si="41"/>
        <v/>
      </c>
      <c r="T197" s="108" t="str">
        <f t="shared" si="42"/>
        <v/>
      </c>
      <c r="U197" s="108" t="str">
        <f t="shared" si="43"/>
        <v/>
      </c>
      <c r="V197" s="108" t="str">
        <f t="shared" si="44"/>
        <v/>
      </c>
      <c r="W197" s="108" t="str">
        <f t="shared" si="45"/>
        <v/>
      </c>
      <c r="X197" s="108" t="str">
        <f t="shared" si="46"/>
        <v/>
      </c>
    </row>
    <row r="198" spans="1:24" x14ac:dyDescent="0.25">
      <c r="A198" s="33">
        <v>42034</v>
      </c>
      <c r="B198" s="27">
        <v>69.989999999999995</v>
      </c>
      <c r="C198" s="27">
        <v>48.02</v>
      </c>
      <c r="D198" s="27">
        <v>75.55</v>
      </c>
      <c r="E198" s="30">
        <v>18.6845</v>
      </c>
      <c r="F198" s="27">
        <v>69.27</v>
      </c>
      <c r="G198" s="27">
        <v>54.57</v>
      </c>
      <c r="H198" s="27">
        <v>47.69</v>
      </c>
      <c r="I198" s="27">
        <v>39.9</v>
      </c>
      <c r="J198" s="27">
        <v>48.32</v>
      </c>
      <c r="K198" s="27">
        <v>1994.99</v>
      </c>
      <c r="L198" s="102">
        <f t="shared" si="36"/>
        <v>42034</v>
      </c>
      <c r="M198" s="103" t="b">
        <f>(A198&gt;=Interface!$F$5)</f>
        <v>1</v>
      </c>
      <c r="N198" s="103" t="b">
        <f>(A198&lt;=Interface!$F$6)</f>
        <v>0</v>
      </c>
      <c r="O198">
        <f t="shared" si="37"/>
        <v>0</v>
      </c>
      <c r="P198" s="108" t="str">
        <f t="shared" si="38"/>
        <v/>
      </c>
      <c r="Q198" s="108" t="str">
        <f t="shared" si="39"/>
        <v/>
      </c>
      <c r="R198" s="108" t="str">
        <f t="shared" si="40"/>
        <v/>
      </c>
      <c r="S198" s="108" t="str">
        <f t="shared" si="41"/>
        <v/>
      </c>
      <c r="T198" s="108" t="str">
        <f t="shared" si="42"/>
        <v/>
      </c>
      <c r="U198" s="108" t="str">
        <f t="shared" si="43"/>
        <v/>
      </c>
      <c r="V198" s="108" t="str">
        <f t="shared" si="44"/>
        <v/>
      </c>
      <c r="W198" s="108" t="str">
        <f t="shared" si="45"/>
        <v/>
      </c>
      <c r="X198" s="108" t="str">
        <f t="shared" si="46"/>
        <v/>
      </c>
    </row>
    <row r="199" spans="1:24" x14ac:dyDescent="0.25">
      <c r="A199" s="33">
        <v>42062</v>
      </c>
      <c r="B199" s="27">
        <v>75.97</v>
      </c>
      <c r="C199" s="27">
        <v>50.01</v>
      </c>
      <c r="D199" s="27">
        <v>79.02</v>
      </c>
      <c r="E199" s="30">
        <v>19.772600000000001</v>
      </c>
      <c r="F199" s="27">
        <v>72.239999999999995</v>
      </c>
      <c r="G199" s="27">
        <v>57.49</v>
      </c>
      <c r="H199" s="27">
        <v>51.49</v>
      </c>
      <c r="I199" s="27">
        <v>43.09</v>
      </c>
      <c r="J199" s="27">
        <v>45.23</v>
      </c>
      <c r="K199" s="27">
        <v>2104.5</v>
      </c>
      <c r="L199" s="102">
        <f t="shared" si="36"/>
        <v>42062</v>
      </c>
      <c r="M199" s="103" t="b">
        <f>(A199&gt;=Interface!$F$5)</f>
        <v>1</v>
      </c>
      <c r="N199" s="103" t="b">
        <f>(A199&lt;=Interface!$F$6)</f>
        <v>0</v>
      </c>
      <c r="O199">
        <f t="shared" si="37"/>
        <v>0</v>
      </c>
      <c r="P199" s="108" t="str">
        <f t="shared" si="38"/>
        <v/>
      </c>
      <c r="Q199" s="108" t="str">
        <f t="shared" si="39"/>
        <v/>
      </c>
      <c r="R199" s="108" t="str">
        <f t="shared" si="40"/>
        <v/>
      </c>
      <c r="S199" s="108" t="str">
        <f t="shared" si="41"/>
        <v/>
      </c>
      <c r="T199" s="108" t="str">
        <f t="shared" si="42"/>
        <v/>
      </c>
      <c r="U199" s="108" t="str">
        <f t="shared" si="43"/>
        <v/>
      </c>
      <c r="V199" s="108" t="str">
        <f t="shared" si="44"/>
        <v/>
      </c>
      <c r="W199" s="108" t="str">
        <f t="shared" si="45"/>
        <v/>
      </c>
      <c r="X199" s="108" t="str">
        <f t="shared" si="46"/>
        <v/>
      </c>
    </row>
    <row r="200" spans="1:24" x14ac:dyDescent="0.25">
      <c r="A200" s="33">
        <v>42094</v>
      </c>
      <c r="B200" s="27">
        <v>75.349999999999994</v>
      </c>
      <c r="C200" s="27">
        <v>48.74</v>
      </c>
      <c r="D200" s="27">
        <v>77.58</v>
      </c>
      <c r="E200" s="30">
        <v>19.5777</v>
      </c>
      <c r="F200" s="27">
        <v>72.5</v>
      </c>
      <c r="G200" s="27">
        <v>55.77</v>
      </c>
      <c r="H200" s="27">
        <v>48.78</v>
      </c>
      <c r="I200" s="27">
        <v>41.44</v>
      </c>
      <c r="J200" s="27">
        <v>44.43</v>
      </c>
      <c r="K200" s="27">
        <v>2067.89</v>
      </c>
      <c r="L200" s="102">
        <f t="shared" si="36"/>
        <v>42094</v>
      </c>
      <c r="M200" s="103" t="b">
        <f>(A200&gt;=Interface!$F$5)</f>
        <v>1</v>
      </c>
      <c r="N200" s="103" t="b">
        <f>(A200&lt;=Interface!$F$6)</f>
        <v>0</v>
      </c>
      <c r="O200">
        <f t="shared" si="37"/>
        <v>0</v>
      </c>
      <c r="P200" s="108" t="str">
        <f t="shared" si="38"/>
        <v/>
      </c>
      <c r="Q200" s="108" t="str">
        <f t="shared" si="39"/>
        <v/>
      </c>
      <c r="R200" s="108" t="str">
        <f t="shared" si="40"/>
        <v/>
      </c>
      <c r="S200" s="108" t="str">
        <f t="shared" si="41"/>
        <v/>
      </c>
      <c r="T200" s="108" t="str">
        <f t="shared" si="42"/>
        <v/>
      </c>
      <c r="U200" s="108" t="str">
        <f t="shared" si="43"/>
        <v/>
      </c>
      <c r="V200" s="108" t="str">
        <f t="shared" si="44"/>
        <v/>
      </c>
      <c r="W200" s="108" t="str">
        <f t="shared" si="45"/>
        <v/>
      </c>
      <c r="X200" s="108" t="str">
        <f t="shared" si="46"/>
        <v/>
      </c>
    </row>
    <row r="201" spans="1:24" x14ac:dyDescent="0.25">
      <c r="A201" s="33">
        <v>42124</v>
      </c>
      <c r="B201" s="27">
        <v>75.31</v>
      </c>
      <c r="C201" s="27">
        <v>48.37</v>
      </c>
      <c r="D201" s="27">
        <v>82.68</v>
      </c>
      <c r="E201" s="30">
        <v>19.594000000000001</v>
      </c>
      <c r="F201" s="27">
        <v>71.709000000000003</v>
      </c>
      <c r="G201" s="27">
        <v>55.63</v>
      </c>
      <c r="H201" s="27">
        <v>50.42</v>
      </c>
      <c r="I201" s="27">
        <v>42.58</v>
      </c>
      <c r="J201" s="27">
        <v>44.22</v>
      </c>
      <c r="K201" s="27">
        <v>2085.5100000000002</v>
      </c>
      <c r="L201" s="102">
        <f t="shared" si="36"/>
        <v>42124</v>
      </c>
      <c r="M201" s="103" t="b">
        <f>(A201&gt;=Interface!$F$5)</f>
        <v>1</v>
      </c>
      <c r="N201" s="103" t="b">
        <f>(A201&lt;=Interface!$F$6)</f>
        <v>0</v>
      </c>
      <c r="O201">
        <f t="shared" si="37"/>
        <v>0</v>
      </c>
      <c r="P201" s="108" t="str">
        <f t="shared" si="38"/>
        <v/>
      </c>
      <c r="Q201" s="108" t="str">
        <f t="shared" si="39"/>
        <v/>
      </c>
      <c r="R201" s="108" t="str">
        <f t="shared" si="40"/>
        <v/>
      </c>
      <c r="S201" s="108" t="str">
        <f t="shared" si="41"/>
        <v/>
      </c>
      <c r="T201" s="108" t="str">
        <f t="shared" si="42"/>
        <v/>
      </c>
      <c r="U201" s="108" t="str">
        <f t="shared" si="43"/>
        <v/>
      </c>
      <c r="V201" s="108" t="str">
        <f t="shared" si="44"/>
        <v/>
      </c>
      <c r="W201" s="108" t="str">
        <f t="shared" si="45"/>
        <v/>
      </c>
      <c r="X201" s="108" t="str">
        <f t="shared" si="46"/>
        <v/>
      </c>
    </row>
    <row r="202" spans="1:24" x14ac:dyDescent="0.25">
      <c r="A202" s="33">
        <v>42153</v>
      </c>
      <c r="B202" s="27">
        <v>76.3</v>
      </c>
      <c r="C202" s="27">
        <v>48.79</v>
      </c>
      <c r="D202" s="27">
        <v>78.39</v>
      </c>
      <c r="E202" s="30">
        <v>19.9756</v>
      </c>
      <c r="F202" s="27">
        <v>74.94</v>
      </c>
      <c r="G202" s="27">
        <v>55.81</v>
      </c>
      <c r="H202" s="27">
        <v>50.61</v>
      </c>
      <c r="I202" s="27">
        <v>43.37</v>
      </c>
      <c r="J202" s="27">
        <v>44.5</v>
      </c>
      <c r="K202" s="27">
        <v>2107.39</v>
      </c>
      <c r="L202" s="102">
        <f t="shared" si="36"/>
        <v>42153</v>
      </c>
      <c r="M202" s="103" t="b">
        <f>(A202&gt;=Interface!$F$5)</f>
        <v>1</v>
      </c>
      <c r="N202" s="103" t="b">
        <f>(A202&lt;=Interface!$F$6)</f>
        <v>0</v>
      </c>
      <c r="O202">
        <f t="shared" si="37"/>
        <v>0</v>
      </c>
      <c r="P202" s="108" t="str">
        <f t="shared" si="38"/>
        <v/>
      </c>
      <c r="Q202" s="108" t="str">
        <f t="shared" si="39"/>
        <v/>
      </c>
      <c r="R202" s="108" t="str">
        <f t="shared" si="40"/>
        <v/>
      </c>
      <c r="S202" s="108" t="str">
        <f t="shared" si="41"/>
        <v/>
      </c>
      <c r="T202" s="108" t="str">
        <f t="shared" si="42"/>
        <v/>
      </c>
      <c r="U202" s="108" t="str">
        <f t="shared" si="43"/>
        <v/>
      </c>
      <c r="V202" s="108" t="str">
        <f t="shared" si="44"/>
        <v/>
      </c>
      <c r="W202" s="108" t="str">
        <f t="shared" si="45"/>
        <v/>
      </c>
      <c r="X202" s="108" t="str">
        <f t="shared" si="46"/>
        <v/>
      </c>
    </row>
    <row r="203" spans="1:24" x14ac:dyDescent="0.25">
      <c r="A203" s="33">
        <v>42185</v>
      </c>
      <c r="B203" s="27">
        <v>76.48</v>
      </c>
      <c r="C203" s="27">
        <v>47.6</v>
      </c>
      <c r="D203" s="27">
        <v>75.16</v>
      </c>
      <c r="E203" s="30">
        <v>19.797000000000001</v>
      </c>
      <c r="F203" s="27">
        <v>74.39</v>
      </c>
      <c r="G203" s="27">
        <v>54.06</v>
      </c>
      <c r="H203" s="27">
        <v>48.39</v>
      </c>
      <c r="I203" s="27">
        <v>41.4</v>
      </c>
      <c r="J203" s="27">
        <v>41.46</v>
      </c>
      <c r="K203" s="27">
        <v>2063.11</v>
      </c>
      <c r="L203" s="102">
        <f t="shared" si="36"/>
        <v>42185</v>
      </c>
      <c r="M203" s="103" t="b">
        <f>(A203&gt;=Interface!$F$5)</f>
        <v>1</v>
      </c>
      <c r="N203" s="103" t="b">
        <f>(A203&lt;=Interface!$F$6)</f>
        <v>0</v>
      </c>
      <c r="O203">
        <f t="shared" si="37"/>
        <v>0</v>
      </c>
      <c r="P203" s="108" t="str">
        <f t="shared" si="38"/>
        <v/>
      </c>
      <c r="Q203" s="108" t="str">
        <f t="shared" si="39"/>
        <v/>
      </c>
      <c r="R203" s="108" t="str">
        <f t="shared" si="40"/>
        <v/>
      </c>
      <c r="S203" s="108" t="str">
        <f t="shared" si="41"/>
        <v/>
      </c>
      <c r="T203" s="108" t="str">
        <f t="shared" si="42"/>
        <v/>
      </c>
      <c r="U203" s="108" t="str">
        <f t="shared" si="43"/>
        <v/>
      </c>
      <c r="V203" s="108" t="str">
        <f t="shared" si="44"/>
        <v/>
      </c>
      <c r="W203" s="108" t="str">
        <f t="shared" si="45"/>
        <v/>
      </c>
      <c r="X203" s="108" t="str">
        <f t="shared" si="46"/>
        <v/>
      </c>
    </row>
    <row r="204" spans="1:24" x14ac:dyDescent="0.25">
      <c r="A204" s="33">
        <v>42216</v>
      </c>
      <c r="B204" s="27">
        <v>80.22</v>
      </c>
      <c r="C204" s="27">
        <v>50.31</v>
      </c>
      <c r="D204" s="27">
        <v>69.38</v>
      </c>
      <c r="E204" s="30">
        <v>20.471</v>
      </c>
      <c r="F204" s="27">
        <v>76.59</v>
      </c>
      <c r="G204" s="27">
        <v>54.22</v>
      </c>
      <c r="H204" s="27">
        <v>45.95</v>
      </c>
      <c r="I204" s="27">
        <v>42.58</v>
      </c>
      <c r="J204" s="27">
        <v>43.99</v>
      </c>
      <c r="K204" s="27">
        <v>2103.84</v>
      </c>
      <c r="L204" s="102">
        <f t="shared" si="36"/>
        <v>42216</v>
      </c>
      <c r="M204" s="103" t="b">
        <f>(A204&gt;=Interface!$F$5)</f>
        <v>1</v>
      </c>
      <c r="N204" s="103" t="b">
        <f>(A204&lt;=Interface!$F$6)</f>
        <v>0</v>
      </c>
      <c r="O204">
        <f t="shared" si="37"/>
        <v>0</v>
      </c>
      <c r="P204" s="108" t="str">
        <f t="shared" si="38"/>
        <v/>
      </c>
      <c r="Q204" s="108" t="str">
        <f t="shared" si="39"/>
        <v/>
      </c>
      <c r="R204" s="108" t="str">
        <f t="shared" si="40"/>
        <v/>
      </c>
      <c r="S204" s="108" t="str">
        <f t="shared" si="41"/>
        <v/>
      </c>
      <c r="T204" s="108" t="str">
        <f t="shared" si="42"/>
        <v/>
      </c>
      <c r="U204" s="108" t="str">
        <f t="shared" si="43"/>
        <v/>
      </c>
      <c r="V204" s="108" t="str">
        <f t="shared" si="44"/>
        <v/>
      </c>
      <c r="W204" s="108" t="str">
        <f t="shared" si="45"/>
        <v/>
      </c>
      <c r="X204" s="108" t="str">
        <f t="shared" si="46"/>
        <v/>
      </c>
    </row>
    <row r="205" spans="1:24" x14ac:dyDescent="0.25">
      <c r="A205" s="33">
        <v>42247</v>
      </c>
      <c r="B205" s="27">
        <v>74.98</v>
      </c>
      <c r="C205" s="27">
        <v>47.31</v>
      </c>
      <c r="D205" s="27">
        <v>66.430000000000007</v>
      </c>
      <c r="E205" s="30">
        <v>19.025600000000001</v>
      </c>
      <c r="F205" s="27">
        <v>70.489999999999995</v>
      </c>
      <c r="G205" s="27">
        <v>51.29</v>
      </c>
      <c r="H205" s="27">
        <v>43.36</v>
      </c>
      <c r="I205" s="27">
        <v>40.229999999999997</v>
      </c>
      <c r="J205" s="27">
        <v>42.46</v>
      </c>
      <c r="K205" s="27">
        <v>1972.18</v>
      </c>
      <c r="L205" s="102">
        <f t="shared" si="36"/>
        <v>42247</v>
      </c>
      <c r="M205" s="103" t="b">
        <f>(A205&gt;=Interface!$F$5)</f>
        <v>1</v>
      </c>
      <c r="N205" s="103" t="b">
        <f>(A205&lt;=Interface!$F$6)</f>
        <v>0</v>
      </c>
      <c r="O205">
        <f t="shared" si="37"/>
        <v>0</v>
      </c>
      <c r="P205" s="108" t="str">
        <f t="shared" si="38"/>
        <v/>
      </c>
      <c r="Q205" s="108" t="str">
        <f t="shared" si="39"/>
        <v/>
      </c>
      <c r="R205" s="108" t="str">
        <f t="shared" si="40"/>
        <v/>
      </c>
      <c r="S205" s="108" t="str">
        <f t="shared" si="41"/>
        <v/>
      </c>
      <c r="T205" s="108" t="str">
        <f t="shared" si="42"/>
        <v/>
      </c>
      <c r="U205" s="108" t="str">
        <f t="shared" si="43"/>
        <v/>
      </c>
      <c r="V205" s="108" t="str">
        <f t="shared" si="44"/>
        <v/>
      </c>
      <c r="W205" s="108" t="str">
        <f t="shared" si="45"/>
        <v/>
      </c>
      <c r="X205" s="108" t="str">
        <f t="shared" si="46"/>
        <v/>
      </c>
    </row>
    <row r="206" spans="1:24" x14ac:dyDescent="0.25">
      <c r="A206" s="33">
        <v>42277</v>
      </c>
      <c r="B206" s="27">
        <v>74.260000000000005</v>
      </c>
      <c r="C206" s="27">
        <v>47.19</v>
      </c>
      <c r="D206" s="27">
        <v>61.2</v>
      </c>
      <c r="E206" s="30">
        <v>18.400300000000001</v>
      </c>
      <c r="F206" s="27">
        <v>66.23</v>
      </c>
      <c r="G206" s="27">
        <v>49.89</v>
      </c>
      <c r="H206" s="27">
        <v>39.92</v>
      </c>
      <c r="I206" s="27">
        <v>39.5</v>
      </c>
      <c r="J206" s="27">
        <v>43.29</v>
      </c>
      <c r="K206" s="27">
        <v>1920.03</v>
      </c>
      <c r="L206" s="102">
        <f t="shared" si="36"/>
        <v>42277</v>
      </c>
      <c r="M206" s="103" t="b">
        <f>(A206&gt;=Interface!$F$5)</f>
        <v>1</v>
      </c>
      <c r="N206" s="103" t="b">
        <f>(A206&lt;=Interface!$F$6)</f>
        <v>0</v>
      </c>
      <c r="O206">
        <f t="shared" si="37"/>
        <v>0</v>
      </c>
      <c r="P206" s="108" t="str">
        <f t="shared" si="38"/>
        <v/>
      </c>
      <c r="Q206" s="108" t="str">
        <f t="shared" si="39"/>
        <v/>
      </c>
      <c r="R206" s="108" t="str">
        <f t="shared" si="40"/>
        <v/>
      </c>
      <c r="S206" s="108" t="str">
        <f t="shared" si="41"/>
        <v/>
      </c>
      <c r="T206" s="108" t="str">
        <f t="shared" si="42"/>
        <v/>
      </c>
      <c r="U206" s="108" t="str">
        <f t="shared" si="43"/>
        <v/>
      </c>
      <c r="V206" s="108" t="str">
        <f t="shared" si="44"/>
        <v/>
      </c>
      <c r="W206" s="108" t="str">
        <f t="shared" si="45"/>
        <v/>
      </c>
      <c r="X206" s="108" t="str">
        <f t="shared" si="46"/>
        <v/>
      </c>
    </row>
    <row r="207" spans="1:24" x14ac:dyDescent="0.25">
      <c r="A207" s="33">
        <v>42307</v>
      </c>
      <c r="B207" s="27">
        <v>80.97</v>
      </c>
      <c r="C207" s="27">
        <v>49.88</v>
      </c>
      <c r="D207" s="27">
        <v>68.03</v>
      </c>
      <c r="E207" s="30">
        <v>19.5534</v>
      </c>
      <c r="F207" s="27">
        <v>71.34</v>
      </c>
      <c r="G207" s="27">
        <v>54.27</v>
      </c>
      <c r="H207" s="27">
        <v>45.28</v>
      </c>
      <c r="I207" s="27">
        <v>43.65</v>
      </c>
      <c r="J207" s="27">
        <v>43.75</v>
      </c>
      <c r="K207" s="27">
        <v>2079.36</v>
      </c>
      <c r="L207" s="102">
        <f t="shared" si="36"/>
        <v>42307</v>
      </c>
      <c r="M207" s="103" t="b">
        <f>(A207&gt;=Interface!$F$5)</f>
        <v>1</v>
      </c>
      <c r="N207" s="103" t="b">
        <f>(A207&lt;=Interface!$F$6)</f>
        <v>0</v>
      </c>
      <c r="O207">
        <f t="shared" si="37"/>
        <v>0</v>
      </c>
      <c r="P207" s="108" t="str">
        <f t="shared" si="38"/>
        <v/>
      </c>
      <c r="Q207" s="108" t="str">
        <f t="shared" si="39"/>
        <v/>
      </c>
      <c r="R207" s="108" t="str">
        <f t="shared" si="40"/>
        <v/>
      </c>
      <c r="S207" s="108" t="str">
        <f t="shared" si="41"/>
        <v/>
      </c>
      <c r="T207" s="108" t="str">
        <f t="shared" si="42"/>
        <v/>
      </c>
      <c r="U207" s="108" t="str">
        <f t="shared" si="43"/>
        <v/>
      </c>
      <c r="V207" s="108" t="str">
        <f t="shared" si="44"/>
        <v/>
      </c>
      <c r="W207" s="108" t="str">
        <f t="shared" si="45"/>
        <v/>
      </c>
      <c r="X207" s="108" t="str">
        <f t="shared" si="46"/>
        <v/>
      </c>
    </row>
    <row r="208" spans="1:24" x14ac:dyDescent="0.25">
      <c r="A208" s="33">
        <v>42338</v>
      </c>
      <c r="B208" s="27">
        <v>80.78</v>
      </c>
      <c r="C208" s="27">
        <v>49.42</v>
      </c>
      <c r="D208" s="27">
        <v>68.02</v>
      </c>
      <c r="E208" s="30">
        <v>19.943100000000001</v>
      </c>
      <c r="F208" s="27">
        <v>71.11</v>
      </c>
      <c r="G208" s="27">
        <v>54.74</v>
      </c>
      <c r="H208" s="27">
        <v>45.73</v>
      </c>
      <c r="I208" s="27">
        <v>43.96</v>
      </c>
      <c r="J208" s="27">
        <v>42.82</v>
      </c>
      <c r="K208" s="27">
        <v>2080.41</v>
      </c>
      <c r="L208" s="102">
        <f t="shared" si="36"/>
        <v>42338</v>
      </c>
      <c r="M208" s="103" t="b">
        <f>(A208&gt;=Interface!$F$5)</f>
        <v>1</v>
      </c>
      <c r="N208" s="103" t="b">
        <f>(A208&lt;=Interface!$F$6)</f>
        <v>0</v>
      </c>
      <c r="O208">
        <f t="shared" si="37"/>
        <v>0</v>
      </c>
      <c r="P208" s="108" t="str">
        <f t="shared" si="38"/>
        <v/>
      </c>
      <c r="Q208" s="108" t="str">
        <f t="shared" si="39"/>
        <v/>
      </c>
      <c r="R208" s="108" t="str">
        <f t="shared" si="40"/>
        <v/>
      </c>
      <c r="S208" s="108" t="str">
        <f t="shared" si="41"/>
        <v/>
      </c>
      <c r="T208" s="108" t="str">
        <f t="shared" si="42"/>
        <v/>
      </c>
      <c r="U208" s="108" t="str">
        <f t="shared" si="43"/>
        <v/>
      </c>
      <c r="V208" s="108" t="str">
        <f t="shared" si="44"/>
        <v/>
      </c>
      <c r="W208" s="108" t="str">
        <f t="shared" si="45"/>
        <v/>
      </c>
      <c r="X208" s="108" t="str">
        <f t="shared" si="46"/>
        <v/>
      </c>
    </row>
    <row r="209" spans="1:24" x14ac:dyDescent="0.25">
      <c r="A209" s="33">
        <v>42369</v>
      </c>
      <c r="B209" s="27">
        <v>78.160799999999995</v>
      </c>
      <c r="C209" s="27">
        <v>50.49</v>
      </c>
      <c r="D209" s="27">
        <v>60.32</v>
      </c>
      <c r="E209" s="30">
        <v>19.3504</v>
      </c>
      <c r="F209" s="27">
        <v>72.03</v>
      </c>
      <c r="G209" s="27">
        <v>53.01</v>
      </c>
      <c r="H209" s="27">
        <v>43.42</v>
      </c>
      <c r="I209" s="27">
        <v>42.83</v>
      </c>
      <c r="J209" s="27">
        <v>43.28</v>
      </c>
      <c r="K209" s="27">
        <v>2043.94</v>
      </c>
      <c r="L209" s="102">
        <f t="shared" si="36"/>
        <v>42369</v>
      </c>
      <c r="M209" s="103" t="b">
        <f>(A209&gt;=Interface!$F$5)</f>
        <v>1</v>
      </c>
      <c r="N209" s="103" t="b">
        <f>(A209&lt;=Interface!$F$6)</f>
        <v>0</v>
      </c>
      <c r="O209">
        <f t="shared" si="37"/>
        <v>0</v>
      </c>
      <c r="P209" s="108" t="str">
        <f t="shared" si="38"/>
        <v/>
      </c>
      <c r="Q209" s="108" t="str">
        <f t="shared" si="39"/>
        <v/>
      </c>
      <c r="R209" s="108" t="str">
        <f t="shared" si="40"/>
        <v/>
      </c>
      <c r="S209" s="108" t="str">
        <f t="shared" si="41"/>
        <v/>
      </c>
      <c r="T209" s="108" t="str">
        <f t="shared" si="42"/>
        <v/>
      </c>
      <c r="U209" s="108" t="str">
        <f t="shared" si="43"/>
        <v/>
      </c>
      <c r="V209" s="108" t="str">
        <f t="shared" si="44"/>
        <v/>
      </c>
      <c r="W209" s="108" t="str">
        <f t="shared" si="45"/>
        <v/>
      </c>
      <c r="X209" s="108" t="str">
        <f t="shared" si="46"/>
        <v/>
      </c>
    </row>
    <row r="210" spans="1:24" x14ac:dyDescent="0.25">
      <c r="A210" s="33">
        <v>42398</v>
      </c>
      <c r="B210" s="27">
        <v>74.11</v>
      </c>
      <c r="C210" s="27">
        <v>50.76</v>
      </c>
      <c r="D210" s="27">
        <v>58.21</v>
      </c>
      <c r="E210" s="30">
        <v>17.637</v>
      </c>
      <c r="F210" s="27">
        <v>66.47</v>
      </c>
      <c r="G210" s="27">
        <v>49.99</v>
      </c>
      <c r="H210" s="27">
        <v>38.770000000000003</v>
      </c>
      <c r="I210" s="27">
        <v>41.24</v>
      </c>
      <c r="J210" s="27">
        <v>45.42</v>
      </c>
      <c r="K210" s="27">
        <v>1940.24</v>
      </c>
      <c r="L210" s="102">
        <f t="shared" si="36"/>
        <v>42398</v>
      </c>
      <c r="M210" s="103" t="b">
        <f>(A210&gt;=Interface!$F$5)</f>
        <v>1</v>
      </c>
      <c r="N210" s="103" t="b">
        <f>(A210&lt;=Interface!$F$6)</f>
        <v>0</v>
      </c>
      <c r="O210">
        <f t="shared" si="37"/>
        <v>0</v>
      </c>
      <c r="P210" s="108" t="str">
        <f t="shared" si="38"/>
        <v/>
      </c>
      <c r="Q210" s="108" t="str">
        <f t="shared" si="39"/>
        <v/>
      </c>
      <c r="R210" s="108" t="str">
        <f t="shared" si="40"/>
        <v/>
      </c>
      <c r="S210" s="108" t="str">
        <f t="shared" si="41"/>
        <v/>
      </c>
      <c r="T210" s="108" t="str">
        <f t="shared" si="42"/>
        <v/>
      </c>
      <c r="U210" s="108" t="str">
        <f t="shared" si="43"/>
        <v/>
      </c>
      <c r="V210" s="108" t="str">
        <f t="shared" si="44"/>
        <v/>
      </c>
      <c r="W210" s="108" t="str">
        <f t="shared" si="45"/>
        <v/>
      </c>
      <c r="X210" s="108" t="str">
        <f t="shared" si="46"/>
        <v/>
      </c>
    </row>
    <row r="211" spans="1:24" x14ac:dyDescent="0.25">
      <c r="A211" s="33">
        <v>42429</v>
      </c>
      <c r="B211" s="27">
        <v>74.44</v>
      </c>
      <c r="C211" s="27">
        <v>50.92</v>
      </c>
      <c r="D211" s="27">
        <v>56.58</v>
      </c>
      <c r="E211" s="30">
        <v>17.125399999999999</v>
      </c>
      <c r="F211" s="27">
        <v>66.229200000000006</v>
      </c>
      <c r="G211" s="27">
        <v>52.12</v>
      </c>
      <c r="H211" s="27">
        <v>41.8</v>
      </c>
      <c r="I211" s="27">
        <v>40.97</v>
      </c>
      <c r="J211" s="27">
        <v>46.3</v>
      </c>
      <c r="K211" s="27">
        <v>1932.23</v>
      </c>
      <c r="L211" s="102">
        <f t="shared" si="36"/>
        <v>42429</v>
      </c>
      <c r="M211" s="103" t="b">
        <f>(A211&gt;=Interface!$F$5)</f>
        <v>1</v>
      </c>
      <c r="N211" s="103" t="b">
        <f>(A211&lt;=Interface!$F$6)</f>
        <v>0</v>
      </c>
      <c r="O211">
        <f t="shared" si="37"/>
        <v>0</v>
      </c>
      <c r="P211" s="108" t="str">
        <f t="shared" si="38"/>
        <v/>
      </c>
      <c r="Q211" s="108" t="str">
        <f t="shared" si="39"/>
        <v/>
      </c>
      <c r="R211" s="108" t="str">
        <f t="shared" si="40"/>
        <v/>
      </c>
      <c r="S211" s="108" t="str">
        <f t="shared" si="41"/>
        <v/>
      </c>
      <c r="T211" s="108" t="str">
        <f t="shared" si="42"/>
        <v/>
      </c>
      <c r="U211" s="108" t="str">
        <f t="shared" si="43"/>
        <v/>
      </c>
      <c r="V211" s="108" t="str">
        <f t="shared" si="44"/>
        <v/>
      </c>
      <c r="W211" s="108" t="str">
        <f t="shared" si="45"/>
        <v/>
      </c>
      <c r="X211" s="108" t="str">
        <f t="shared" si="46"/>
        <v/>
      </c>
    </row>
    <row r="212" spans="1:24" x14ac:dyDescent="0.25">
      <c r="A212" s="33">
        <v>42460</v>
      </c>
      <c r="B212" s="27">
        <v>79.099999999999994</v>
      </c>
      <c r="C212" s="27">
        <v>53.06</v>
      </c>
      <c r="D212" s="27">
        <v>61.89</v>
      </c>
      <c r="E212" s="30">
        <v>18.270399999999999</v>
      </c>
      <c r="F212" s="27">
        <v>67.78</v>
      </c>
      <c r="G212" s="27">
        <v>55.47</v>
      </c>
      <c r="H212" s="27">
        <v>44.81</v>
      </c>
      <c r="I212" s="27">
        <v>44.36</v>
      </c>
      <c r="J212" s="27">
        <v>49.62</v>
      </c>
      <c r="K212" s="27">
        <v>2059.7399999999998</v>
      </c>
      <c r="L212" s="102">
        <f t="shared" si="36"/>
        <v>42460</v>
      </c>
      <c r="M212" s="103" t="b">
        <f>(A212&gt;=Interface!$F$5)</f>
        <v>1</v>
      </c>
      <c r="N212" s="103" t="b">
        <f>(A212&lt;=Interface!$F$6)</f>
        <v>0</v>
      </c>
      <c r="O212">
        <f t="shared" si="37"/>
        <v>0</v>
      </c>
      <c r="P212" s="108" t="str">
        <f t="shared" si="38"/>
        <v/>
      </c>
      <c r="Q212" s="108" t="str">
        <f t="shared" si="39"/>
        <v/>
      </c>
      <c r="R212" s="108" t="str">
        <f t="shared" si="40"/>
        <v/>
      </c>
      <c r="S212" s="108" t="str">
        <f t="shared" si="41"/>
        <v/>
      </c>
      <c r="T212" s="108" t="str">
        <f t="shared" si="42"/>
        <v/>
      </c>
      <c r="U212" s="108" t="str">
        <f t="shared" si="43"/>
        <v/>
      </c>
      <c r="V212" s="108" t="str">
        <f t="shared" si="44"/>
        <v/>
      </c>
      <c r="W212" s="108" t="str">
        <f t="shared" si="45"/>
        <v/>
      </c>
      <c r="X212" s="108" t="str">
        <f t="shared" si="46"/>
        <v/>
      </c>
    </row>
    <row r="213" spans="1:24" x14ac:dyDescent="0.25">
      <c r="A213" s="33">
        <v>42489</v>
      </c>
      <c r="B213" s="27">
        <v>79.2</v>
      </c>
      <c r="C213" s="27">
        <v>52.3</v>
      </c>
      <c r="D213" s="27">
        <v>67.5</v>
      </c>
      <c r="E213" s="30">
        <v>18.928100000000001</v>
      </c>
      <c r="F213" s="27">
        <v>69.790800000000004</v>
      </c>
      <c r="G213" s="27">
        <v>56.16</v>
      </c>
      <c r="H213" s="27">
        <v>47.1</v>
      </c>
      <c r="I213" s="27">
        <v>42.13</v>
      </c>
      <c r="J213" s="27">
        <v>48.42</v>
      </c>
      <c r="K213" s="27">
        <v>2065.3000000000002</v>
      </c>
      <c r="L213" s="102">
        <f t="shared" si="36"/>
        <v>42489</v>
      </c>
      <c r="M213" s="103" t="b">
        <f>(A213&gt;=Interface!$F$5)</f>
        <v>1</v>
      </c>
      <c r="N213" s="103" t="b">
        <f>(A213&lt;=Interface!$F$6)</f>
        <v>0</v>
      </c>
      <c r="O213">
        <f t="shared" si="37"/>
        <v>0</v>
      </c>
      <c r="P213" s="108" t="str">
        <f t="shared" si="38"/>
        <v/>
      </c>
      <c r="Q213" s="108" t="str">
        <f t="shared" si="39"/>
        <v/>
      </c>
      <c r="R213" s="108" t="str">
        <f t="shared" si="40"/>
        <v/>
      </c>
      <c r="S213" s="108" t="str">
        <f t="shared" si="41"/>
        <v/>
      </c>
      <c r="T213" s="108" t="str">
        <f t="shared" si="42"/>
        <v/>
      </c>
      <c r="U213" s="108" t="str">
        <f t="shared" si="43"/>
        <v/>
      </c>
      <c r="V213" s="108" t="str">
        <f t="shared" si="44"/>
        <v/>
      </c>
      <c r="W213" s="108" t="str">
        <f t="shared" si="45"/>
        <v/>
      </c>
      <c r="X213" s="108" t="str">
        <f t="shared" si="46"/>
        <v/>
      </c>
    </row>
    <row r="214" spans="1:24" x14ac:dyDescent="0.25">
      <c r="A214" s="33">
        <v>42521</v>
      </c>
      <c r="B214" s="27">
        <v>79.239999999999995</v>
      </c>
      <c r="C214" s="27">
        <v>52.66</v>
      </c>
      <c r="D214" s="27">
        <v>66.87</v>
      </c>
      <c r="E214" s="30">
        <v>19.285399999999999</v>
      </c>
      <c r="F214" s="27">
        <v>71.349999999999994</v>
      </c>
      <c r="G214" s="27">
        <v>55.92</v>
      </c>
      <c r="H214" s="27">
        <v>46.94</v>
      </c>
      <c r="I214" s="27">
        <v>44.19</v>
      </c>
      <c r="J214" s="27">
        <v>49.15</v>
      </c>
      <c r="K214" s="27">
        <v>2096.96</v>
      </c>
      <c r="L214" s="102">
        <f t="shared" ref="L214:L273" si="47">A214</f>
        <v>42521</v>
      </c>
      <c r="M214" s="103" t="b">
        <f>(A214&gt;=Interface!$F$5)</f>
        <v>1</v>
      </c>
      <c r="N214" s="103" t="b">
        <f>(A214&lt;=Interface!$F$6)</f>
        <v>0</v>
      </c>
      <c r="O214">
        <f t="shared" ref="O214:O273" si="48">IF(AND(M214=TRUE,N214=TRUE),1,0)</f>
        <v>0</v>
      </c>
      <c r="P214" s="108" t="str">
        <f t="shared" si="38"/>
        <v/>
      </c>
      <c r="Q214" s="108" t="str">
        <f t="shared" si="39"/>
        <v/>
      </c>
      <c r="R214" s="108" t="str">
        <f t="shared" si="40"/>
        <v/>
      </c>
      <c r="S214" s="108" t="str">
        <f t="shared" si="41"/>
        <v/>
      </c>
      <c r="T214" s="108" t="str">
        <f t="shared" si="42"/>
        <v/>
      </c>
      <c r="U214" s="108" t="str">
        <f t="shared" si="43"/>
        <v/>
      </c>
      <c r="V214" s="108" t="str">
        <f t="shared" si="44"/>
        <v/>
      </c>
      <c r="W214" s="108" t="str">
        <f t="shared" si="45"/>
        <v/>
      </c>
      <c r="X214" s="108" t="str">
        <f t="shared" si="46"/>
        <v/>
      </c>
    </row>
    <row r="215" spans="1:24" x14ac:dyDescent="0.25">
      <c r="A215" s="33">
        <v>42551</v>
      </c>
      <c r="B215" s="27">
        <v>78.06</v>
      </c>
      <c r="C215" s="27">
        <v>55.15</v>
      </c>
      <c r="D215" s="27">
        <v>68.239999999999995</v>
      </c>
      <c r="E215" s="30">
        <v>18.558700000000002</v>
      </c>
      <c r="F215" s="27">
        <v>71.704999999999998</v>
      </c>
      <c r="G215" s="27">
        <v>56.01</v>
      </c>
      <c r="H215" s="27">
        <v>46.34</v>
      </c>
      <c r="I215" s="27">
        <v>43.37</v>
      </c>
      <c r="J215" s="27">
        <v>52.47</v>
      </c>
      <c r="K215" s="27">
        <v>2098.86</v>
      </c>
      <c r="L215" s="102">
        <f t="shared" si="47"/>
        <v>42551</v>
      </c>
      <c r="M215" s="103" t="b">
        <f>(A215&gt;=Interface!$F$5)</f>
        <v>1</v>
      </c>
      <c r="N215" s="103" t="b">
        <f>(A215&lt;=Interface!$F$6)</f>
        <v>0</v>
      </c>
      <c r="O215">
        <f t="shared" si="48"/>
        <v>0</v>
      </c>
      <c r="P215" s="108" t="str">
        <f t="shared" ref="P215:P273" si="49">IF($O215=1,B215,"")</f>
        <v/>
      </c>
      <c r="Q215" s="108" t="str">
        <f t="shared" ref="Q215:Q273" si="50">IF($O215=1,C215,"")</f>
        <v/>
      </c>
      <c r="R215" s="108" t="str">
        <f t="shared" ref="R215:R273" si="51">IF($O215=1,D215,"")</f>
        <v/>
      </c>
      <c r="S215" s="108" t="str">
        <f t="shared" ref="S215:S273" si="52">IF($O215=1,E215,"")</f>
        <v/>
      </c>
      <c r="T215" s="108" t="str">
        <f t="shared" ref="T215:T273" si="53">IF($O215=1,F215,"")</f>
        <v/>
      </c>
      <c r="U215" s="108" t="str">
        <f t="shared" ref="U215:U273" si="54">IF($O215=1,G215,"")</f>
        <v/>
      </c>
      <c r="V215" s="108" t="str">
        <f t="shared" ref="V215:V273" si="55">IF($O215=1,H215,"")</f>
        <v/>
      </c>
      <c r="W215" s="108" t="str">
        <f t="shared" ref="W215:W273" si="56">IF($O215=1,I215,"")</f>
        <v/>
      </c>
      <c r="X215" s="108" t="str">
        <f t="shared" ref="X215:X273" si="57">IF($O215=1,J215,"")</f>
        <v/>
      </c>
    </row>
    <row r="216" spans="1:24" x14ac:dyDescent="0.25">
      <c r="A216" s="33">
        <v>42580</v>
      </c>
      <c r="B216" s="27">
        <v>81.62</v>
      </c>
      <c r="C216" s="27">
        <v>54.7</v>
      </c>
      <c r="D216" s="27">
        <v>67.38</v>
      </c>
      <c r="E216" s="30">
        <v>19.2042</v>
      </c>
      <c r="F216" s="27">
        <v>75.2</v>
      </c>
      <c r="G216" s="27">
        <v>58.04</v>
      </c>
      <c r="H216" s="27">
        <v>48.69</v>
      </c>
      <c r="I216" s="27">
        <v>46.45</v>
      </c>
      <c r="J216" s="27">
        <v>52.12</v>
      </c>
      <c r="K216" s="27">
        <v>2173.6</v>
      </c>
      <c r="L216" s="102">
        <f t="shared" si="47"/>
        <v>42580</v>
      </c>
      <c r="M216" s="103" t="b">
        <f>(A216&gt;=Interface!$F$5)</f>
        <v>1</v>
      </c>
      <c r="N216" s="103" t="b">
        <f>(A216&lt;=Interface!$F$6)</f>
        <v>0</v>
      </c>
      <c r="O216">
        <f t="shared" si="48"/>
        <v>0</v>
      </c>
      <c r="P216" s="108" t="str">
        <f t="shared" si="49"/>
        <v/>
      </c>
      <c r="Q216" s="108" t="str">
        <f t="shared" si="50"/>
        <v/>
      </c>
      <c r="R216" s="108" t="str">
        <f t="shared" si="51"/>
        <v/>
      </c>
      <c r="S216" s="108" t="str">
        <f t="shared" si="52"/>
        <v/>
      </c>
      <c r="T216" s="108" t="str">
        <f t="shared" si="53"/>
        <v/>
      </c>
      <c r="U216" s="108" t="str">
        <f t="shared" si="54"/>
        <v/>
      </c>
      <c r="V216" s="108" t="str">
        <f t="shared" si="55"/>
        <v/>
      </c>
      <c r="W216" s="108" t="str">
        <f t="shared" si="56"/>
        <v/>
      </c>
      <c r="X216" s="108" t="str">
        <f t="shared" si="57"/>
        <v/>
      </c>
    </row>
    <row r="217" spans="1:24" x14ac:dyDescent="0.25">
      <c r="A217" s="33">
        <v>42613</v>
      </c>
      <c r="B217" s="27">
        <v>80.56</v>
      </c>
      <c r="C217" s="27">
        <v>54.38</v>
      </c>
      <c r="D217" s="27">
        <v>68.510000000000005</v>
      </c>
      <c r="E217" s="30">
        <v>19.943100000000001</v>
      </c>
      <c r="F217" s="27">
        <v>72.760000000000005</v>
      </c>
      <c r="G217" s="27">
        <v>58.59</v>
      </c>
      <c r="H217" s="27">
        <v>48.56</v>
      </c>
      <c r="I217" s="27">
        <v>46.99</v>
      </c>
      <c r="J217" s="27">
        <v>49.23</v>
      </c>
      <c r="K217" s="27">
        <v>2170.9499999999998</v>
      </c>
      <c r="L217" s="102">
        <f t="shared" si="47"/>
        <v>42613</v>
      </c>
      <c r="M217" s="103" t="b">
        <f>(A217&gt;=Interface!$F$5)</f>
        <v>1</v>
      </c>
      <c r="N217" s="103" t="b">
        <f>(A217&lt;=Interface!$F$6)</f>
        <v>0</v>
      </c>
      <c r="O217">
        <f t="shared" si="48"/>
        <v>0</v>
      </c>
      <c r="P217" s="108" t="str">
        <f t="shared" si="49"/>
        <v/>
      </c>
      <c r="Q217" s="108" t="str">
        <f t="shared" si="50"/>
        <v/>
      </c>
      <c r="R217" s="108" t="str">
        <f t="shared" si="51"/>
        <v/>
      </c>
      <c r="S217" s="108" t="str">
        <f t="shared" si="52"/>
        <v/>
      </c>
      <c r="T217" s="108" t="str">
        <f t="shared" si="53"/>
        <v/>
      </c>
      <c r="U217" s="108" t="str">
        <f t="shared" si="54"/>
        <v/>
      </c>
      <c r="V217" s="108" t="str">
        <f t="shared" si="55"/>
        <v/>
      </c>
      <c r="W217" s="108" t="str">
        <f t="shared" si="56"/>
        <v/>
      </c>
      <c r="X217" s="108" t="str">
        <f t="shared" si="57"/>
        <v/>
      </c>
    </row>
    <row r="218" spans="1:24" x14ac:dyDescent="0.25">
      <c r="A218" s="33">
        <v>42643</v>
      </c>
      <c r="B218" s="27">
        <v>80.040000000000006</v>
      </c>
      <c r="C218" s="27">
        <v>53.21</v>
      </c>
      <c r="D218" s="27">
        <v>70.61</v>
      </c>
      <c r="E218" s="30">
        <v>19.3</v>
      </c>
      <c r="F218" s="27">
        <v>72.11</v>
      </c>
      <c r="G218" s="27">
        <v>58.38</v>
      </c>
      <c r="H218" s="27">
        <v>47.75</v>
      </c>
      <c r="I218" s="27">
        <v>47.78</v>
      </c>
      <c r="J218" s="27">
        <v>48.99</v>
      </c>
      <c r="K218" s="27">
        <v>2168.27</v>
      </c>
      <c r="L218" s="102">
        <f t="shared" si="47"/>
        <v>42643</v>
      </c>
      <c r="M218" s="103" t="b">
        <f>(A218&gt;=Interface!$F$5)</f>
        <v>1</v>
      </c>
      <c r="N218" s="103" t="b">
        <f>(A218&lt;=Interface!$F$6)</f>
        <v>0</v>
      </c>
      <c r="O218">
        <f t="shared" si="48"/>
        <v>0</v>
      </c>
      <c r="P218" s="108" t="str">
        <f t="shared" si="49"/>
        <v/>
      </c>
      <c r="Q218" s="108" t="str">
        <f t="shared" si="50"/>
        <v/>
      </c>
      <c r="R218" s="108" t="str">
        <f t="shared" si="51"/>
        <v/>
      </c>
      <c r="S218" s="108" t="str">
        <f t="shared" si="52"/>
        <v/>
      </c>
      <c r="T218" s="108" t="str">
        <f t="shared" si="53"/>
        <v/>
      </c>
      <c r="U218" s="108" t="str">
        <f t="shared" si="54"/>
        <v/>
      </c>
      <c r="V218" s="108" t="str">
        <f t="shared" si="55"/>
        <v/>
      </c>
      <c r="W218" s="108" t="str">
        <f t="shared" si="56"/>
        <v/>
      </c>
      <c r="X218" s="108" t="str">
        <f t="shared" si="57"/>
        <v/>
      </c>
    </row>
    <row r="219" spans="1:24" x14ac:dyDescent="0.25">
      <c r="A219" s="33">
        <v>42674</v>
      </c>
      <c r="B219" s="27">
        <v>78.099999999999994</v>
      </c>
      <c r="C219" s="27">
        <v>52.8</v>
      </c>
      <c r="D219" s="27">
        <v>68.62</v>
      </c>
      <c r="E219" s="30">
        <v>19.739999999999998</v>
      </c>
      <c r="F219" s="27">
        <v>67.36</v>
      </c>
      <c r="G219" s="27">
        <v>57.21</v>
      </c>
      <c r="H219" s="27">
        <v>46.75</v>
      </c>
      <c r="I219" s="27">
        <v>47.42</v>
      </c>
      <c r="J219" s="27">
        <v>49.43</v>
      </c>
      <c r="K219" s="27">
        <v>2126.15</v>
      </c>
      <c r="L219" s="102">
        <f t="shared" si="47"/>
        <v>42674</v>
      </c>
      <c r="M219" s="103" t="b">
        <f>(A219&gt;=Interface!$F$5)</f>
        <v>1</v>
      </c>
      <c r="N219" s="103" t="b">
        <f>(A219&lt;=Interface!$F$6)</f>
        <v>0</v>
      </c>
      <c r="O219">
        <f t="shared" si="48"/>
        <v>0</v>
      </c>
      <c r="P219" s="108" t="str">
        <f t="shared" si="49"/>
        <v/>
      </c>
      <c r="Q219" s="108" t="str">
        <f t="shared" si="50"/>
        <v/>
      </c>
      <c r="R219" s="108" t="str">
        <f t="shared" si="51"/>
        <v/>
      </c>
      <c r="S219" s="108" t="str">
        <f t="shared" si="52"/>
        <v/>
      </c>
      <c r="T219" s="108" t="str">
        <f t="shared" si="53"/>
        <v/>
      </c>
      <c r="U219" s="108" t="str">
        <f t="shared" si="54"/>
        <v/>
      </c>
      <c r="V219" s="108" t="str">
        <f t="shared" si="55"/>
        <v/>
      </c>
      <c r="W219" s="108" t="str">
        <f t="shared" si="56"/>
        <v/>
      </c>
      <c r="X219" s="108" t="str">
        <f t="shared" si="57"/>
        <v/>
      </c>
    </row>
    <row r="220" spans="1:24" x14ac:dyDescent="0.25">
      <c r="A220" s="33">
        <v>42704</v>
      </c>
      <c r="B220" s="27">
        <v>81.849999999999994</v>
      </c>
      <c r="C220" s="27">
        <v>50.58</v>
      </c>
      <c r="D220" s="27">
        <v>74.430000000000007</v>
      </c>
      <c r="E220" s="30">
        <v>22.51</v>
      </c>
      <c r="F220" s="27">
        <v>68.75</v>
      </c>
      <c r="G220" s="27">
        <v>62.41</v>
      </c>
      <c r="H220" s="27">
        <v>49.94</v>
      </c>
      <c r="I220" s="27">
        <v>47.5</v>
      </c>
      <c r="J220" s="27">
        <v>46.75</v>
      </c>
      <c r="K220" s="27">
        <v>2198.81</v>
      </c>
      <c r="L220" s="102">
        <f t="shared" si="47"/>
        <v>42704</v>
      </c>
      <c r="M220" s="103" t="b">
        <f>(A220&gt;=Interface!$F$5)</f>
        <v>1</v>
      </c>
      <c r="N220" s="103" t="b">
        <f>(A220&lt;=Interface!$F$6)</f>
        <v>0</v>
      </c>
      <c r="O220">
        <f t="shared" si="48"/>
        <v>0</v>
      </c>
      <c r="P220" s="108" t="str">
        <f t="shared" si="49"/>
        <v/>
      </c>
      <c r="Q220" s="108" t="str">
        <f t="shared" si="50"/>
        <v/>
      </c>
      <c r="R220" s="108" t="str">
        <f t="shared" si="51"/>
        <v/>
      </c>
      <c r="S220" s="108" t="str">
        <f t="shared" si="52"/>
        <v/>
      </c>
      <c r="T220" s="108" t="str">
        <f t="shared" si="53"/>
        <v/>
      </c>
      <c r="U220" s="108" t="str">
        <f t="shared" si="54"/>
        <v/>
      </c>
      <c r="V220" s="108" t="str">
        <f t="shared" si="55"/>
        <v/>
      </c>
      <c r="W220" s="108" t="str">
        <f t="shared" si="56"/>
        <v/>
      </c>
      <c r="X220" s="108" t="str">
        <f t="shared" si="57"/>
        <v/>
      </c>
    </row>
    <row r="221" spans="1:24" x14ac:dyDescent="0.25">
      <c r="A221" s="33">
        <v>42734</v>
      </c>
      <c r="B221" s="27">
        <v>81.400000000000006</v>
      </c>
      <c r="C221" s="27">
        <v>51.71</v>
      </c>
      <c r="D221" s="27">
        <v>75.319999999999993</v>
      </c>
      <c r="E221" s="30">
        <v>23.25</v>
      </c>
      <c r="F221" s="27">
        <v>68.94</v>
      </c>
      <c r="G221" s="27">
        <v>62.22</v>
      </c>
      <c r="H221" s="27">
        <v>49.7</v>
      </c>
      <c r="I221" s="27">
        <v>48.36</v>
      </c>
      <c r="J221" s="27">
        <v>48.57</v>
      </c>
      <c r="K221" s="27">
        <v>2238.83</v>
      </c>
      <c r="L221" s="102">
        <f t="shared" si="47"/>
        <v>42734</v>
      </c>
      <c r="M221" s="103" t="b">
        <f>(A221&gt;=Interface!$F$5)</f>
        <v>1</v>
      </c>
      <c r="N221" s="103" t="b">
        <f>(A221&lt;=Interface!$F$6)</f>
        <v>0</v>
      </c>
      <c r="O221">
        <f t="shared" si="48"/>
        <v>0</v>
      </c>
      <c r="P221" s="108" t="str">
        <f t="shared" si="49"/>
        <v/>
      </c>
      <c r="Q221" s="108" t="str">
        <f t="shared" si="50"/>
        <v/>
      </c>
      <c r="R221" s="108" t="str">
        <f t="shared" si="51"/>
        <v/>
      </c>
      <c r="S221" s="108" t="str">
        <f t="shared" si="52"/>
        <v/>
      </c>
      <c r="T221" s="108" t="str">
        <f t="shared" si="53"/>
        <v/>
      </c>
      <c r="U221" s="108" t="str">
        <f t="shared" si="54"/>
        <v/>
      </c>
      <c r="V221" s="108" t="str">
        <f t="shared" si="55"/>
        <v/>
      </c>
      <c r="W221" s="108" t="str">
        <f t="shared" si="56"/>
        <v/>
      </c>
      <c r="X221" s="108" t="str">
        <f t="shared" si="57"/>
        <v/>
      </c>
    </row>
    <row r="222" spans="1:24" x14ac:dyDescent="0.25">
      <c r="A222" s="33">
        <v>42766</v>
      </c>
      <c r="B222" s="27">
        <v>84.83</v>
      </c>
      <c r="C222" s="27">
        <v>52.59</v>
      </c>
      <c r="D222" s="27">
        <v>72.900000000000006</v>
      </c>
      <c r="E222" s="30">
        <v>23.31</v>
      </c>
      <c r="F222" s="27">
        <v>70.52</v>
      </c>
      <c r="G222" s="27">
        <v>63.38</v>
      </c>
      <c r="H222" s="27">
        <v>51.96</v>
      </c>
      <c r="I222" s="27">
        <v>50.08</v>
      </c>
      <c r="J222" s="27">
        <v>49.18</v>
      </c>
      <c r="K222" s="27">
        <v>2278.87</v>
      </c>
      <c r="L222" s="102">
        <f t="shared" si="47"/>
        <v>42766</v>
      </c>
      <c r="M222" s="103" t="b">
        <f>(A222&gt;=Interface!$F$5)</f>
        <v>1</v>
      </c>
      <c r="N222" s="103" t="b">
        <f>(A222&lt;=Interface!$F$6)</f>
        <v>0</v>
      </c>
      <c r="O222">
        <f t="shared" si="48"/>
        <v>0</v>
      </c>
      <c r="P222" s="108" t="str">
        <f t="shared" si="49"/>
        <v/>
      </c>
      <c r="Q222" s="108" t="str">
        <f t="shared" si="50"/>
        <v/>
      </c>
      <c r="R222" s="108" t="str">
        <f t="shared" si="51"/>
        <v/>
      </c>
      <c r="S222" s="108" t="str">
        <f t="shared" si="52"/>
        <v/>
      </c>
      <c r="T222" s="108" t="str">
        <f t="shared" si="53"/>
        <v/>
      </c>
      <c r="U222" s="108" t="str">
        <f t="shared" si="54"/>
        <v/>
      </c>
      <c r="V222" s="108" t="str">
        <f t="shared" si="55"/>
        <v/>
      </c>
      <c r="W222" s="108" t="str">
        <f t="shared" si="56"/>
        <v/>
      </c>
      <c r="X222" s="108" t="str">
        <f t="shared" si="57"/>
        <v/>
      </c>
    </row>
    <row r="223" spans="1:24" x14ac:dyDescent="0.25">
      <c r="A223" s="33">
        <v>42794</v>
      </c>
      <c r="B223" s="27">
        <v>86.37</v>
      </c>
      <c r="C223" s="27">
        <v>55.1</v>
      </c>
      <c r="D223" s="27">
        <v>71.38</v>
      </c>
      <c r="E223" s="30">
        <v>24.54</v>
      </c>
      <c r="F223" s="27">
        <v>74.989999999999995</v>
      </c>
      <c r="G223" s="27">
        <v>65.86</v>
      </c>
      <c r="H223" s="27">
        <v>52.25</v>
      </c>
      <c r="I223" s="27">
        <v>52.35</v>
      </c>
      <c r="J223" s="27">
        <v>51.77</v>
      </c>
      <c r="K223" s="27">
        <v>2363.64</v>
      </c>
      <c r="L223" s="102">
        <f t="shared" si="47"/>
        <v>42794</v>
      </c>
      <c r="M223" s="103" t="b">
        <f>(A223&gt;=Interface!$F$5)</f>
        <v>1</v>
      </c>
      <c r="N223" s="103" t="b">
        <f>(A223&lt;=Interface!$F$6)</f>
        <v>0</v>
      </c>
      <c r="O223">
        <f t="shared" si="48"/>
        <v>0</v>
      </c>
      <c r="P223" s="108" t="str">
        <f t="shared" si="49"/>
        <v/>
      </c>
      <c r="Q223" s="108" t="str">
        <f t="shared" si="50"/>
        <v/>
      </c>
      <c r="R223" s="108" t="str">
        <f t="shared" si="51"/>
        <v/>
      </c>
      <c r="S223" s="108" t="str">
        <f t="shared" si="52"/>
        <v/>
      </c>
      <c r="T223" s="108" t="str">
        <f t="shared" si="53"/>
        <v/>
      </c>
      <c r="U223" s="108" t="str">
        <f t="shared" si="54"/>
        <v/>
      </c>
      <c r="V223" s="108" t="str">
        <f t="shared" si="55"/>
        <v/>
      </c>
      <c r="W223" s="108" t="str">
        <f t="shared" si="56"/>
        <v/>
      </c>
      <c r="X223" s="108" t="str">
        <f t="shared" si="57"/>
        <v/>
      </c>
    </row>
    <row r="224" spans="1:24" x14ac:dyDescent="0.25">
      <c r="A224" s="33">
        <v>42825</v>
      </c>
      <c r="B224" s="27">
        <v>87.95</v>
      </c>
      <c r="C224" s="27">
        <v>54.58</v>
      </c>
      <c r="D224" s="27">
        <v>69.900000000000006</v>
      </c>
      <c r="E224" s="30">
        <v>23.73</v>
      </c>
      <c r="F224" s="27">
        <v>74.36</v>
      </c>
      <c r="G224" s="27">
        <v>65.06</v>
      </c>
      <c r="H224" s="27">
        <v>52.41</v>
      </c>
      <c r="I224" s="27">
        <v>53.31</v>
      </c>
      <c r="J224" s="27">
        <v>51.31</v>
      </c>
      <c r="K224" s="27">
        <v>2362.7199999999998</v>
      </c>
      <c r="L224" s="102">
        <f t="shared" si="47"/>
        <v>42825</v>
      </c>
      <c r="M224" s="103" t="b">
        <f>(A224&gt;=Interface!$F$5)</f>
        <v>1</v>
      </c>
      <c r="N224" s="103" t="b">
        <f>(A224&lt;=Interface!$F$6)</f>
        <v>0</v>
      </c>
      <c r="O224">
        <f t="shared" si="48"/>
        <v>0</v>
      </c>
      <c r="P224" s="108" t="str">
        <f t="shared" si="49"/>
        <v/>
      </c>
      <c r="Q224" s="108" t="str">
        <f t="shared" si="50"/>
        <v/>
      </c>
      <c r="R224" s="108" t="str">
        <f t="shared" si="51"/>
        <v/>
      </c>
      <c r="S224" s="108" t="str">
        <f t="shared" si="52"/>
        <v/>
      </c>
      <c r="T224" s="108" t="str">
        <f t="shared" si="53"/>
        <v/>
      </c>
      <c r="U224" s="108" t="str">
        <f t="shared" si="54"/>
        <v/>
      </c>
      <c r="V224" s="108" t="str">
        <f t="shared" si="55"/>
        <v/>
      </c>
      <c r="W224" s="108" t="str">
        <f t="shared" si="56"/>
        <v/>
      </c>
      <c r="X224" s="108" t="str">
        <f t="shared" si="57"/>
        <v/>
      </c>
    </row>
    <row r="225" spans="1:24" x14ac:dyDescent="0.25">
      <c r="A225" s="33">
        <v>42853</v>
      </c>
      <c r="B225" s="27">
        <v>90.06</v>
      </c>
      <c r="C225" s="27">
        <v>55.18</v>
      </c>
      <c r="D225" s="27">
        <v>67.84</v>
      </c>
      <c r="E225" s="30">
        <v>23.53</v>
      </c>
      <c r="F225" s="27">
        <v>75.5</v>
      </c>
      <c r="G225" s="27">
        <v>66.34</v>
      </c>
      <c r="H225" s="27">
        <v>53.07</v>
      </c>
      <c r="I225" s="27">
        <v>54.38</v>
      </c>
      <c r="J225" s="27">
        <v>51.7</v>
      </c>
      <c r="K225" s="27">
        <v>2384.1999999999998</v>
      </c>
      <c r="L225" s="102">
        <f t="shared" si="47"/>
        <v>42853</v>
      </c>
      <c r="M225" s="103" t="b">
        <f>(A225&gt;=Interface!$F$5)</f>
        <v>1</v>
      </c>
      <c r="N225" s="103" t="b">
        <f>(A225&lt;=Interface!$F$6)</f>
        <v>0</v>
      </c>
      <c r="O225">
        <f t="shared" si="48"/>
        <v>0</v>
      </c>
      <c r="P225" s="108" t="str">
        <f t="shared" si="49"/>
        <v/>
      </c>
      <c r="Q225" s="108" t="str">
        <f t="shared" si="50"/>
        <v/>
      </c>
      <c r="R225" s="108" t="str">
        <f t="shared" si="51"/>
        <v/>
      </c>
      <c r="S225" s="108" t="str">
        <f t="shared" si="52"/>
        <v/>
      </c>
      <c r="T225" s="108" t="str">
        <f t="shared" si="53"/>
        <v/>
      </c>
      <c r="U225" s="108" t="str">
        <f t="shared" si="54"/>
        <v/>
      </c>
      <c r="V225" s="108" t="str">
        <f t="shared" si="55"/>
        <v/>
      </c>
      <c r="W225" s="108" t="str">
        <f t="shared" si="56"/>
        <v/>
      </c>
      <c r="X225" s="108" t="str">
        <f t="shared" si="57"/>
        <v/>
      </c>
    </row>
    <row r="226" spans="1:24" x14ac:dyDescent="0.25">
      <c r="A226" s="33">
        <v>42886</v>
      </c>
      <c r="B226" s="27">
        <v>91.05</v>
      </c>
      <c r="C226" s="27">
        <v>56.64</v>
      </c>
      <c r="D226" s="27">
        <v>65.44</v>
      </c>
      <c r="E226" s="30">
        <v>23.25</v>
      </c>
      <c r="F226" s="27">
        <v>76.08</v>
      </c>
      <c r="G226" s="27">
        <v>67.52</v>
      </c>
      <c r="H226" s="27">
        <v>53.08</v>
      </c>
      <c r="I226" s="27">
        <v>56.53</v>
      </c>
      <c r="J226" s="27">
        <v>53.84</v>
      </c>
      <c r="K226" s="27">
        <v>2411.8000000000002</v>
      </c>
      <c r="L226" s="102">
        <f t="shared" si="47"/>
        <v>42886</v>
      </c>
      <c r="M226" s="103" t="b">
        <f>(A226&gt;=Interface!$F$5)</f>
        <v>1</v>
      </c>
      <c r="N226" s="103" t="b">
        <f>(A226&lt;=Interface!$F$6)</f>
        <v>0</v>
      </c>
      <c r="O226">
        <f t="shared" si="48"/>
        <v>0</v>
      </c>
      <c r="P226" s="108" t="str">
        <f t="shared" si="49"/>
        <v/>
      </c>
      <c r="Q226" s="108" t="str">
        <f t="shared" si="50"/>
        <v/>
      </c>
      <c r="R226" s="108" t="str">
        <f t="shared" si="51"/>
        <v/>
      </c>
      <c r="S226" s="108" t="str">
        <f t="shared" si="52"/>
        <v/>
      </c>
      <c r="T226" s="108" t="str">
        <f t="shared" si="53"/>
        <v/>
      </c>
      <c r="U226" s="108" t="str">
        <f t="shared" si="54"/>
        <v/>
      </c>
      <c r="V226" s="108" t="str">
        <f t="shared" si="55"/>
        <v/>
      </c>
      <c r="W226" s="108" t="str">
        <f t="shared" si="56"/>
        <v/>
      </c>
      <c r="X226" s="108" t="str">
        <f t="shared" si="57"/>
        <v/>
      </c>
    </row>
    <row r="227" spans="1:24" x14ac:dyDescent="0.25">
      <c r="A227" s="33">
        <v>42916</v>
      </c>
      <c r="B227" s="27">
        <v>89.63</v>
      </c>
      <c r="C227" s="27">
        <v>54.94</v>
      </c>
      <c r="D227" s="27">
        <v>64.92</v>
      </c>
      <c r="E227" s="30">
        <v>24.67</v>
      </c>
      <c r="F227" s="27">
        <v>79.239999999999995</v>
      </c>
      <c r="G227" s="27">
        <v>68.11</v>
      </c>
      <c r="H227" s="27">
        <v>53.81</v>
      </c>
      <c r="I227" s="27">
        <v>54.72</v>
      </c>
      <c r="J227" s="27">
        <v>51.96</v>
      </c>
      <c r="K227" s="27">
        <v>2423.41</v>
      </c>
      <c r="L227" s="102">
        <f t="shared" si="47"/>
        <v>42916</v>
      </c>
      <c r="M227" s="103" t="b">
        <f>(A227&gt;=Interface!$F$5)</f>
        <v>1</v>
      </c>
      <c r="N227" s="103" t="b">
        <f>(A227&lt;=Interface!$F$6)</f>
        <v>0</v>
      </c>
      <c r="O227">
        <f t="shared" si="48"/>
        <v>0</v>
      </c>
      <c r="P227" s="108" t="str">
        <f t="shared" si="49"/>
        <v/>
      </c>
      <c r="Q227" s="108" t="str">
        <f t="shared" si="50"/>
        <v/>
      </c>
      <c r="R227" s="108" t="str">
        <f t="shared" si="51"/>
        <v/>
      </c>
      <c r="S227" s="108" t="str">
        <f t="shared" si="52"/>
        <v/>
      </c>
      <c r="T227" s="108" t="str">
        <f t="shared" si="53"/>
        <v/>
      </c>
      <c r="U227" s="108" t="str">
        <f t="shared" si="54"/>
        <v/>
      </c>
      <c r="V227" s="108" t="str">
        <f t="shared" si="55"/>
        <v/>
      </c>
      <c r="W227" s="108" t="str">
        <f t="shared" si="56"/>
        <v/>
      </c>
      <c r="X227" s="108" t="str">
        <f t="shared" si="57"/>
        <v/>
      </c>
    </row>
    <row r="228" spans="1:24" x14ac:dyDescent="0.25">
      <c r="A228" s="33">
        <v>42947</v>
      </c>
      <c r="B228" s="27">
        <v>91.36</v>
      </c>
      <c r="C228" s="27">
        <v>55.32</v>
      </c>
      <c r="D228" s="27">
        <v>66.62</v>
      </c>
      <c r="E228" s="30">
        <v>25.09</v>
      </c>
      <c r="F228" s="27">
        <v>79.89</v>
      </c>
      <c r="G228" s="27">
        <v>68.31</v>
      </c>
      <c r="H228" s="27">
        <v>54.64</v>
      </c>
      <c r="I228" s="27">
        <v>57.16</v>
      </c>
      <c r="J228" s="27">
        <v>53.22</v>
      </c>
      <c r="K228" s="27">
        <v>2470.3000000000002</v>
      </c>
      <c r="L228" s="102">
        <f t="shared" si="47"/>
        <v>42947</v>
      </c>
      <c r="M228" s="103" t="b">
        <f>(A228&gt;=Interface!$F$5)</f>
        <v>1</v>
      </c>
      <c r="N228" s="103" t="b">
        <f>(A228&lt;=Interface!$F$6)</f>
        <v>0</v>
      </c>
      <c r="O228">
        <f t="shared" si="48"/>
        <v>0</v>
      </c>
      <c r="P228" s="108" t="str">
        <f t="shared" si="49"/>
        <v/>
      </c>
      <c r="Q228" s="108" t="str">
        <f t="shared" si="50"/>
        <v/>
      </c>
      <c r="R228" s="108" t="str">
        <f t="shared" si="51"/>
        <v/>
      </c>
      <c r="S228" s="108" t="str">
        <f t="shared" si="52"/>
        <v/>
      </c>
      <c r="T228" s="108" t="str">
        <f t="shared" si="53"/>
        <v/>
      </c>
      <c r="U228" s="108" t="str">
        <f t="shared" si="54"/>
        <v/>
      </c>
      <c r="V228" s="108" t="str">
        <f t="shared" si="55"/>
        <v/>
      </c>
      <c r="W228" s="108" t="str">
        <f t="shared" si="56"/>
        <v/>
      </c>
      <c r="X228" s="108" t="str">
        <f t="shared" si="57"/>
        <v/>
      </c>
    </row>
    <row r="229" spans="1:24" x14ac:dyDescent="0.25">
      <c r="A229" s="33">
        <v>42978</v>
      </c>
      <c r="B229" s="27">
        <v>89.66</v>
      </c>
      <c r="C229" s="27">
        <v>54.71</v>
      </c>
      <c r="D229" s="27">
        <v>62.97</v>
      </c>
      <c r="E229" s="30">
        <v>24.7</v>
      </c>
      <c r="F229" s="27">
        <v>81.290000000000006</v>
      </c>
      <c r="G229" s="27">
        <v>68.459999999999994</v>
      </c>
      <c r="H229" s="27">
        <v>55.07</v>
      </c>
      <c r="I229" s="27">
        <v>58.83</v>
      </c>
      <c r="J229" s="27">
        <v>54.97</v>
      </c>
      <c r="K229" s="27">
        <v>2471.65</v>
      </c>
      <c r="L229" s="102">
        <f t="shared" si="47"/>
        <v>42978</v>
      </c>
      <c r="M229" s="103" t="b">
        <f>(A229&gt;=Interface!$F$5)</f>
        <v>1</v>
      </c>
      <c r="N229" s="103" t="b">
        <f>(A229&lt;=Interface!$F$6)</f>
        <v>0</v>
      </c>
      <c r="O229">
        <f t="shared" si="48"/>
        <v>0</v>
      </c>
      <c r="P229" s="108" t="str">
        <f t="shared" si="49"/>
        <v/>
      </c>
      <c r="Q229" s="108" t="str">
        <f t="shared" si="50"/>
        <v/>
      </c>
      <c r="R229" s="108" t="str">
        <f t="shared" si="51"/>
        <v/>
      </c>
      <c r="S229" s="108" t="str">
        <f t="shared" si="52"/>
        <v/>
      </c>
      <c r="T229" s="108" t="str">
        <f t="shared" si="53"/>
        <v/>
      </c>
      <c r="U229" s="108" t="str">
        <f t="shared" si="54"/>
        <v/>
      </c>
      <c r="V229" s="108" t="str">
        <f t="shared" si="55"/>
        <v/>
      </c>
      <c r="W229" s="108" t="str">
        <f t="shared" si="56"/>
        <v/>
      </c>
      <c r="X229" s="108" t="str">
        <f t="shared" si="57"/>
        <v/>
      </c>
    </row>
    <row r="230" spans="1:24" x14ac:dyDescent="0.25">
      <c r="A230" s="33">
        <v>43007</v>
      </c>
      <c r="B230" s="27">
        <v>90.08</v>
      </c>
      <c r="C230" s="27">
        <v>53.98</v>
      </c>
      <c r="D230" s="27">
        <v>68.48</v>
      </c>
      <c r="E230" s="30">
        <v>25.86</v>
      </c>
      <c r="F230" s="27">
        <v>81.73</v>
      </c>
      <c r="G230" s="27">
        <v>71</v>
      </c>
      <c r="H230" s="27">
        <v>56.8</v>
      </c>
      <c r="I230" s="27">
        <v>59.1</v>
      </c>
      <c r="J230" s="27">
        <v>53.05</v>
      </c>
      <c r="K230" s="27">
        <v>2519.36</v>
      </c>
      <c r="L230" s="102">
        <f t="shared" si="47"/>
        <v>43007</v>
      </c>
      <c r="M230" s="103" t="b">
        <f>(A230&gt;=Interface!$F$5)</f>
        <v>1</v>
      </c>
      <c r="N230" s="103" t="b">
        <f>(A230&lt;=Interface!$F$6)</f>
        <v>0</v>
      </c>
      <c r="O230">
        <f t="shared" si="48"/>
        <v>0</v>
      </c>
      <c r="P230" s="108" t="str">
        <f t="shared" si="49"/>
        <v/>
      </c>
      <c r="Q230" s="108" t="str">
        <f t="shared" si="50"/>
        <v/>
      </c>
      <c r="R230" s="108" t="str">
        <f t="shared" si="51"/>
        <v/>
      </c>
      <c r="S230" s="108" t="str">
        <f t="shared" si="52"/>
        <v/>
      </c>
      <c r="T230" s="108" t="str">
        <f t="shared" si="53"/>
        <v/>
      </c>
      <c r="U230" s="108" t="str">
        <f t="shared" si="54"/>
        <v/>
      </c>
      <c r="V230" s="108" t="str">
        <f t="shared" si="55"/>
        <v/>
      </c>
      <c r="W230" s="108" t="str">
        <f t="shared" si="56"/>
        <v/>
      </c>
      <c r="X230" s="108" t="str">
        <f t="shared" si="57"/>
        <v/>
      </c>
    </row>
    <row r="231" spans="1:24" x14ac:dyDescent="0.25">
      <c r="A231" s="33">
        <v>43039</v>
      </c>
      <c r="B231" s="27">
        <v>91.99</v>
      </c>
      <c r="C231" s="27">
        <v>53.09</v>
      </c>
      <c r="D231" s="27">
        <v>67.91</v>
      </c>
      <c r="E231" s="30">
        <v>26.6</v>
      </c>
      <c r="F231" s="27">
        <v>81.11</v>
      </c>
      <c r="G231" s="27">
        <v>71.53</v>
      </c>
      <c r="H231" s="27">
        <v>59</v>
      </c>
      <c r="I231" s="27">
        <v>62.95</v>
      </c>
      <c r="J231" s="27">
        <v>55.12</v>
      </c>
      <c r="K231" s="27">
        <v>2575.2600000000002</v>
      </c>
      <c r="L231" s="102">
        <f t="shared" si="47"/>
        <v>43039</v>
      </c>
      <c r="M231" s="103" t="b">
        <f>(A231&gt;=Interface!$F$5)</f>
        <v>1</v>
      </c>
      <c r="N231" s="103" t="b">
        <f>(A231&lt;=Interface!$F$6)</f>
        <v>0</v>
      </c>
      <c r="O231">
        <f t="shared" si="48"/>
        <v>0</v>
      </c>
      <c r="P231" s="108" t="str">
        <f t="shared" si="49"/>
        <v/>
      </c>
      <c r="Q231" s="108" t="str">
        <f t="shared" si="50"/>
        <v/>
      </c>
      <c r="R231" s="108" t="str">
        <f t="shared" si="51"/>
        <v/>
      </c>
      <c r="S231" s="108" t="str">
        <f t="shared" si="52"/>
        <v/>
      </c>
      <c r="T231" s="108" t="str">
        <f t="shared" si="53"/>
        <v/>
      </c>
      <c r="U231" s="108" t="str">
        <f t="shared" si="54"/>
        <v/>
      </c>
      <c r="V231" s="108" t="str">
        <f t="shared" si="55"/>
        <v/>
      </c>
      <c r="W231" s="108" t="str">
        <f t="shared" si="56"/>
        <v/>
      </c>
      <c r="X231" s="108" t="str">
        <f t="shared" si="57"/>
        <v/>
      </c>
    </row>
    <row r="232" spans="1:24" x14ac:dyDescent="0.25">
      <c r="A232" s="33">
        <v>43069</v>
      </c>
      <c r="B232" s="27">
        <v>96.65</v>
      </c>
      <c r="C232" s="27">
        <v>56.05</v>
      </c>
      <c r="D232" s="27">
        <v>69.099999999999994</v>
      </c>
      <c r="E232" s="30">
        <v>27.52</v>
      </c>
      <c r="F232" s="27">
        <v>83.47</v>
      </c>
      <c r="G232" s="27">
        <v>74.510000000000005</v>
      </c>
      <c r="H232" s="27">
        <v>59.56</v>
      </c>
      <c r="I232" s="27">
        <v>63.84</v>
      </c>
      <c r="J232" s="27">
        <v>56.6</v>
      </c>
      <c r="K232" s="27">
        <v>2647.58</v>
      </c>
      <c r="L232" s="102">
        <f t="shared" si="47"/>
        <v>43069</v>
      </c>
      <c r="M232" s="103" t="b">
        <f>(A232&gt;=Interface!$F$5)</f>
        <v>1</v>
      </c>
      <c r="N232" s="103" t="b">
        <f>(A232&lt;=Interface!$F$6)</f>
        <v>0</v>
      </c>
      <c r="O232">
        <f t="shared" si="48"/>
        <v>0</v>
      </c>
      <c r="P232" s="108" t="str">
        <f t="shared" si="49"/>
        <v/>
      </c>
      <c r="Q232" s="108" t="str">
        <f t="shared" si="50"/>
        <v/>
      </c>
      <c r="R232" s="108" t="str">
        <f t="shared" si="51"/>
        <v/>
      </c>
      <c r="S232" s="108" t="str">
        <f t="shared" si="52"/>
        <v/>
      </c>
      <c r="T232" s="108" t="str">
        <f t="shared" si="53"/>
        <v/>
      </c>
      <c r="U232" s="108" t="str">
        <f t="shared" si="54"/>
        <v/>
      </c>
      <c r="V232" s="108" t="str">
        <f t="shared" si="55"/>
        <v/>
      </c>
      <c r="W232" s="108" t="str">
        <f t="shared" si="56"/>
        <v/>
      </c>
      <c r="X232" s="108" t="str">
        <f t="shared" si="57"/>
        <v/>
      </c>
    </row>
    <row r="233" spans="1:24" x14ac:dyDescent="0.25">
      <c r="A233" s="33">
        <v>43098</v>
      </c>
      <c r="B233" s="27">
        <v>98.69</v>
      </c>
      <c r="C233" s="27">
        <v>56.89</v>
      </c>
      <c r="D233" s="27">
        <v>72.260000000000005</v>
      </c>
      <c r="E233" s="30">
        <v>27.91</v>
      </c>
      <c r="F233" s="27">
        <v>82.68</v>
      </c>
      <c r="G233" s="27">
        <v>75.67</v>
      </c>
      <c r="H233" s="27">
        <v>60.53</v>
      </c>
      <c r="I233" s="27">
        <v>63.95</v>
      </c>
      <c r="J233" s="27">
        <v>52.68</v>
      </c>
      <c r="K233" s="27">
        <v>2673.61</v>
      </c>
      <c r="L233" s="102">
        <f t="shared" si="47"/>
        <v>43098</v>
      </c>
      <c r="M233" s="103" t="b">
        <f>(A233&gt;=Interface!$F$5)</f>
        <v>1</v>
      </c>
      <c r="N233" s="103" t="b">
        <f>(A233&lt;=Interface!$F$6)</f>
        <v>0</v>
      </c>
      <c r="O233">
        <f t="shared" si="48"/>
        <v>0</v>
      </c>
      <c r="P233" s="108" t="str">
        <f t="shared" si="49"/>
        <v/>
      </c>
      <c r="Q233" s="108" t="str">
        <f t="shared" si="50"/>
        <v/>
      </c>
      <c r="R233" s="108" t="str">
        <f t="shared" si="51"/>
        <v/>
      </c>
      <c r="S233" s="108" t="str">
        <f t="shared" si="52"/>
        <v/>
      </c>
      <c r="T233" s="108" t="str">
        <f t="shared" si="53"/>
        <v/>
      </c>
      <c r="U233" s="108" t="str">
        <f t="shared" si="54"/>
        <v/>
      </c>
      <c r="V233" s="108" t="str">
        <f t="shared" si="55"/>
        <v/>
      </c>
      <c r="W233" s="108" t="str">
        <f t="shared" si="56"/>
        <v/>
      </c>
      <c r="X233" s="108" t="str">
        <f t="shared" si="57"/>
        <v/>
      </c>
    </row>
    <row r="234" spans="1:24" x14ac:dyDescent="0.25">
      <c r="A234" s="33">
        <v>43131</v>
      </c>
      <c r="B234" s="27">
        <v>107.81</v>
      </c>
      <c r="C234" s="27">
        <v>57.82</v>
      </c>
      <c r="D234" s="27">
        <v>74.849999999999994</v>
      </c>
      <c r="E234" s="30">
        <v>29.74</v>
      </c>
      <c r="F234" s="27">
        <v>88.1</v>
      </c>
      <c r="G234" s="27">
        <v>79.73</v>
      </c>
      <c r="H234" s="27">
        <v>62.95</v>
      </c>
      <c r="I234" s="27">
        <v>68.45</v>
      </c>
      <c r="J234" s="27">
        <v>51.04</v>
      </c>
      <c r="K234" s="27">
        <v>2823.81</v>
      </c>
      <c r="L234" s="102">
        <f t="shared" si="47"/>
        <v>43131</v>
      </c>
      <c r="M234" s="103" t="b">
        <f>(A234&gt;=Interface!$F$5)</f>
        <v>1</v>
      </c>
      <c r="N234" s="103" t="b">
        <f>(A234&lt;=Interface!$F$6)</f>
        <v>0</v>
      </c>
      <c r="O234">
        <f t="shared" si="48"/>
        <v>0</v>
      </c>
      <c r="P234" s="108" t="str">
        <f t="shared" si="49"/>
        <v/>
      </c>
      <c r="Q234" s="108" t="str">
        <f t="shared" si="50"/>
        <v/>
      </c>
      <c r="R234" s="108" t="str">
        <f t="shared" si="51"/>
        <v/>
      </c>
      <c r="S234" s="108" t="str">
        <f t="shared" si="52"/>
        <v/>
      </c>
      <c r="T234" s="108" t="str">
        <f t="shared" si="53"/>
        <v/>
      </c>
      <c r="U234" s="108" t="str">
        <f t="shared" si="54"/>
        <v/>
      </c>
      <c r="V234" s="108" t="str">
        <f t="shared" si="55"/>
        <v/>
      </c>
      <c r="W234" s="108" t="str">
        <f t="shared" si="56"/>
        <v/>
      </c>
      <c r="X234" s="108" t="str">
        <f t="shared" si="57"/>
        <v/>
      </c>
    </row>
    <row r="235" spans="1:24" x14ac:dyDescent="0.25">
      <c r="A235" s="33">
        <v>43159</v>
      </c>
      <c r="B235" s="27">
        <v>104.07</v>
      </c>
      <c r="C235" s="27">
        <v>53.41</v>
      </c>
      <c r="D235" s="27">
        <v>66.739999999999995</v>
      </c>
      <c r="E235" s="30">
        <v>28.87</v>
      </c>
      <c r="F235" s="27">
        <v>84.14</v>
      </c>
      <c r="G235" s="27">
        <v>76.650000000000006</v>
      </c>
      <c r="H235" s="27">
        <v>59.63</v>
      </c>
      <c r="I235" s="27">
        <v>68.17</v>
      </c>
      <c r="J235" s="27">
        <v>49.06</v>
      </c>
      <c r="K235" s="27">
        <v>2713.83</v>
      </c>
      <c r="L235" s="102">
        <f t="shared" si="47"/>
        <v>43159</v>
      </c>
      <c r="M235" s="103" t="b">
        <f>(A235&gt;=Interface!$F$5)</f>
        <v>1</v>
      </c>
      <c r="N235" s="103" t="b">
        <f>(A235&lt;=Interface!$F$6)</f>
        <v>0</v>
      </c>
      <c r="O235">
        <f t="shared" si="48"/>
        <v>0</v>
      </c>
      <c r="P235" s="108" t="str">
        <f t="shared" si="49"/>
        <v/>
      </c>
      <c r="Q235" s="108" t="str">
        <f t="shared" si="50"/>
        <v/>
      </c>
      <c r="R235" s="108" t="str">
        <f t="shared" si="51"/>
        <v/>
      </c>
      <c r="S235" s="108" t="str">
        <f t="shared" si="52"/>
        <v/>
      </c>
      <c r="T235" s="108" t="str">
        <f t="shared" si="53"/>
        <v/>
      </c>
      <c r="U235" s="108" t="str">
        <f t="shared" si="54"/>
        <v/>
      </c>
      <c r="V235" s="108" t="str">
        <f t="shared" si="55"/>
        <v/>
      </c>
      <c r="W235" s="108" t="str">
        <f t="shared" si="56"/>
        <v/>
      </c>
      <c r="X235" s="108" t="str">
        <f t="shared" si="57"/>
        <v/>
      </c>
    </row>
    <row r="236" spans="1:24" x14ac:dyDescent="0.25">
      <c r="A236" s="33">
        <v>43189</v>
      </c>
      <c r="B236" s="27">
        <v>101.29</v>
      </c>
      <c r="C236" s="27">
        <v>52.63</v>
      </c>
      <c r="D236" s="27">
        <v>67.41</v>
      </c>
      <c r="E236" s="30">
        <v>27.57</v>
      </c>
      <c r="F236" s="27">
        <v>81.400000000000006</v>
      </c>
      <c r="G236" s="27">
        <v>74.290000000000006</v>
      </c>
      <c r="H236" s="27">
        <v>56.94</v>
      </c>
      <c r="I236" s="27">
        <v>65.42</v>
      </c>
      <c r="J236" s="27">
        <v>50.53</v>
      </c>
      <c r="K236" s="27">
        <v>2640.87</v>
      </c>
      <c r="L236" s="102">
        <f t="shared" si="47"/>
        <v>43189</v>
      </c>
      <c r="M236" s="103" t="b">
        <f>(A236&gt;=Interface!$F$5)</f>
        <v>1</v>
      </c>
      <c r="N236" s="103" t="b">
        <f>(A236&lt;=Interface!$F$6)</f>
        <v>0</v>
      </c>
      <c r="O236">
        <f t="shared" si="48"/>
        <v>0</v>
      </c>
      <c r="P236" s="108" t="str">
        <f t="shared" si="49"/>
        <v/>
      </c>
      <c r="Q236" s="108" t="str">
        <f t="shared" si="50"/>
        <v/>
      </c>
      <c r="R236" s="108" t="str">
        <f t="shared" si="51"/>
        <v/>
      </c>
      <c r="S236" s="108" t="str">
        <f t="shared" si="52"/>
        <v/>
      </c>
      <c r="T236" s="108" t="str">
        <f t="shared" si="53"/>
        <v/>
      </c>
      <c r="U236" s="108" t="str">
        <f t="shared" si="54"/>
        <v/>
      </c>
      <c r="V236" s="108" t="str">
        <f t="shared" si="55"/>
        <v/>
      </c>
      <c r="W236" s="108" t="str">
        <f t="shared" si="56"/>
        <v/>
      </c>
      <c r="X236" s="108" t="str">
        <f t="shared" si="57"/>
        <v/>
      </c>
    </row>
    <row r="237" spans="1:24" x14ac:dyDescent="0.25">
      <c r="A237" s="33">
        <v>43220</v>
      </c>
      <c r="B237" s="27">
        <v>103.7</v>
      </c>
      <c r="C237" s="27">
        <v>50.45</v>
      </c>
      <c r="D237" s="27">
        <v>73.81</v>
      </c>
      <c r="E237" s="30">
        <v>27.45</v>
      </c>
      <c r="F237" s="27">
        <v>82.26</v>
      </c>
      <c r="G237" s="27">
        <v>72.22</v>
      </c>
      <c r="H237" s="27">
        <v>57.01</v>
      </c>
      <c r="I237" s="27">
        <v>65.459999999999994</v>
      </c>
      <c r="J237" s="27">
        <v>51.56</v>
      </c>
      <c r="K237" s="27">
        <v>2648.05</v>
      </c>
      <c r="L237" s="102">
        <f t="shared" si="47"/>
        <v>43220</v>
      </c>
      <c r="M237" s="103" t="b">
        <f>(A237&gt;=Interface!$F$5)</f>
        <v>1</v>
      </c>
      <c r="N237" s="103" t="b">
        <f>(A237&lt;=Interface!$F$6)</f>
        <v>0</v>
      </c>
      <c r="O237">
        <f t="shared" si="48"/>
        <v>0</v>
      </c>
      <c r="P237" s="108" t="str">
        <f t="shared" si="49"/>
        <v/>
      </c>
      <c r="Q237" s="108" t="str">
        <f t="shared" si="50"/>
        <v/>
      </c>
      <c r="R237" s="108" t="str">
        <f t="shared" si="51"/>
        <v/>
      </c>
      <c r="S237" s="108" t="str">
        <f t="shared" si="52"/>
        <v/>
      </c>
      <c r="T237" s="108" t="str">
        <f t="shared" si="53"/>
        <v/>
      </c>
      <c r="U237" s="108" t="str">
        <f t="shared" si="54"/>
        <v/>
      </c>
      <c r="V237" s="108" t="str">
        <f t="shared" si="55"/>
        <v/>
      </c>
      <c r="W237" s="108" t="str">
        <f t="shared" si="56"/>
        <v/>
      </c>
      <c r="X237" s="108" t="str">
        <f t="shared" si="57"/>
        <v/>
      </c>
    </row>
    <row r="238" spans="1:24" x14ac:dyDescent="0.25">
      <c r="A238" s="33">
        <v>43251</v>
      </c>
      <c r="B238" s="27">
        <v>105.76</v>
      </c>
      <c r="C238" s="27">
        <v>49.66</v>
      </c>
      <c r="D238" s="27">
        <v>76.02</v>
      </c>
      <c r="E238" s="30">
        <v>27.18</v>
      </c>
      <c r="F238" s="27">
        <v>82.41</v>
      </c>
      <c r="G238" s="27">
        <v>74.44</v>
      </c>
      <c r="H238" s="27">
        <v>58.18</v>
      </c>
      <c r="I238" s="27">
        <v>69.900000000000006</v>
      </c>
      <c r="J238" s="27">
        <v>50.99</v>
      </c>
      <c r="K238" s="27">
        <v>2705.27</v>
      </c>
      <c r="L238" s="102">
        <f t="shared" si="47"/>
        <v>43251</v>
      </c>
      <c r="M238" s="103" t="b">
        <f>(A238&gt;=Interface!$F$5)</f>
        <v>1</v>
      </c>
      <c r="N238" s="103" t="b">
        <f>(A238&lt;=Interface!$F$6)</f>
        <v>0</v>
      </c>
      <c r="O238">
        <f t="shared" si="48"/>
        <v>0</v>
      </c>
      <c r="P238" s="108" t="str">
        <f t="shared" si="49"/>
        <v/>
      </c>
      <c r="Q238" s="108" t="str">
        <f t="shared" si="50"/>
        <v/>
      </c>
      <c r="R238" s="108" t="str">
        <f t="shared" si="51"/>
        <v/>
      </c>
      <c r="S238" s="108" t="str">
        <f t="shared" si="52"/>
        <v/>
      </c>
      <c r="T238" s="108" t="str">
        <f t="shared" si="53"/>
        <v/>
      </c>
      <c r="U238" s="108" t="str">
        <f t="shared" si="54"/>
        <v/>
      </c>
      <c r="V238" s="108" t="str">
        <f t="shared" si="55"/>
        <v/>
      </c>
      <c r="W238" s="108" t="str">
        <f t="shared" si="56"/>
        <v/>
      </c>
      <c r="X238" s="108" t="str">
        <f t="shared" si="57"/>
        <v/>
      </c>
    </row>
    <row r="239" spans="1:24" x14ac:dyDescent="0.25">
      <c r="A239" s="33">
        <v>43280</v>
      </c>
      <c r="B239" s="27">
        <v>109.3</v>
      </c>
      <c r="C239" s="27">
        <v>51.53</v>
      </c>
      <c r="D239" s="27">
        <v>75.94</v>
      </c>
      <c r="E239" s="30">
        <v>26.59</v>
      </c>
      <c r="F239" s="27">
        <v>83.46</v>
      </c>
      <c r="G239" s="27">
        <v>71.63</v>
      </c>
      <c r="H239" s="27">
        <v>58.07</v>
      </c>
      <c r="I239" s="27">
        <v>69.47</v>
      </c>
      <c r="J239" s="27">
        <v>51.96</v>
      </c>
      <c r="K239" s="27">
        <v>2718.37</v>
      </c>
      <c r="L239" s="102">
        <f t="shared" si="47"/>
        <v>43280</v>
      </c>
      <c r="M239" s="103" t="b">
        <f>(A239&gt;=Interface!$F$5)</f>
        <v>1</v>
      </c>
      <c r="N239" s="103" t="b">
        <f>(A239&lt;=Interface!$F$6)</f>
        <v>0</v>
      </c>
      <c r="O239">
        <f t="shared" si="48"/>
        <v>0</v>
      </c>
      <c r="P239" s="108" t="str">
        <f t="shared" si="49"/>
        <v/>
      </c>
      <c r="Q239" s="108" t="str">
        <f t="shared" si="50"/>
        <v/>
      </c>
      <c r="R239" s="108" t="str">
        <f t="shared" si="51"/>
        <v/>
      </c>
      <c r="S239" s="108" t="str">
        <f t="shared" si="52"/>
        <v/>
      </c>
      <c r="T239" s="108" t="str">
        <f t="shared" si="53"/>
        <v/>
      </c>
      <c r="U239" s="108" t="str">
        <f t="shared" si="54"/>
        <v/>
      </c>
      <c r="V239" s="108" t="str">
        <f t="shared" si="55"/>
        <v/>
      </c>
      <c r="W239" s="108" t="str">
        <f t="shared" si="56"/>
        <v/>
      </c>
      <c r="X239" s="108" t="str">
        <f t="shared" si="57"/>
        <v/>
      </c>
    </row>
    <row r="240" spans="1:24" x14ac:dyDescent="0.25">
      <c r="A240" s="33">
        <v>43312</v>
      </c>
      <c r="B240" s="27">
        <v>111.27</v>
      </c>
      <c r="C240" s="27">
        <v>53.57</v>
      </c>
      <c r="D240" s="27">
        <v>77.12</v>
      </c>
      <c r="E240" s="30">
        <v>27.95</v>
      </c>
      <c r="F240" s="27">
        <v>88.93</v>
      </c>
      <c r="G240" s="27">
        <v>76.92</v>
      </c>
      <c r="H240" s="27">
        <v>59.73</v>
      </c>
      <c r="I240" s="27">
        <v>70.92</v>
      </c>
      <c r="J240" s="27">
        <v>52.79</v>
      </c>
      <c r="K240" s="27">
        <v>2816.29</v>
      </c>
      <c r="L240" s="102">
        <f t="shared" si="47"/>
        <v>43312</v>
      </c>
      <c r="M240" s="103" t="b">
        <f>(A240&gt;=Interface!$F$5)</f>
        <v>1</v>
      </c>
      <c r="N240" s="103" t="b">
        <f>(A240&lt;=Interface!$F$6)</f>
        <v>0</v>
      </c>
      <c r="O240">
        <f t="shared" si="48"/>
        <v>0</v>
      </c>
      <c r="P240" s="108" t="str">
        <f t="shared" si="49"/>
        <v/>
      </c>
      <c r="Q240" s="108" t="str">
        <f t="shared" si="50"/>
        <v/>
      </c>
      <c r="R240" s="108" t="str">
        <f t="shared" si="51"/>
        <v/>
      </c>
      <c r="S240" s="108" t="str">
        <f t="shared" si="52"/>
        <v/>
      </c>
      <c r="T240" s="108" t="str">
        <f t="shared" si="53"/>
        <v/>
      </c>
      <c r="U240" s="108" t="str">
        <f t="shared" si="54"/>
        <v/>
      </c>
      <c r="V240" s="108" t="str">
        <f t="shared" si="55"/>
        <v/>
      </c>
      <c r="W240" s="108" t="str">
        <f t="shared" si="56"/>
        <v/>
      </c>
      <c r="X240" s="108" t="str">
        <f t="shared" si="57"/>
        <v/>
      </c>
    </row>
    <row r="241" spans="1:24" x14ac:dyDescent="0.25">
      <c r="A241" s="33">
        <v>43343</v>
      </c>
      <c r="B241" s="27">
        <v>116.95</v>
      </c>
      <c r="C241" s="27">
        <v>53.78</v>
      </c>
      <c r="D241" s="27">
        <v>74.44</v>
      </c>
      <c r="E241" s="30">
        <v>28.33</v>
      </c>
      <c r="F241" s="27">
        <v>92.78</v>
      </c>
      <c r="G241" s="27">
        <v>77.099999999999994</v>
      </c>
      <c r="H241" s="27">
        <v>59.27</v>
      </c>
      <c r="I241" s="27">
        <v>75.599999999999994</v>
      </c>
      <c r="J241" s="27">
        <v>53.47</v>
      </c>
      <c r="K241" s="27">
        <v>2901.52</v>
      </c>
      <c r="L241" s="102">
        <f t="shared" si="47"/>
        <v>43343</v>
      </c>
      <c r="M241" s="103" t="b">
        <f>(A241&gt;=Interface!$F$5)</f>
        <v>1</v>
      </c>
      <c r="N241" s="103" t="b">
        <f>(A241&lt;=Interface!$F$6)</f>
        <v>0</v>
      </c>
      <c r="O241">
        <f t="shared" si="48"/>
        <v>0</v>
      </c>
      <c r="P241" s="108" t="str">
        <f t="shared" si="49"/>
        <v/>
      </c>
      <c r="Q241" s="108" t="str">
        <f t="shared" si="50"/>
        <v/>
      </c>
      <c r="R241" s="108" t="str">
        <f t="shared" si="51"/>
        <v/>
      </c>
      <c r="S241" s="108" t="str">
        <f t="shared" si="52"/>
        <v/>
      </c>
      <c r="T241" s="108" t="str">
        <f t="shared" si="53"/>
        <v/>
      </c>
      <c r="U241" s="108" t="str">
        <f t="shared" si="54"/>
        <v/>
      </c>
      <c r="V241" s="108" t="str">
        <f t="shared" si="55"/>
        <v/>
      </c>
      <c r="W241" s="108" t="str">
        <f t="shared" si="56"/>
        <v/>
      </c>
      <c r="X241" s="108" t="str">
        <f t="shared" si="57"/>
        <v/>
      </c>
    </row>
    <row r="242" spans="1:24" x14ac:dyDescent="0.25">
      <c r="A242" s="33">
        <v>43371</v>
      </c>
      <c r="B242" s="27">
        <v>117.22</v>
      </c>
      <c r="C242" s="27">
        <v>53.93</v>
      </c>
      <c r="D242" s="27">
        <v>75.739999999999995</v>
      </c>
      <c r="E242" s="30">
        <v>27.58</v>
      </c>
      <c r="F242" s="27">
        <v>95.15</v>
      </c>
      <c r="G242" s="27">
        <v>78.400000000000006</v>
      </c>
      <c r="H242" s="27">
        <v>57.93</v>
      </c>
      <c r="I242" s="27">
        <v>75.33</v>
      </c>
      <c r="J242" s="27">
        <v>52.65</v>
      </c>
      <c r="K242" s="27">
        <v>2913.98</v>
      </c>
      <c r="L242" s="102">
        <f t="shared" si="47"/>
        <v>43371</v>
      </c>
      <c r="M242" s="103" t="b">
        <f>(A242&gt;=Interface!$F$5)</f>
        <v>1</v>
      </c>
      <c r="N242" s="103" t="b">
        <f>(A242&lt;=Interface!$F$6)</f>
        <v>0</v>
      </c>
      <c r="O242">
        <f t="shared" si="48"/>
        <v>0</v>
      </c>
      <c r="P242" s="108" t="str">
        <f t="shared" si="49"/>
        <v/>
      </c>
      <c r="Q242" s="108" t="str">
        <f t="shared" si="50"/>
        <v/>
      </c>
      <c r="R242" s="108" t="str">
        <f t="shared" si="51"/>
        <v/>
      </c>
      <c r="S242" s="108" t="str">
        <f t="shared" si="52"/>
        <v/>
      </c>
      <c r="T242" s="108" t="str">
        <f t="shared" si="53"/>
        <v/>
      </c>
      <c r="U242" s="108" t="str">
        <f t="shared" si="54"/>
        <v/>
      </c>
      <c r="V242" s="108" t="str">
        <f t="shared" si="55"/>
        <v/>
      </c>
      <c r="W242" s="108" t="str">
        <f t="shared" si="56"/>
        <v/>
      </c>
      <c r="X242" s="108" t="str">
        <f t="shared" si="57"/>
        <v/>
      </c>
    </row>
    <row r="243" spans="1:24" x14ac:dyDescent="0.25">
      <c r="A243" s="33">
        <v>43404</v>
      </c>
      <c r="B243" s="27">
        <v>105.38</v>
      </c>
      <c r="C243" s="27">
        <v>55.01</v>
      </c>
      <c r="D243" s="27">
        <v>67.16</v>
      </c>
      <c r="E243" s="30">
        <v>26.28</v>
      </c>
      <c r="F243" s="27">
        <v>88.7</v>
      </c>
      <c r="G243" s="27">
        <v>69.88</v>
      </c>
      <c r="H243" s="27">
        <v>52.61</v>
      </c>
      <c r="I243" s="27">
        <v>69.3</v>
      </c>
      <c r="J243" s="27">
        <v>53.69</v>
      </c>
      <c r="K243" s="27">
        <v>2711.74</v>
      </c>
      <c r="L243" s="102">
        <f t="shared" si="47"/>
        <v>43404</v>
      </c>
      <c r="M243" s="103" t="b">
        <f>(A243&gt;=Interface!$F$5)</f>
        <v>1</v>
      </c>
      <c r="N243" s="103" t="b">
        <f>(A243&lt;=Interface!$F$6)</f>
        <v>0</v>
      </c>
      <c r="O243">
        <f t="shared" si="48"/>
        <v>0</v>
      </c>
      <c r="P243" s="108" t="str">
        <f t="shared" si="49"/>
        <v/>
      </c>
      <c r="Q243" s="108" t="str">
        <f t="shared" si="50"/>
        <v/>
      </c>
      <c r="R243" s="108" t="str">
        <f t="shared" si="51"/>
        <v/>
      </c>
      <c r="S243" s="108" t="str">
        <f t="shared" si="52"/>
        <v/>
      </c>
      <c r="T243" s="108" t="str">
        <f t="shared" si="53"/>
        <v/>
      </c>
      <c r="U243" s="108" t="str">
        <f t="shared" si="54"/>
        <v/>
      </c>
      <c r="V243" s="108" t="str">
        <f t="shared" si="55"/>
        <v/>
      </c>
      <c r="W243" s="108" t="str">
        <f t="shared" si="56"/>
        <v/>
      </c>
      <c r="X243" s="108" t="str">
        <f t="shared" si="57"/>
        <v/>
      </c>
    </row>
    <row r="244" spans="1:24" x14ac:dyDescent="0.25">
      <c r="A244" s="33">
        <v>43434</v>
      </c>
      <c r="B244" s="27">
        <v>107.99</v>
      </c>
      <c r="C244" s="27">
        <v>56.26</v>
      </c>
      <c r="D244" s="27">
        <v>66.11</v>
      </c>
      <c r="E244" s="30">
        <v>26.97</v>
      </c>
      <c r="F244" s="27">
        <v>95.87</v>
      </c>
      <c r="G244" s="27">
        <v>72.540000000000006</v>
      </c>
      <c r="H244" s="27">
        <v>54.61</v>
      </c>
      <c r="I244" s="27">
        <v>67.94</v>
      </c>
      <c r="J244" s="27">
        <v>55.59</v>
      </c>
      <c r="K244" s="27">
        <v>2760.17</v>
      </c>
      <c r="L244" s="102">
        <f t="shared" si="47"/>
        <v>43434</v>
      </c>
      <c r="M244" s="103" t="b">
        <f>(A244&gt;=Interface!$F$5)</f>
        <v>1</v>
      </c>
      <c r="N244" s="103" t="b">
        <f>(A244&lt;=Interface!$F$6)</f>
        <v>0</v>
      </c>
      <c r="O244">
        <f t="shared" si="48"/>
        <v>0</v>
      </c>
      <c r="P244" s="108" t="str">
        <f t="shared" si="49"/>
        <v/>
      </c>
      <c r="Q244" s="108" t="str">
        <f t="shared" si="50"/>
        <v/>
      </c>
      <c r="R244" s="108" t="str">
        <f t="shared" si="51"/>
        <v/>
      </c>
      <c r="S244" s="108" t="str">
        <f t="shared" si="52"/>
        <v/>
      </c>
      <c r="T244" s="108" t="str">
        <f t="shared" si="53"/>
        <v/>
      </c>
      <c r="U244" s="108" t="str">
        <f t="shared" si="54"/>
        <v/>
      </c>
      <c r="V244" s="108" t="str">
        <f t="shared" si="55"/>
        <v/>
      </c>
      <c r="W244" s="108" t="str">
        <f t="shared" si="56"/>
        <v/>
      </c>
      <c r="X244" s="108" t="str">
        <f t="shared" si="57"/>
        <v/>
      </c>
    </row>
    <row r="245" spans="1:24" x14ac:dyDescent="0.25">
      <c r="A245" s="33">
        <v>43465</v>
      </c>
      <c r="B245" s="27">
        <v>99.01</v>
      </c>
      <c r="C245" s="27">
        <v>50.78</v>
      </c>
      <c r="D245" s="27">
        <v>57.35</v>
      </c>
      <c r="E245" s="30">
        <v>23.82</v>
      </c>
      <c r="F245" s="27">
        <v>86.51</v>
      </c>
      <c r="G245" s="27">
        <v>64.41</v>
      </c>
      <c r="H245" s="27">
        <v>50.52</v>
      </c>
      <c r="I245" s="27">
        <v>61.98</v>
      </c>
      <c r="J245" s="27">
        <v>52.92</v>
      </c>
      <c r="K245" s="27">
        <v>2506.85</v>
      </c>
      <c r="L245" s="102">
        <f t="shared" si="47"/>
        <v>43465</v>
      </c>
      <c r="M245" s="103" t="b">
        <f>(A245&gt;=Interface!$F$5)</f>
        <v>1</v>
      </c>
      <c r="N245" s="103" t="b">
        <f>(A245&lt;=Interface!$F$6)</f>
        <v>0</v>
      </c>
      <c r="O245">
        <f t="shared" si="48"/>
        <v>0</v>
      </c>
      <c r="P245" s="108" t="str">
        <f t="shared" si="49"/>
        <v/>
      </c>
      <c r="Q245" s="108" t="str">
        <f t="shared" si="50"/>
        <v/>
      </c>
      <c r="R245" s="108" t="str">
        <f t="shared" si="51"/>
        <v/>
      </c>
      <c r="S245" s="108" t="str">
        <f t="shared" si="52"/>
        <v/>
      </c>
      <c r="T245" s="108" t="str">
        <f t="shared" si="53"/>
        <v/>
      </c>
      <c r="U245" s="108" t="str">
        <f t="shared" si="54"/>
        <v/>
      </c>
      <c r="V245" s="108" t="str">
        <f t="shared" si="55"/>
        <v/>
      </c>
      <c r="W245" s="108" t="str">
        <f t="shared" si="56"/>
        <v/>
      </c>
      <c r="X245" s="108" t="str">
        <f t="shared" si="57"/>
        <v/>
      </c>
    </row>
    <row r="246" spans="1:24" x14ac:dyDescent="0.25">
      <c r="A246" s="33">
        <v>43496</v>
      </c>
      <c r="B246" s="27">
        <v>108.78</v>
      </c>
      <c r="C246" s="27">
        <v>53.39</v>
      </c>
      <c r="D246" s="27">
        <v>63.78</v>
      </c>
      <c r="E246" s="30">
        <v>25.94</v>
      </c>
      <c r="F246" s="27">
        <v>90.67</v>
      </c>
      <c r="G246" s="27">
        <v>71.77</v>
      </c>
      <c r="H246" s="27">
        <v>53.35</v>
      </c>
      <c r="I246" s="27">
        <v>66.28</v>
      </c>
      <c r="J246" s="27">
        <v>54.76</v>
      </c>
      <c r="K246" s="27">
        <v>2704.1</v>
      </c>
      <c r="L246" s="102">
        <f t="shared" si="47"/>
        <v>43496</v>
      </c>
      <c r="M246" s="103" t="b">
        <f>(A246&gt;=Interface!$F$5)</f>
        <v>1</v>
      </c>
      <c r="N246" s="103" t="b">
        <f>(A246&lt;=Interface!$F$6)</f>
        <v>0</v>
      </c>
      <c r="O246">
        <f t="shared" si="48"/>
        <v>0</v>
      </c>
      <c r="P246" s="108" t="str">
        <f t="shared" si="49"/>
        <v/>
      </c>
      <c r="Q246" s="108" t="str">
        <f t="shared" si="50"/>
        <v/>
      </c>
      <c r="R246" s="108" t="str">
        <f t="shared" si="51"/>
        <v/>
      </c>
      <c r="S246" s="108" t="str">
        <f t="shared" si="52"/>
        <v/>
      </c>
      <c r="T246" s="108" t="str">
        <f t="shared" si="53"/>
        <v/>
      </c>
      <c r="U246" s="108" t="str">
        <f t="shared" si="54"/>
        <v/>
      </c>
      <c r="V246" s="108" t="str">
        <f t="shared" si="55"/>
        <v/>
      </c>
      <c r="W246" s="108" t="str">
        <f t="shared" si="56"/>
        <v/>
      </c>
      <c r="X246" s="108" t="str">
        <f t="shared" si="57"/>
        <v/>
      </c>
    </row>
    <row r="247" spans="1:24" x14ac:dyDescent="0.25">
      <c r="A247" s="33">
        <v>43524</v>
      </c>
      <c r="B247" s="27">
        <v>110.21</v>
      </c>
      <c r="C247" s="27">
        <v>54.34</v>
      </c>
      <c r="D247" s="27">
        <v>65.25</v>
      </c>
      <c r="E247" s="30">
        <v>26.52</v>
      </c>
      <c r="F247" s="27">
        <v>91.65</v>
      </c>
      <c r="G247" s="27">
        <v>76.34</v>
      </c>
      <c r="H247" s="27">
        <v>55.05</v>
      </c>
      <c r="I247" s="27">
        <v>70.86</v>
      </c>
      <c r="J247" s="27">
        <v>57.01</v>
      </c>
      <c r="K247" s="27">
        <v>2784.49</v>
      </c>
      <c r="L247" s="102">
        <f t="shared" si="47"/>
        <v>43524</v>
      </c>
      <c r="M247" s="103" t="b">
        <f>(A247&gt;=Interface!$F$5)</f>
        <v>1</v>
      </c>
      <c r="N247" s="103" t="b">
        <f>(A247&lt;=Interface!$F$6)</f>
        <v>0</v>
      </c>
      <c r="O247">
        <f t="shared" si="48"/>
        <v>0</v>
      </c>
      <c r="P247" s="108" t="str">
        <f t="shared" si="49"/>
        <v/>
      </c>
      <c r="Q247" s="108" t="str">
        <f t="shared" si="50"/>
        <v/>
      </c>
      <c r="R247" s="108" t="str">
        <f t="shared" si="51"/>
        <v/>
      </c>
      <c r="S247" s="108" t="str">
        <f t="shared" si="52"/>
        <v/>
      </c>
      <c r="T247" s="108" t="str">
        <f t="shared" si="53"/>
        <v/>
      </c>
      <c r="U247" s="108" t="str">
        <f t="shared" si="54"/>
        <v/>
      </c>
      <c r="V247" s="108" t="str">
        <f t="shared" si="55"/>
        <v/>
      </c>
      <c r="W247" s="108" t="str">
        <f t="shared" si="56"/>
        <v/>
      </c>
      <c r="X247" s="108" t="str">
        <f t="shared" si="57"/>
        <v/>
      </c>
    </row>
    <row r="248" spans="1:24" x14ac:dyDescent="0.25">
      <c r="A248" s="33">
        <v>43553</v>
      </c>
      <c r="B248" s="27">
        <v>113.85</v>
      </c>
      <c r="C248" s="27">
        <v>56.11</v>
      </c>
      <c r="D248" s="27">
        <v>66.12</v>
      </c>
      <c r="E248" s="30">
        <v>25.71</v>
      </c>
      <c r="F248" s="27">
        <v>91.75</v>
      </c>
      <c r="G248" s="27">
        <v>75.03</v>
      </c>
      <c r="H248" s="27">
        <v>55.5</v>
      </c>
      <c r="I248" s="27">
        <v>74</v>
      </c>
      <c r="J248" s="27">
        <v>58.17</v>
      </c>
      <c r="K248" s="27">
        <v>2834.4</v>
      </c>
      <c r="L248" s="102">
        <f t="shared" si="47"/>
        <v>43553</v>
      </c>
      <c r="M248" s="103" t="b">
        <f>(A248&gt;=Interface!$F$5)</f>
        <v>1</v>
      </c>
      <c r="N248" s="103" t="b">
        <f>(A248&lt;=Interface!$F$6)</f>
        <v>0</v>
      </c>
      <c r="O248">
        <f t="shared" si="48"/>
        <v>0</v>
      </c>
      <c r="P248" s="108" t="str">
        <f t="shared" si="49"/>
        <v/>
      </c>
      <c r="Q248" s="108" t="str">
        <f t="shared" si="50"/>
        <v/>
      </c>
      <c r="R248" s="108" t="str">
        <f t="shared" si="51"/>
        <v/>
      </c>
      <c r="S248" s="108" t="str">
        <f t="shared" si="52"/>
        <v/>
      </c>
      <c r="T248" s="108" t="str">
        <f t="shared" si="53"/>
        <v/>
      </c>
      <c r="U248" s="108" t="str">
        <f t="shared" si="54"/>
        <v/>
      </c>
      <c r="V248" s="108" t="str">
        <f t="shared" si="55"/>
        <v/>
      </c>
      <c r="W248" s="108" t="str">
        <f t="shared" si="56"/>
        <v/>
      </c>
      <c r="X248" s="108" t="str">
        <f t="shared" si="57"/>
        <v/>
      </c>
    </row>
    <row r="249" spans="1:24" x14ac:dyDescent="0.25">
      <c r="A249" s="33">
        <v>43585</v>
      </c>
      <c r="B249" s="27">
        <v>120.07</v>
      </c>
      <c r="C249" s="27">
        <v>57.71</v>
      </c>
      <c r="D249" s="27">
        <v>66.11</v>
      </c>
      <c r="E249" s="30">
        <v>28.02</v>
      </c>
      <c r="F249" s="27">
        <v>89.26</v>
      </c>
      <c r="G249" s="27">
        <v>78.010000000000005</v>
      </c>
      <c r="H249" s="27">
        <v>57.45</v>
      </c>
      <c r="I249" s="27">
        <v>78.709999999999994</v>
      </c>
      <c r="J249" s="27">
        <v>58.71</v>
      </c>
      <c r="K249" s="27">
        <v>2945.83</v>
      </c>
      <c r="L249" s="102">
        <f t="shared" si="47"/>
        <v>43585</v>
      </c>
      <c r="M249" s="103" t="b">
        <f>(A249&gt;=Interface!$F$5)</f>
        <v>1</v>
      </c>
      <c r="N249" s="103" t="b">
        <f>(A249&lt;=Interface!$F$6)</f>
        <v>0</v>
      </c>
      <c r="O249">
        <f t="shared" si="48"/>
        <v>0</v>
      </c>
      <c r="P249" s="108" t="str">
        <f t="shared" si="49"/>
        <v/>
      </c>
      <c r="Q249" s="108" t="str">
        <f t="shared" si="50"/>
        <v/>
      </c>
      <c r="R249" s="108" t="str">
        <f t="shared" si="51"/>
        <v/>
      </c>
      <c r="S249" s="108" t="str">
        <f t="shared" si="52"/>
        <v/>
      </c>
      <c r="T249" s="108" t="str">
        <f t="shared" si="53"/>
        <v/>
      </c>
      <c r="U249" s="108" t="str">
        <f t="shared" si="54"/>
        <v/>
      </c>
      <c r="V249" s="108" t="str">
        <f t="shared" si="55"/>
        <v/>
      </c>
      <c r="W249" s="108" t="str">
        <f t="shared" si="56"/>
        <v/>
      </c>
      <c r="X249" s="108" t="str">
        <f t="shared" si="57"/>
        <v/>
      </c>
    </row>
    <row r="250" spans="1:24" x14ac:dyDescent="0.25">
      <c r="A250" s="33">
        <v>43616</v>
      </c>
      <c r="B250" s="27">
        <v>110.94</v>
      </c>
      <c r="C250" s="27">
        <v>55.61</v>
      </c>
      <c r="D250" s="27">
        <v>58.77</v>
      </c>
      <c r="E250" s="30">
        <v>26.01</v>
      </c>
      <c r="F250" s="27">
        <v>87.28</v>
      </c>
      <c r="G250" s="27">
        <v>72.05</v>
      </c>
      <c r="H250" s="27">
        <v>52.75</v>
      </c>
      <c r="I250" s="27">
        <v>71.89</v>
      </c>
      <c r="J250" s="27">
        <v>58.25</v>
      </c>
      <c r="K250" s="27">
        <v>2752.06</v>
      </c>
      <c r="L250" s="102">
        <f t="shared" si="47"/>
        <v>43616</v>
      </c>
      <c r="M250" s="103" t="b">
        <f>(A250&gt;=Interface!$F$5)</f>
        <v>1</v>
      </c>
      <c r="N250" s="103" t="b">
        <f>(A250&lt;=Interface!$F$6)</f>
        <v>0</v>
      </c>
      <c r="O250">
        <f t="shared" si="48"/>
        <v>0</v>
      </c>
      <c r="P250" s="108" t="str">
        <f t="shared" si="49"/>
        <v/>
      </c>
      <c r="Q250" s="108" t="str">
        <f t="shared" si="50"/>
        <v/>
      </c>
      <c r="R250" s="108" t="str">
        <f t="shared" si="51"/>
        <v/>
      </c>
      <c r="S250" s="108" t="str">
        <f t="shared" si="52"/>
        <v/>
      </c>
      <c r="T250" s="108" t="str">
        <f t="shared" si="53"/>
        <v/>
      </c>
      <c r="U250" s="108" t="str">
        <f t="shared" si="54"/>
        <v/>
      </c>
      <c r="V250" s="108" t="str">
        <f t="shared" si="55"/>
        <v/>
      </c>
      <c r="W250" s="108" t="str">
        <f t="shared" si="56"/>
        <v/>
      </c>
      <c r="X250" s="108" t="str">
        <f t="shared" si="57"/>
        <v/>
      </c>
    </row>
    <row r="251" spans="1:24" x14ac:dyDescent="0.25">
      <c r="A251" s="33">
        <v>43644</v>
      </c>
      <c r="B251" s="27">
        <v>119.2</v>
      </c>
      <c r="C251" s="27">
        <v>58.07</v>
      </c>
      <c r="D251" s="27">
        <v>63.71</v>
      </c>
      <c r="E251" s="30">
        <v>27.6</v>
      </c>
      <c r="F251" s="27">
        <v>92.64</v>
      </c>
      <c r="G251" s="27">
        <v>77.42</v>
      </c>
      <c r="H251" s="27">
        <v>58.5</v>
      </c>
      <c r="I251" s="27">
        <v>78.040000000000006</v>
      </c>
      <c r="J251" s="27">
        <v>59.63</v>
      </c>
      <c r="K251" s="27">
        <v>2941.76</v>
      </c>
      <c r="L251" s="102">
        <f t="shared" si="47"/>
        <v>43644</v>
      </c>
      <c r="M251" s="103" t="b">
        <f>(A251&gt;=Interface!$F$5)</f>
        <v>1</v>
      </c>
      <c r="N251" s="103" t="b">
        <f>(A251&lt;=Interface!$F$6)</f>
        <v>0</v>
      </c>
      <c r="O251">
        <f t="shared" si="48"/>
        <v>0</v>
      </c>
      <c r="P251" s="108" t="str">
        <f t="shared" si="49"/>
        <v/>
      </c>
      <c r="Q251" s="108" t="str">
        <f t="shared" si="50"/>
        <v/>
      </c>
      <c r="R251" s="108" t="str">
        <f t="shared" si="51"/>
        <v/>
      </c>
      <c r="S251" s="108" t="str">
        <f t="shared" si="52"/>
        <v/>
      </c>
      <c r="T251" s="108" t="str">
        <f t="shared" si="53"/>
        <v/>
      </c>
      <c r="U251" s="108" t="str">
        <f t="shared" si="54"/>
        <v/>
      </c>
      <c r="V251" s="108" t="str">
        <f t="shared" si="55"/>
        <v/>
      </c>
      <c r="W251" s="108" t="str">
        <f t="shared" si="56"/>
        <v/>
      </c>
      <c r="X251" s="108" t="str">
        <f t="shared" si="57"/>
        <v/>
      </c>
    </row>
    <row r="252" spans="1:24" x14ac:dyDescent="0.25">
      <c r="A252" s="33">
        <v>43677</v>
      </c>
      <c r="B252" s="27">
        <v>120.72</v>
      </c>
      <c r="C252" s="27">
        <v>59.43</v>
      </c>
      <c r="D252" s="27">
        <v>62.7</v>
      </c>
      <c r="E252" s="30">
        <v>28.25</v>
      </c>
      <c r="F252" s="27">
        <v>91.14</v>
      </c>
      <c r="G252" s="27">
        <v>77.819999999999993</v>
      </c>
      <c r="H252" s="27">
        <v>58.34</v>
      </c>
      <c r="I252" s="27">
        <v>80.77</v>
      </c>
      <c r="J252" s="27">
        <v>59.55</v>
      </c>
      <c r="K252" s="27">
        <v>2980.38</v>
      </c>
      <c r="L252" s="102">
        <f t="shared" si="47"/>
        <v>43677</v>
      </c>
      <c r="M252" s="103" t="b">
        <f>(A252&gt;=Interface!$F$5)</f>
        <v>1</v>
      </c>
      <c r="N252" s="103" t="b">
        <f>(A252&lt;=Interface!$F$6)</f>
        <v>0</v>
      </c>
      <c r="O252">
        <f t="shared" si="48"/>
        <v>0</v>
      </c>
      <c r="P252" s="108" t="str">
        <f t="shared" si="49"/>
        <v/>
      </c>
      <c r="Q252" s="108" t="str">
        <f t="shared" si="50"/>
        <v/>
      </c>
      <c r="R252" s="108" t="str">
        <f t="shared" si="51"/>
        <v/>
      </c>
      <c r="S252" s="108" t="str">
        <f t="shared" si="52"/>
        <v/>
      </c>
      <c r="T252" s="108" t="str">
        <f t="shared" si="53"/>
        <v/>
      </c>
      <c r="U252" s="108" t="str">
        <f t="shared" si="54"/>
        <v/>
      </c>
      <c r="V252" s="108" t="str">
        <f t="shared" si="55"/>
        <v/>
      </c>
      <c r="W252" s="108" t="str">
        <f t="shared" si="56"/>
        <v/>
      </c>
      <c r="X252" s="108" t="str">
        <f t="shared" si="57"/>
        <v/>
      </c>
    </row>
    <row r="253" spans="1:24" x14ac:dyDescent="0.25">
      <c r="A253" s="33">
        <v>43707</v>
      </c>
      <c r="B253" s="27">
        <v>119.58</v>
      </c>
      <c r="C253" s="27">
        <v>60.72</v>
      </c>
      <c r="D253" s="27">
        <v>57.48</v>
      </c>
      <c r="E253" s="30">
        <v>26.92</v>
      </c>
      <c r="F253" s="27">
        <v>90.6</v>
      </c>
      <c r="G253" s="27">
        <v>75.760000000000005</v>
      </c>
      <c r="H253" s="27">
        <v>56.69</v>
      </c>
      <c r="I253" s="27">
        <v>79.53</v>
      </c>
      <c r="J253" s="27">
        <v>62.58</v>
      </c>
      <c r="K253" s="27">
        <v>2926.46</v>
      </c>
      <c r="L253" s="102">
        <f t="shared" si="47"/>
        <v>43707</v>
      </c>
      <c r="M253" s="103" t="b">
        <f>(A253&gt;=Interface!$F$5)</f>
        <v>1</v>
      </c>
      <c r="N253" s="103" t="b">
        <f>(A253&lt;=Interface!$F$6)</f>
        <v>0</v>
      </c>
      <c r="O253">
        <f t="shared" si="48"/>
        <v>0</v>
      </c>
      <c r="P253" s="108" t="str">
        <f t="shared" si="49"/>
        <v/>
      </c>
      <c r="Q253" s="108" t="str">
        <f t="shared" si="50"/>
        <v/>
      </c>
      <c r="R253" s="108" t="str">
        <f t="shared" si="51"/>
        <v/>
      </c>
      <c r="S253" s="108" t="str">
        <f t="shared" si="52"/>
        <v/>
      </c>
      <c r="T253" s="108" t="str">
        <f t="shared" si="53"/>
        <v/>
      </c>
      <c r="U253" s="108" t="str">
        <f t="shared" si="54"/>
        <v/>
      </c>
      <c r="V253" s="108" t="str">
        <f t="shared" si="55"/>
        <v/>
      </c>
      <c r="W253" s="108" t="str">
        <f t="shared" si="56"/>
        <v/>
      </c>
      <c r="X253" s="108" t="str">
        <f t="shared" si="57"/>
        <v/>
      </c>
    </row>
    <row r="254" spans="1:24" x14ac:dyDescent="0.25">
      <c r="A254" s="33">
        <v>43738</v>
      </c>
      <c r="B254" s="27">
        <v>120.7</v>
      </c>
      <c r="C254" s="27">
        <v>61.42</v>
      </c>
      <c r="D254" s="27">
        <v>59.2</v>
      </c>
      <c r="E254" s="30">
        <v>28</v>
      </c>
      <c r="F254" s="27">
        <v>90.13</v>
      </c>
      <c r="G254" s="27">
        <v>77.63</v>
      </c>
      <c r="H254" s="27">
        <v>58.2</v>
      </c>
      <c r="I254" s="27">
        <v>80.53</v>
      </c>
      <c r="J254" s="27">
        <v>64.739999999999995</v>
      </c>
      <c r="K254" s="27">
        <v>2976.74</v>
      </c>
      <c r="L254" s="102">
        <f t="shared" si="47"/>
        <v>43738</v>
      </c>
      <c r="M254" s="103" t="b">
        <f>(A254&gt;=Interface!$F$5)</f>
        <v>1</v>
      </c>
      <c r="N254" s="103" t="b">
        <f>(A254&lt;=Interface!$F$6)</f>
        <v>0</v>
      </c>
      <c r="O254">
        <f t="shared" si="48"/>
        <v>0</v>
      </c>
      <c r="P254" s="108" t="str">
        <f t="shared" si="49"/>
        <v/>
      </c>
      <c r="Q254" s="108" t="str">
        <f t="shared" si="50"/>
        <v/>
      </c>
      <c r="R254" s="108" t="str">
        <f t="shared" si="51"/>
        <v/>
      </c>
      <c r="S254" s="108" t="str">
        <f t="shared" si="52"/>
        <v/>
      </c>
      <c r="T254" s="108" t="str">
        <f t="shared" si="53"/>
        <v/>
      </c>
      <c r="U254" s="108" t="str">
        <f t="shared" si="54"/>
        <v/>
      </c>
      <c r="V254" s="108" t="str">
        <f t="shared" si="55"/>
        <v/>
      </c>
      <c r="W254" s="108" t="str">
        <f t="shared" si="56"/>
        <v/>
      </c>
      <c r="X254" s="108" t="str">
        <f t="shared" si="57"/>
        <v/>
      </c>
    </row>
    <row r="255" spans="1:24" x14ac:dyDescent="0.25">
      <c r="A255" s="33">
        <v>43769</v>
      </c>
      <c r="B255" s="27">
        <v>120.85</v>
      </c>
      <c r="C255" s="27">
        <v>61.16</v>
      </c>
      <c r="D255" s="27">
        <v>57.96</v>
      </c>
      <c r="E255" s="30">
        <v>28.7</v>
      </c>
      <c r="F255" s="27">
        <v>94.75</v>
      </c>
      <c r="G255" s="27">
        <v>78.510000000000005</v>
      </c>
      <c r="H255" s="27">
        <v>58.19</v>
      </c>
      <c r="I255" s="27">
        <v>83.67</v>
      </c>
      <c r="J255" s="27">
        <v>64.25</v>
      </c>
      <c r="K255" s="27">
        <v>3037.56</v>
      </c>
      <c r="L255" s="102">
        <f t="shared" si="47"/>
        <v>43769</v>
      </c>
      <c r="M255" s="103" t="b">
        <f>(A255&gt;=Interface!$F$5)</f>
        <v>1</v>
      </c>
      <c r="N255" s="103" t="b">
        <f>(A255&lt;=Interface!$F$6)</f>
        <v>0</v>
      </c>
      <c r="O255">
        <f t="shared" si="48"/>
        <v>0</v>
      </c>
      <c r="P255" s="108" t="str">
        <f t="shared" si="49"/>
        <v/>
      </c>
      <c r="Q255" s="108" t="str">
        <f t="shared" si="50"/>
        <v/>
      </c>
      <c r="R255" s="108" t="str">
        <f t="shared" si="51"/>
        <v/>
      </c>
      <c r="S255" s="108" t="str">
        <f t="shared" si="52"/>
        <v/>
      </c>
      <c r="T255" s="108" t="str">
        <f t="shared" si="53"/>
        <v/>
      </c>
      <c r="U255" s="108" t="str">
        <f t="shared" si="54"/>
        <v/>
      </c>
      <c r="V255" s="108" t="str">
        <f t="shared" si="55"/>
        <v/>
      </c>
      <c r="W255" s="108" t="str">
        <f t="shared" si="56"/>
        <v/>
      </c>
      <c r="X255" s="108" t="str">
        <f t="shared" si="57"/>
        <v/>
      </c>
    </row>
    <row r="256" spans="1:24" x14ac:dyDescent="0.25">
      <c r="A256" s="33">
        <v>43798</v>
      </c>
      <c r="B256" s="27">
        <v>122.45</v>
      </c>
      <c r="C256" s="27">
        <v>62</v>
      </c>
      <c r="D256" s="27">
        <v>58.89</v>
      </c>
      <c r="E256" s="30">
        <v>30.15</v>
      </c>
      <c r="F256" s="27">
        <v>99.49</v>
      </c>
      <c r="G256" s="27">
        <v>82.04</v>
      </c>
      <c r="H256" s="27">
        <v>60.04</v>
      </c>
      <c r="I256" s="27">
        <v>88.16</v>
      </c>
      <c r="J256" s="27">
        <v>63.05</v>
      </c>
      <c r="K256" s="27">
        <v>3140.98</v>
      </c>
      <c r="L256" s="102">
        <f t="shared" si="47"/>
        <v>43798</v>
      </c>
      <c r="M256" s="103" t="b">
        <f>(A256&gt;=Interface!$F$5)</f>
        <v>1</v>
      </c>
      <c r="N256" s="103" t="b">
        <f>(A256&lt;=Interface!$F$6)</f>
        <v>0</v>
      </c>
      <c r="O256">
        <f t="shared" si="48"/>
        <v>0</v>
      </c>
      <c r="P256" s="108" t="str">
        <f t="shared" si="49"/>
        <v/>
      </c>
      <c r="Q256" s="108" t="str">
        <f t="shared" si="50"/>
        <v/>
      </c>
      <c r="R256" s="108" t="str">
        <f t="shared" si="51"/>
        <v/>
      </c>
      <c r="S256" s="108" t="str">
        <f t="shared" si="52"/>
        <v/>
      </c>
      <c r="T256" s="108" t="str">
        <f t="shared" si="53"/>
        <v/>
      </c>
      <c r="U256" s="108" t="str">
        <f t="shared" si="54"/>
        <v/>
      </c>
      <c r="V256" s="108" t="str">
        <f t="shared" si="55"/>
        <v/>
      </c>
      <c r="W256" s="108" t="str">
        <f t="shared" si="56"/>
        <v/>
      </c>
      <c r="X256" s="108" t="str">
        <f t="shared" si="57"/>
        <v/>
      </c>
    </row>
    <row r="257" spans="1:24" x14ac:dyDescent="0.25">
      <c r="A257" s="33">
        <v>43830</v>
      </c>
      <c r="B257" s="27">
        <v>125.42</v>
      </c>
      <c r="C257" s="27">
        <v>62.98</v>
      </c>
      <c r="D257" s="27">
        <v>60.04</v>
      </c>
      <c r="E257" s="30">
        <v>30.78</v>
      </c>
      <c r="F257" s="27">
        <v>101.86</v>
      </c>
      <c r="G257" s="27">
        <v>81.47</v>
      </c>
      <c r="H257" s="27">
        <v>61.42</v>
      </c>
      <c r="I257" s="27">
        <v>91.67</v>
      </c>
      <c r="J257" s="27">
        <v>64.62</v>
      </c>
      <c r="K257" s="27">
        <v>3230.78</v>
      </c>
      <c r="L257" s="102">
        <f t="shared" si="47"/>
        <v>43830</v>
      </c>
      <c r="M257" s="103" t="b">
        <f>(A257&gt;=Interface!$F$5)</f>
        <v>1</v>
      </c>
      <c r="N257" s="103" t="b">
        <f>(A257&lt;=Interface!$F$6)</f>
        <v>0</v>
      </c>
      <c r="O257">
        <f t="shared" si="48"/>
        <v>0</v>
      </c>
      <c r="P257" s="108" t="str">
        <f t="shared" si="49"/>
        <v/>
      </c>
      <c r="Q257" s="108" t="str">
        <f t="shared" si="50"/>
        <v/>
      </c>
      <c r="R257" s="108" t="str">
        <f t="shared" si="51"/>
        <v/>
      </c>
      <c r="S257" s="108" t="str">
        <f t="shared" si="52"/>
        <v/>
      </c>
      <c r="T257" s="108" t="str">
        <f t="shared" si="53"/>
        <v/>
      </c>
      <c r="U257" s="108" t="str">
        <f t="shared" si="54"/>
        <v/>
      </c>
      <c r="V257" s="108" t="str">
        <f t="shared" si="55"/>
        <v/>
      </c>
      <c r="W257" s="108" t="str">
        <f t="shared" si="56"/>
        <v/>
      </c>
      <c r="X257" s="108" t="str">
        <f t="shared" si="57"/>
        <v/>
      </c>
    </row>
    <row r="258" spans="1:24" x14ac:dyDescent="0.25">
      <c r="A258" s="33">
        <v>43861</v>
      </c>
      <c r="B258" s="27">
        <v>125.32</v>
      </c>
      <c r="C258" s="27">
        <v>63.18</v>
      </c>
      <c r="D258" s="27">
        <v>53.44</v>
      </c>
      <c r="E258" s="30">
        <v>29.96</v>
      </c>
      <c r="F258" s="27">
        <v>99.14</v>
      </c>
      <c r="G258" s="27">
        <v>81.11</v>
      </c>
      <c r="H258" s="27">
        <v>57.63</v>
      </c>
      <c r="I258" s="27">
        <v>95.33</v>
      </c>
      <c r="J258" s="27">
        <v>68.98</v>
      </c>
      <c r="K258" s="27">
        <v>3225.52</v>
      </c>
      <c r="L258" s="102">
        <f t="shared" si="47"/>
        <v>43861</v>
      </c>
      <c r="M258" s="103" t="b">
        <f>(A258&gt;=Interface!$F$5)</f>
        <v>1</v>
      </c>
      <c r="N258" s="103" t="b">
        <f>(A258&lt;=Interface!$F$6)</f>
        <v>0</v>
      </c>
      <c r="O258">
        <f t="shared" si="48"/>
        <v>0</v>
      </c>
      <c r="P258" s="108" t="str">
        <f t="shared" si="49"/>
        <v/>
      </c>
      <c r="Q258" s="108" t="str">
        <f t="shared" si="50"/>
        <v/>
      </c>
      <c r="R258" s="108" t="str">
        <f t="shared" si="51"/>
        <v/>
      </c>
      <c r="S258" s="108" t="str">
        <f t="shared" si="52"/>
        <v/>
      </c>
      <c r="T258" s="108" t="str">
        <f t="shared" si="53"/>
        <v/>
      </c>
      <c r="U258" s="108" t="str">
        <f t="shared" si="54"/>
        <v/>
      </c>
      <c r="V258" s="108" t="str">
        <f t="shared" si="55"/>
        <v/>
      </c>
      <c r="W258" s="108" t="str">
        <f t="shared" si="56"/>
        <v/>
      </c>
      <c r="X258" s="108" t="str">
        <f t="shared" si="57"/>
        <v/>
      </c>
    </row>
    <row r="259" spans="1:24" x14ac:dyDescent="0.25">
      <c r="A259" s="33">
        <v>43889</v>
      </c>
      <c r="B259" s="27">
        <v>115.83</v>
      </c>
      <c r="C259" s="27">
        <v>57.99</v>
      </c>
      <c r="D259" s="27">
        <v>45.27</v>
      </c>
      <c r="E259" s="30">
        <v>26.59</v>
      </c>
      <c r="F259" s="27">
        <v>92.61</v>
      </c>
      <c r="G259" s="27">
        <v>73.08</v>
      </c>
      <c r="H259" s="27">
        <v>52.72</v>
      </c>
      <c r="I259" s="27">
        <v>88.37</v>
      </c>
      <c r="J259" s="27">
        <v>62.18</v>
      </c>
      <c r="K259" s="27">
        <v>2954.22</v>
      </c>
      <c r="L259" s="102">
        <f t="shared" si="47"/>
        <v>43889</v>
      </c>
      <c r="M259" s="103" t="b">
        <f>(A259&gt;=Interface!$F$5)</f>
        <v>1</v>
      </c>
      <c r="N259" s="103" t="b">
        <f>(A259&lt;=Interface!$F$6)</f>
        <v>0</v>
      </c>
      <c r="O259">
        <f t="shared" si="48"/>
        <v>0</v>
      </c>
      <c r="P259" s="108" t="str">
        <f t="shared" si="49"/>
        <v/>
      </c>
      <c r="Q259" s="108" t="str">
        <f t="shared" si="50"/>
        <v/>
      </c>
      <c r="R259" s="108" t="str">
        <f t="shared" si="51"/>
        <v/>
      </c>
      <c r="S259" s="108" t="str">
        <f t="shared" si="52"/>
        <v/>
      </c>
      <c r="T259" s="108" t="str">
        <f t="shared" si="53"/>
        <v/>
      </c>
      <c r="U259" s="108" t="str">
        <f t="shared" si="54"/>
        <v/>
      </c>
      <c r="V259" s="108" t="str">
        <f t="shared" si="55"/>
        <v/>
      </c>
      <c r="W259" s="108" t="str">
        <f t="shared" si="56"/>
        <v/>
      </c>
      <c r="X259" s="108" t="str">
        <f t="shared" si="57"/>
        <v/>
      </c>
    </row>
    <row r="260" spans="1:24" x14ac:dyDescent="0.25">
      <c r="A260" s="33">
        <v>43921</v>
      </c>
      <c r="B260" s="27">
        <v>98.08</v>
      </c>
      <c r="C260" s="27">
        <v>54.47</v>
      </c>
      <c r="D260" s="27">
        <v>29.06</v>
      </c>
      <c r="E260" s="30">
        <v>20.82</v>
      </c>
      <c r="F260" s="27">
        <v>88.58</v>
      </c>
      <c r="G260" s="27">
        <v>59.01</v>
      </c>
      <c r="H260" s="27">
        <v>45.04</v>
      </c>
      <c r="I260" s="27">
        <v>80.37</v>
      </c>
      <c r="J260" s="27">
        <v>55.41</v>
      </c>
      <c r="K260" s="27">
        <v>2584.59</v>
      </c>
      <c r="L260" s="102">
        <f t="shared" si="47"/>
        <v>43921</v>
      </c>
      <c r="M260" s="103" t="b">
        <f>(A260&gt;=Interface!$F$5)</f>
        <v>1</v>
      </c>
      <c r="N260" s="103" t="b">
        <f>(A260&lt;=Interface!$F$6)</f>
        <v>0</v>
      </c>
      <c r="O260">
        <f t="shared" si="48"/>
        <v>0</v>
      </c>
      <c r="P260" s="108" t="str">
        <f t="shared" si="49"/>
        <v/>
      </c>
      <c r="Q260" s="108" t="str">
        <f t="shared" si="50"/>
        <v/>
      </c>
      <c r="R260" s="108" t="str">
        <f t="shared" si="51"/>
        <v/>
      </c>
      <c r="S260" s="108" t="str">
        <f t="shared" si="52"/>
        <v/>
      </c>
      <c r="T260" s="108" t="str">
        <f t="shared" si="53"/>
        <v/>
      </c>
      <c r="U260" s="108" t="str">
        <f t="shared" si="54"/>
        <v/>
      </c>
      <c r="V260" s="108" t="str">
        <f t="shared" si="55"/>
        <v/>
      </c>
      <c r="W260" s="108" t="str">
        <f t="shared" si="56"/>
        <v/>
      </c>
      <c r="X260" s="108" t="str">
        <f t="shared" si="57"/>
        <v/>
      </c>
    </row>
    <row r="261" spans="1:24" x14ac:dyDescent="0.25">
      <c r="A261" s="33">
        <v>43951</v>
      </c>
      <c r="B261" s="27">
        <v>116.6</v>
      </c>
      <c r="C261" s="27">
        <v>58.26</v>
      </c>
      <c r="D261" s="27">
        <v>38</v>
      </c>
      <c r="E261" s="30">
        <v>22.79</v>
      </c>
      <c r="F261" s="27">
        <v>99.73</v>
      </c>
      <c r="G261" s="27">
        <v>64.209999999999994</v>
      </c>
      <c r="H261" s="27">
        <v>51.88</v>
      </c>
      <c r="I261" s="27">
        <v>91.41</v>
      </c>
      <c r="J261" s="27">
        <v>57.26</v>
      </c>
      <c r="K261" s="27">
        <v>2912.43</v>
      </c>
      <c r="L261" s="102">
        <f t="shared" si="47"/>
        <v>43951</v>
      </c>
      <c r="M261" s="103" t="b">
        <f>(A261&gt;=Interface!$F$5)</f>
        <v>1</v>
      </c>
      <c r="N261" s="103" t="b">
        <f>(A261&lt;=Interface!$F$6)</f>
        <v>0</v>
      </c>
      <c r="O261">
        <f t="shared" si="48"/>
        <v>0</v>
      </c>
      <c r="P261" s="108" t="str">
        <f t="shared" si="49"/>
        <v/>
      </c>
      <c r="Q261" s="108" t="str">
        <f t="shared" si="50"/>
        <v/>
      </c>
      <c r="R261" s="108" t="str">
        <f t="shared" si="51"/>
        <v/>
      </c>
      <c r="S261" s="108" t="str">
        <f t="shared" si="52"/>
        <v/>
      </c>
      <c r="T261" s="108" t="str">
        <f t="shared" si="53"/>
        <v/>
      </c>
      <c r="U261" s="108" t="str">
        <f t="shared" si="54"/>
        <v/>
      </c>
      <c r="V261" s="108" t="str">
        <f t="shared" si="55"/>
        <v/>
      </c>
      <c r="W261" s="108" t="str">
        <f t="shared" si="56"/>
        <v/>
      </c>
      <c r="X261" s="108" t="str">
        <f t="shared" si="57"/>
        <v/>
      </c>
    </row>
    <row r="262" spans="1:24" x14ac:dyDescent="0.25">
      <c r="A262" s="33">
        <v>43980</v>
      </c>
      <c r="B262" s="27">
        <v>124.19</v>
      </c>
      <c r="C262" s="27">
        <v>59.23</v>
      </c>
      <c r="D262" s="27">
        <v>38.76</v>
      </c>
      <c r="E262" s="30">
        <v>23.41</v>
      </c>
      <c r="F262" s="27">
        <v>103.01</v>
      </c>
      <c r="G262" s="27">
        <v>67.67</v>
      </c>
      <c r="H262" s="27">
        <v>55.45</v>
      </c>
      <c r="I262" s="27">
        <v>97.97</v>
      </c>
      <c r="J262" s="27">
        <v>59.69</v>
      </c>
      <c r="K262" s="27">
        <v>3044.31</v>
      </c>
      <c r="L262" s="102">
        <f t="shared" si="47"/>
        <v>43980</v>
      </c>
      <c r="M262" s="103" t="b">
        <f>(A262&gt;=Interface!$F$5)</f>
        <v>1</v>
      </c>
      <c r="N262" s="103" t="b">
        <f>(A262&lt;=Interface!$F$6)</f>
        <v>0</v>
      </c>
      <c r="O262">
        <f t="shared" si="48"/>
        <v>0</v>
      </c>
      <c r="P262" s="108" t="str">
        <f t="shared" si="49"/>
        <v/>
      </c>
      <c r="Q262" s="108" t="str">
        <f t="shared" si="50"/>
        <v/>
      </c>
      <c r="R262" s="108" t="str">
        <f t="shared" si="51"/>
        <v/>
      </c>
      <c r="S262" s="108" t="str">
        <f t="shared" si="52"/>
        <v/>
      </c>
      <c r="T262" s="108" t="str">
        <f t="shared" si="53"/>
        <v/>
      </c>
      <c r="U262" s="108" t="str">
        <f t="shared" si="54"/>
        <v/>
      </c>
      <c r="V262" s="108" t="str">
        <f t="shared" si="55"/>
        <v/>
      </c>
      <c r="W262" s="108" t="str">
        <f t="shared" si="56"/>
        <v/>
      </c>
      <c r="X262" s="108" t="str">
        <f t="shared" si="57"/>
        <v/>
      </c>
    </row>
    <row r="263" spans="1:24" x14ac:dyDescent="0.25">
      <c r="A263" s="33">
        <v>44012</v>
      </c>
      <c r="B263" s="27">
        <v>127.71</v>
      </c>
      <c r="C263" s="27">
        <v>58.64</v>
      </c>
      <c r="D263" s="27">
        <v>37.85</v>
      </c>
      <c r="E263" s="30">
        <v>23.14</v>
      </c>
      <c r="F263" s="27">
        <v>100.07</v>
      </c>
      <c r="G263" s="27">
        <v>68.7</v>
      </c>
      <c r="H263" s="27">
        <v>56.35</v>
      </c>
      <c r="I263" s="27">
        <v>104.49</v>
      </c>
      <c r="J263" s="27">
        <v>56.43</v>
      </c>
      <c r="K263" s="27">
        <v>3100.29</v>
      </c>
      <c r="L263" s="102">
        <f t="shared" si="47"/>
        <v>44012</v>
      </c>
      <c r="M263" s="103" t="b">
        <f>(A263&gt;=Interface!$F$5)</f>
        <v>1</v>
      </c>
      <c r="N263" s="103" t="b">
        <f>(A263&lt;=Interface!$F$6)</f>
        <v>0</v>
      </c>
      <c r="O263">
        <f t="shared" si="48"/>
        <v>0</v>
      </c>
      <c r="P263" s="108" t="str">
        <f t="shared" si="49"/>
        <v/>
      </c>
      <c r="Q263" s="108" t="str">
        <f t="shared" si="50"/>
        <v/>
      </c>
      <c r="R263" s="108" t="str">
        <f t="shared" si="51"/>
        <v/>
      </c>
      <c r="S263" s="108" t="str">
        <f t="shared" si="52"/>
        <v/>
      </c>
      <c r="T263" s="108" t="str">
        <f t="shared" si="53"/>
        <v/>
      </c>
      <c r="U263" s="108" t="str">
        <f t="shared" si="54"/>
        <v/>
      </c>
      <c r="V263" s="108" t="str">
        <f t="shared" si="55"/>
        <v/>
      </c>
      <c r="W263" s="108" t="str">
        <f t="shared" si="56"/>
        <v/>
      </c>
      <c r="X263" s="108" t="str">
        <f t="shared" si="57"/>
        <v/>
      </c>
    </row>
    <row r="264" spans="1:24" x14ac:dyDescent="0.25">
      <c r="A264" s="33">
        <v>44043</v>
      </c>
      <c r="B264" s="27">
        <v>137</v>
      </c>
      <c r="C264" s="27">
        <v>62.7</v>
      </c>
      <c r="D264" s="27">
        <v>36.03</v>
      </c>
      <c r="E264" s="30">
        <v>24.03</v>
      </c>
      <c r="F264" s="27">
        <v>105.53</v>
      </c>
      <c r="G264" s="27">
        <v>71.73</v>
      </c>
      <c r="H264" s="27">
        <v>60.36</v>
      </c>
      <c r="I264" s="27">
        <v>110.43</v>
      </c>
      <c r="J264" s="27">
        <v>60.83</v>
      </c>
      <c r="K264" s="27">
        <v>3271.12</v>
      </c>
      <c r="L264" s="102">
        <f t="shared" si="47"/>
        <v>44043</v>
      </c>
      <c r="M264" s="103" t="b">
        <f>(A264&gt;=Interface!$F$5)</f>
        <v>1</v>
      </c>
      <c r="N264" s="103" t="b">
        <f>(A264&lt;=Interface!$F$6)</f>
        <v>0</v>
      </c>
      <c r="O264">
        <f t="shared" si="48"/>
        <v>0</v>
      </c>
      <c r="P264" s="108" t="str">
        <f t="shared" si="49"/>
        <v/>
      </c>
      <c r="Q264" s="108" t="str">
        <f t="shared" si="50"/>
        <v/>
      </c>
      <c r="R264" s="108" t="str">
        <f t="shared" si="51"/>
        <v/>
      </c>
      <c r="S264" s="108" t="str">
        <f t="shared" si="52"/>
        <v/>
      </c>
      <c r="T264" s="108" t="str">
        <f t="shared" si="53"/>
        <v/>
      </c>
      <c r="U264" s="108" t="str">
        <f t="shared" si="54"/>
        <v/>
      </c>
      <c r="V264" s="108" t="str">
        <f t="shared" si="55"/>
        <v/>
      </c>
      <c r="W264" s="108" t="str">
        <f t="shared" si="56"/>
        <v/>
      </c>
      <c r="X264" s="108" t="str">
        <f t="shared" si="57"/>
        <v/>
      </c>
    </row>
    <row r="265" spans="1:24" x14ac:dyDescent="0.25">
      <c r="A265" s="33">
        <v>44074</v>
      </c>
      <c r="B265" s="27">
        <v>150.09</v>
      </c>
      <c r="C265" s="27">
        <v>65.58</v>
      </c>
      <c r="D265" s="27">
        <v>35.65</v>
      </c>
      <c r="E265" s="30">
        <v>25.06</v>
      </c>
      <c r="F265" s="27">
        <v>108.26</v>
      </c>
      <c r="G265" s="27">
        <v>77.81</v>
      </c>
      <c r="H265" s="27">
        <v>62.99</v>
      </c>
      <c r="I265" s="27">
        <v>123.55</v>
      </c>
      <c r="J265" s="27">
        <v>59.25</v>
      </c>
      <c r="K265" s="27">
        <v>3500.31</v>
      </c>
      <c r="L265" s="102">
        <f t="shared" si="47"/>
        <v>44074</v>
      </c>
      <c r="M265" s="103" t="b">
        <f>(A265&gt;=Interface!$F$5)</f>
        <v>1</v>
      </c>
      <c r="N265" s="103" t="b">
        <f>(A265&lt;=Interface!$F$6)</f>
        <v>0</v>
      </c>
      <c r="O265">
        <f t="shared" si="48"/>
        <v>0</v>
      </c>
      <c r="P265" s="108" t="str">
        <f t="shared" si="49"/>
        <v/>
      </c>
      <c r="Q265" s="108" t="str">
        <f t="shared" si="50"/>
        <v/>
      </c>
      <c r="R265" s="108" t="str">
        <f t="shared" si="51"/>
        <v/>
      </c>
      <c r="S265" s="108" t="str">
        <f t="shared" si="52"/>
        <v/>
      </c>
      <c r="T265" s="108" t="str">
        <f t="shared" si="53"/>
        <v/>
      </c>
      <c r="U265" s="108" t="str">
        <f t="shared" si="54"/>
        <v/>
      </c>
      <c r="V265" s="108" t="str">
        <f t="shared" si="55"/>
        <v/>
      </c>
      <c r="W265" s="108" t="str">
        <f t="shared" si="56"/>
        <v/>
      </c>
      <c r="X265" s="108" t="str">
        <f t="shared" si="57"/>
        <v/>
      </c>
    </row>
    <row r="266" spans="1:24" x14ac:dyDescent="0.25">
      <c r="A266" s="33">
        <v>44104</v>
      </c>
      <c r="B266" s="27">
        <v>146.97999999999999</v>
      </c>
      <c r="C266" s="27">
        <v>64.099999999999994</v>
      </c>
      <c r="D266" s="27">
        <v>29.95</v>
      </c>
      <c r="E266" s="30">
        <v>24.07</v>
      </c>
      <c r="F266" s="27">
        <v>105.48</v>
      </c>
      <c r="G266" s="27">
        <v>76.98</v>
      </c>
      <c r="H266" s="27">
        <v>63.64</v>
      </c>
      <c r="I266" s="27">
        <v>116.7</v>
      </c>
      <c r="J266" s="27">
        <v>59.38</v>
      </c>
      <c r="K266" s="27">
        <v>3363</v>
      </c>
      <c r="L266" s="102">
        <f t="shared" si="47"/>
        <v>44104</v>
      </c>
      <c r="M266" s="103" t="b">
        <f>(A266&gt;=Interface!$F$5)</f>
        <v>1</v>
      </c>
      <c r="N266" s="103" t="b">
        <f>(A266&lt;=Interface!$F$6)</f>
        <v>0</v>
      </c>
      <c r="O266">
        <f t="shared" si="48"/>
        <v>0</v>
      </c>
      <c r="P266" s="108" t="str">
        <f t="shared" si="49"/>
        <v/>
      </c>
      <c r="Q266" s="108" t="str">
        <f t="shared" si="50"/>
        <v/>
      </c>
      <c r="R266" s="108" t="str">
        <f t="shared" si="51"/>
        <v/>
      </c>
      <c r="S266" s="108" t="str">
        <f t="shared" si="52"/>
        <v/>
      </c>
      <c r="T266" s="108" t="str">
        <f t="shared" si="53"/>
        <v/>
      </c>
      <c r="U266" s="108" t="str">
        <f t="shared" si="54"/>
        <v/>
      </c>
      <c r="V266" s="108" t="str">
        <f t="shared" si="55"/>
        <v/>
      </c>
      <c r="W266" s="108" t="str">
        <f t="shared" si="56"/>
        <v/>
      </c>
      <c r="X266" s="108" t="str">
        <f t="shared" si="57"/>
        <v/>
      </c>
    </row>
    <row r="267" spans="1:24" x14ac:dyDescent="0.25">
      <c r="A267" s="33">
        <v>44134</v>
      </c>
      <c r="B267" s="27">
        <v>142.97</v>
      </c>
      <c r="C267" s="27">
        <v>62.26</v>
      </c>
      <c r="D267" s="27">
        <v>28.72</v>
      </c>
      <c r="E267" s="30">
        <v>23.86</v>
      </c>
      <c r="F267" s="27">
        <v>101.66</v>
      </c>
      <c r="G267" s="27">
        <v>75.87</v>
      </c>
      <c r="H267" s="27">
        <v>63.18</v>
      </c>
      <c r="I267" s="27">
        <v>110.86</v>
      </c>
      <c r="J267" s="27">
        <v>62.38</v>
      </c>
      <c r="K267" s="27">
        <v>3269.96</v>
      </c>
      <c r="L267" s="102">
        <f t="shared" si="47"/>
        <v>44134</v>
      </c>
      <c r="M267" s="103" t="b">
        <f>(A267&gt;=Interface!$F$5)</f>
        <v>1</v>
      </c>
      <c r="N267" s="103" t="b">
        <f>(A267&lt;=Interface!$F$6)</f>
        <v>0</v>
      </c>
      <c r="O267">
        <f t="shared" si="48"/>
        <v>0</v>
      </c>
      <c r="P267" s="108" t="str">
        <f t="shared" si="49"/>
        <v/>
      </c>
      <c r="Q267" s="108" t="str">
        <f t="shared" si="50"/>
        <v/>
      </c>
      <c r="R267" s="108" t="str">
        <f t="shared" si="51"/>
        <v/>
      </c>
      <c r="S267" s="108" t="str">
        <f t="shared" si="52"/>
        <v/>
      </c>
      <c r="T267" s="108" t="str">
        <f t="shared" si="53"/>
        <v/>
      </c>
      <c r="U267" s="108" t="str">
        <f t="shared" si="54"/>
        <v/>
      </c>
      <c r="V267" s="108" t="str">
        <f t="shared" si="55"/>
        <v/>
      </c>
      <c r="W267" s="108" t="str">
        <f t="shared" si="56"/>
        <v/>
      </c>
      <c r="X267" s="108" t="str">
        <f t="shared" si="57"/>
        <v/>
      </c>
    </row>
    <row r="268" spans="1:24" x14ac:dyDescent="0.25">
      <c r="A268" s="33">
        <v>44165</v>
      </c>
      <c r="B268" s="27">
        <v>157.26</v>
      </c>
      <c r="C268" s="27">
        <v>66.91</v>
      </c>
      <c r="D268" s="27">
        <v>36.76</v>
      </c>
      <c r="E268" s="30">
        <v>27.88</v>
      </c>
      <c r="F268" s="27">
        <v>109.74</v>
      </c>
      <c r="G268" s="27">
        <v>88.03</v>
      </c>
      <c r="H268" s="27">
        <v>70.989999999999995</v>
      </c>
      <c r="I268" s="27">
        <v>123.48</v>
      </c>
      <c r="J268" s="27">
        <v>62.84</v>
      </c>
      <c r="K268" s="27">
        <v>3621.63</v>
      </c>
      <c r="L268" s="102">
        <f t="shared" si="47"/>
        <v>44165</v>
      </c>
      <c r="M268" s="103" t="b">
        <f>(A268&gt;=Interface!$F$5)</f>
        <v>1</v>
      </c>
      <c r="N268" s="103" t="b">
        <f>(A268&lt;=Interface!$F$6)</f>
        <v>0</v>
      </c>
      <c r="O268">
        <f t="shared" si="48"/>
        <v>0</v>
      </c>
      <c r="P268" s="108" t="str">
        <f t="shared" si="49"/>
        <v/>
      </c>
      <c r="Q268" s="108" t="str">
        <f t="shared" si="50"/>
        <v/>
      </c>
      <c r="R268" s="108" t="str">
        <f t="shared" si="51"/>
        <v/>
      </c>
      <c r="S268" s="108" t="str">
        <f t="shared" si="52"/>
        <v/>
      </c>
      <c r="T268" s="108" t="str">
        <f t="shared" si="53"/>
        <v/>
      </c>
      <c r="U268" s="108" t="str">
        <f t="shared" si="54"/>
        <v/>
      </c>
      <c r="V268" s="108" t="str">
        <f t="shared" si="55"/>
        <v/>
      </c>
      <c r="W268" s="108" t="str">
        <f t="shared" si="56"/>
        <v/>
      </c>
      <c r="X268" s="108" t="str">
        <f t="shared" si="57"/>
        <v/>
      </c>
    </row>
    <row r="269" spans="1:24" x14ac:dyDescent="0.25">
      <c r="A269" s="33">
        <v>44196</v>
      </c>
      <c r="B269" s="27">
        <v>160.78</v>
      </c>
      <c r="C269" s="27">
        <v>67.45</v>
      </c>
      <c r="D269" s="27">
        <v>37.9</v>
      </c>
      <c r="E269" s="30">
        <v>29.48</v>
      </c>
      <c r="F269" s="27">
        <v>113.44</v>
      </c>
      <c r="G269" s="27">
        <v>88.55</v>
      </c>
      <c r="H269" s="27">
        <v>72.39</v>
      </c>
      <c r="I269" s="27">
        <v>130.02000000000001</v>
      </c>
      <c r="J269" s="27">
        <v>62.7</v>
      </c>
      <c r="K269" s="27">
        <v>3756.07</v>
      </c>
      <c r="L269" s="102">
        <f t="shared" si="47"/>
        <v>44196</v>
      </c>
      <c r="M269" s="103" t="b">
        <f>(A269&gt;=Interface!$F$5)</f>
        <v>1</v>
      </c>
      <c r="N269" s="103" t="b">
        <f>(A269&lt;=Interface!$F$6)</f>
        <v>0</v>
      </c>
      <c r="O269">
        <f t="shared" si="48"/>
        <v>0</v>
      </c>
      <c r="P269" s="108" t="str">
        <f t="shared" si="49"/>
        <v/>
      </c>
      <c r="Q269" s="108" t="str">
        <f t="shared" si="50"/>
        <v/>
      </c>
      <c r="R269" s="108" t="str">
        <f t="shared" si="51"/>
        <v/>
      </c>
      <c r="S269" s="108" t="str">
        <f t="shared" si="52"/>
        <v/>
      </c>
      <c r="T269" s="108" t="str">
        <f t="shared" si="53"/>
        <v/>
      </c>
      <c r="U269" s="108" t="str">
        <f t="shared" si="54"/>
        <v/>
      </c>
      <c r="V269" s="108" t="str">
        <f t="shared" si="55"/>
        <v/>
      </c>
      <c r="W269" s="108" t="str">
        <f t="shared" si="56"/>
        <v/>
      </c>
      <c r="X269" s="108" t="str">
        <f t="shared" si="57"/>
        <v/>
      </c>
    </row>
    <row r="270" spans="1:24" x14ac:dyDescent="0.25">
      <c r="A270" s="33">
        <v>44225</v>
      </c>
      <c r="B270" s="27">
        <v>162.01</v>
      </c>
      <c r="C270" s="27">
        <v>64.09</v>
      </c>
      <c r="D270" s="27">
        <v>39.32</v>
      </c>
      <c r="E270" s="30">
        <v>28.95</v>
      </c>
      <c r="F270" s="27">
        <v>115.03</v>
      </c>
      <c r="G270" s="27">
        <v>84.77</v>
      </c>
      <c r="H270" s="27">
        <v>70.64</v>
      </c>
      <c r="I270" s="27">
        <v>128.93</v>
      </c>
      <c r="J270" s="27">
        <v>62.15</v>
      </c>
      <c r="K270" s="27">
        <v>3714.24</v>
      </c>
      <c r="L270" s="102">
        <f t="shared" si="47"/>
        <v>44225</v>
      </c>
      <c r="M270" s="103" t="b">
        <f>(A270&gt;=Interface!$F$5)</f>
        <v>1</v>
      </c>
      <c r="N270" s="103" t="b">
        <f>(A270&lt;=Interface!$F$6)</f>
        <v>0</v>
      </c>
      <c r="O270">
        <f t="shared" si="48"/>
        <v>0</v>
      </c>
      <c r="P270" s="108" t="str">
        <f t="shared" si="49"/>
        <v/>
      </c>
      <c r="Q270" s="108" t="str">
        <f t="shared" si="50"/>
        <v/>
      </c>
      <c r="R270" s="108" t="str">
        <f t="shared" si="51"/>
        <v/>
      </c>
      <c r="S270" s="108" t="str">
        <f t="shared" si="52"/>
        <v/>
      </c>
      <c r="T270" s="108" t="str">
        <f t="shared" si="53"/>
        <v/>
      </c>
      <c r="U270" s="108" t="str">
        <f t="shared" si="54"/>
        <v/>
      </c>
      <c r="V270" s="108" t="str">
        <f t="shared" si="55"/>
        <v/>
      </c>
      <c r="W270" s="108" t="str">
        <f t="shared" si="56"/>
        <v/>
      </c>
      <c r="X270" s="108" t="str">
        <f t="shared" si="57"/>
        <v/>
      </c>
    </row>
    <row r="271" spans="1:24" x14ac:dyDescent="0.25">
      <c r="A271" s="33">
        <v>44253</v>
      </c>
      <c r="B271" s="27">
        <v>161.15</v>
      </c>
      <c r="C271" s="27">
        <v>63.3</v>
      </c>
      <c r="D271" s="27">
        <v>48.15</v>
      </c>
      <c r="E271" s="30">
        <v>32.31</v>
      </c>
      <c r="F271" s="27">
        <v>112.61</v>
      </c>
      <c r="G271" s="27">
        <v>90.61</v>
      </c>
      <c r="H271" s="27">
        <v>73.55</v>
      </c>
      <c r="I271" s="27">
        <v>130.69</v>
      </c>
      <c r="J271" s="27">
        <v>58.36</v>
      </c>
      <c r="K271" s="27">
        <v>3811.15</v>
      </c>
      <c r="L271" s="102">
        <f t="shared" si="47"/>
        <v>44253</v>
      </c>
      <c r="M271" s="103" t="b">
        <f>(A271&gt;=Interface!$F$5)</f>
        <v>1</v>
      </c>
      <c r="N271" s="103" t="b">
        <f>(A271&lt;=Interface!$F$6)</f>
        <v>0</v>
      </c>
      <c r="O271">
        <f t="shared" si="48"/>
        <v>0</v>
      </c>
      <c r="P271" s="108" t="str">
        <f t="shared" si="49"/>
        <v/>
      </c>
      <c r="Q271" s="108" t="str">
        <f t="shared" si="50"/>
        <v/>
      </c>
      <c r="R271" s="108" t="str">
        <f t="shared" si="51"/>
        <v/>
      </c>
      <c r="S271" s="108" t="str">
        <f t="shared" si="52"/>
        <v/>
      </c>
      <c r="T271" s="108" t="str">
        <f t="shared" si="53"/>
        <v/>
      </c>
      <c r="U271" s="108" t="str">
        <f t="shared" si="54"/>
        <v/>
      </c>
      <c r="V271" s="108" t="str">
        <f t="shared" si="55"/>
        <v/>
      </c>
      <c r="W271" s="108" t="str">
        <f t="shared" si="56"/>
        <v/>
      </c>
      <c r="X271" s="108" t="str">
        <f t="shared" si="57"/>
        <v/>
      </c>
    </row>
    <row r="272" spans="1:24" x14ac:dyDescent="0.25">
      <c r="A272" s="33">
        <v>44286</v>
      </c>
      <c r="B272" s="27">
        <v>168.07</v>
      </c>
      <c r="C272" s="27">
        <v>68.31</v>
      </c>
      <c r="D272" s="27">
        <v>49.06</v>
      </c>
      <c r="E272" s="30">
        <v>34.049999999999997</v>
      </c>
      <c r="F272" s="27">
        <v>116.74</v>
      </c>
      <c r="G272" s="27">
        <v>98.45</v>
      </c>
      <c r="H272" s="27">
        <v>78.8</v>
      </c>
      <c r="I272" s="27">
        <v>132.81</v>
      </c>
      <c r="J272" s="27">
        <v>64.040000000000006</v>
      </c>
      <c r="K272" s="27">
        <v>3972.89</v>
      </c>
      <c r="L272" s="102">
        <f t="shared" si="47"/>
        <v>44286</v>
      </c>
      <c r="M272" s="103" t="b">
        <f>(A272&gt;=Interface!$F$5)</f>
        <v>1</v>
      </c>
      <c r="N272" s="103" t="b">
        <f>(A272&lt;=Interface!$F$6)</f>
        <v>0</v>
      </c>
      <c r="O272">
        <f t="shared" si="48"/>
        <v>0</v>
      </c>
      <c r="P272" s="108" t="str">
        <f t="shared" si="49"/>
        <v/>
      </c>
      <c r="Q272" s="108" t="str">
        <f t="shared" si="50"/>
        <v/>
      </c>
      <c r="R272" s="108" t="str">
        <f t="shared" si="51"/>
        <v/>
      </c>
      <c r="S272" s="108" t="str">
        <f t="shared" si="52"/>
        <v/>
      </c>
      <c r="T272" s="108" t="str">
        <f t="shared" si="53"/>
        <v/>
      </c>
      <c r="U272" s="108" t="str">
        <f t="shared" si="54"/>
        <v/>
      </c>
      <c r="V272" s="108" t="str">
        <f t="shared" si="55"/>
        <v/>
      </c>
      <c r="W272" s="108" t="str">
        <f t="shared" si="56"/>
        <v/>
      </c>
      <c r="X272" s="108" t="str">
        <f t="shared" si="57"/>
        <v/>
      </c>
    </row>
    <row r="273" spans="1:24" x14ac:dyDescent="0.25">
      <c r="A273" s="33">
        <v>44316</v>
      </c>
      <c r="B273" s="27">
        <v>178.92</v>
      </c>
      <c r="C273" s="27">
        <v>69.58</v>
      </c>
      <c r="D273" s="27">
        <v>49.39</v>
      </c>
      <c r="E273" s="30">
        <v>36.26</v>
      </c>
      <c r="F273" s="27">
        <v>121.33</v>
      </c>
      <c r="G273" s="27">
        <v>101.93</v>
      </c>
      <c r="H273" s="27">
        <v>83.04</v>
      </c>
      <c r="I273" s="27">
        <v>139.69999999999999</v>
      </c>
      <c r="J273" s="27">
        <v>66.72</v>
      </c>
      <c r="K273" s="27">
        <v>4181.17</v>
      </c>
      <c r="L273" s="102">
        <f t="shared" si="47"/>
        <v>44316</v>
      </c>
      <c r="M273" s="103" t="b">
        <f>(A273&gt;=Interface!$F$5)</f>
        <v>1</v>
      </c>
      <c r="N273" s="103" t="b">
        <f>(A273&lt;=Interface!$F$6)</f>
        <v>0</v>
      </c>
      <c r="O273">
        <f t="shared" si="48"/>
        <v>0</v>
      </c>
      <c r="P273" s="108" t="str">
        <f t="shared" si="49"/>
        <v/>
      </c>
      <c r="Q273" s="108" t="str">
        <f t="shared" si="50"/>
        <v/>
      </c>
      <c r="R273" s="108" t="str">
        <f t="shared" si="51"/>
        <v/>
      </c>
      <c r="S273" s="108" t="str">
        <f t="shared" si="52"/>
        <v/>
      </c>
      <c r="T273" s="108" t="str">
        <f t="shared" si="53"/>
        <v/>
      </c>
      <c r="U273" s="108" t="str">
        <f t="shared" si="54"/>
        <v/>
      </c>
      <c r="V273" s="108" t="str">
        <f t="shared" si="55"/>
        <v/>
      </c>
      <c r="W273" s="108" t="str">
        <f t="shared" si="56"/>
        <v/>
      </c>
      <c r="X273" s="108" t="str">
        <f t="shared" si="57"/>
        <v/>
      </c>
    </row>
    <row r="274" spans="1:24" x14ac:dyDescent="0.25">
      <c r="B274" s="109"/>
    </row>
    <row r="275" spans="1:24" x14ac:dyDescent="0.25">
      <c r="B275" s="109"/>
    </row>
    <row r="276" spans="1:24" x14ac:dyDescent="0.25">
      <c r="B276" s="109"/>
    </row>
    <row r="277" spans="1:24" x14ac:dyDescent="0.25">
      <c r="B277" s="109"/>
    </row>
    <row r="278" spans="1:24" x14ac:dyDescent="0.25">
      <c r="B278" s="109"/>
    </row>
    <row r="279" spans="1:24" x14ac:dyDescent="0.25">
      <c r="B279" s="109"/>
    </row>
    <row r="280" spans="1:24" x14ac:dyDescent="0.25">
      <c r="B280" s="109"/>
    </row>
    <row r="281" spans="1:24" x14ac:dyDescent="0.25">
      <c r="B281" s="109"/>
    </row>
    <row r="282" spans="1:24" x14ac:dyDescent="0.25">
      <c r="B282" s="109"/>
    </row>
  </sheetData>
  <dataValidations count="1">
    <dataValidation showDropDown="1" showInputMessage="1" showErrorMessage="1" sqref="A1:A9 B17:J17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D53"/>
  <sheetViews>
    <sheetView topLeftCell="A22" workbookViewId="0">
      <selection activeCell="B8" sqref="B8"/>
    </sheetView>
  </sheetViews>
  <sheetFormatPr baseColWidth="10" defaultColWidth="11.5703125" defaultRowHeight="15" x14ac:dyDescent="0.25"/>
  <cols>
    <col min="1" max="1" width="3.5703125" customWidth="1"/>
    <col min="2" max="2" width="105" bestFit="1" customWidth="1"/>
    <col min="4" max="4" width="11.5703125" style="29"/>
  </cols>
  <sheetData>
    <row r="1" spans="2:4" ht="15.75" thickBot="1" x14ac:dyDescent="0.3"/>
    <row r="2" spans="2:4" ht="15.75" thickBot="1" x14ac:dyDescent="0.3">
      <c r="B2" s="46"/>
      <c r="C2" s="47"/>
      <c r="D2" s="48" t="s">
        <v>80</v>
      </c>
    </row>
    <row r="3" spans="2:4" ht="15.75" thickBot="1" x14ac:dyDescent="0.3">
      <c r="B3" s="49" t="s">
        <v>81</v>
      </c>
      <c r="C3" s="50" t="s">
        <v>82</v>
      </c>
      <c r="D3" s="48">
        <f>SUM(D4:D5)</f>
        <v>0</v>
      </c>
    </row>
    <row r="4" spans="2:4" x14ac:dyDescent="0.25">
      <c r="B4" s="51" t="s">
        <v>45</v>
      </c>
      <c r="C4" s="52" t="s">
        <v>82</v>
      </c>
      <c r="D4" s="53">
        <f>$D$7</f>
        <v>0</v>
      </c>
    </row>
    <row r="5" spans="2:4" ht="15.75" thickBot="1" x14ac:dyDescent="0.3">
      <c r="B5" s="54" t="s">
        <v>83</v>
      </c>
      <c r="C5" s="55" t="s">
        <v>84</v>
      </c>
      <c r="D5" s="56">
        <f>$D$42</f>
        <v>0</v>
      </c>
    </row>
    <row r="6" spans="2:4" ht="15.75" thickBot="1" x14ac:dyDescent="0.3"/>
    <row r="7" spans="2:4" x14ac:dyDescent="0.25">
      <c r="B7" s="57" t="s">
        <v>85</v>
      </c>
      <c r="C7" s="58" t="s">
        <v>82</v>
      </c>
      <c r="D7" s="59">
        <f>SUM(D20,D9,D16,D29,D23,D35)</f>
        <v>0</v>
      </c>
    </row>
    <row r="8" spans="2:4" x14ac:dyDescent="0.25">
      <c r="B8" s="51"/>
      <c r="C8" s="52"/>
      <c r="D8" s="53"/>
    </row>
    <row r="9" spans="2:4" x14ac:dyDescent="0.25">
      <c r="B9" s="60" t="s">
        <v>86</v>
      </c>
      <c r="C9" s="61" t="s">
        <v>87</v>
      </c>
      <c r="D9" s="62">
        <f>SUM(D10:D14)</f>
        <v>0</v>
      </c>
    </row>
    <row r="10" spans="2:4" x14ac:dyDescent="0.25">
      <c r="B10" s="51" t="s">
        <v>88</v>
      </c>
      <c r="C10" s="52" t="s">
        <v>89</v>
      </c>
      <c r="D10" s="63"/>
    </row>
    <row r="11" spans="2:4" x14ac:dyDescent="0.25">
      <c r="B11" s="51" t="s">
        <v>90</v>
      </c>
      <c r="C11" s="52" t="s">
        <v>89</v>
      </c>
      <c r="D11" s="63"/>
    </row>
    <row r="12" spans="2:4" x14ac:dyDescent="0.25">
      <c r="B12" s="51" t="s">
        <v>91</v>
      </c>
      <c r="C12" s="52" t="s">
        <v>92</v>
      </c>
      <c r="D12" s="63"/>
    </row>
    <row r="13" spans="2:4" x14ac:dyDescent="0.25">
      <c r="B13" s="51" t="s">
        <v>93</v>
      </c>
      <c r="C13" s="52" t="s">
        <v>94</v>
      </c>
      <c r="D13" s="63"/>
    </row>
    <row r="14" spans="2:4" x14ac:dyDescent="0.25">
      <c r="B14" s="51" t="s">
        <v>95</v>
      </c>
      <c r="C14" s="52" t="s">
        <v>94</v>
      </c>
      <c r="D14" s="63"/>
    </row>
    <row r="15" spans="2:4" x14ac:dyDescent="0.25">
      <c r="B15" s="51"/>
      <c r="C15" s="52"/>
      <c r="D15" s="53"/>
    </row>
    <row r="16" spans="2:4" x14ac:dyDescent="0.25">
      <c r="B16" s="60" t="s">
        <v>96</v>
      </c>
      <c r="C16" s="61" t="s">
        <v>97</v>
      </c>
      <c r="D16" s="62">
        <f>SUM(D17,D18)</f>
        <v>0</v>
      </c>
    </row>
    <row r="17" spans="2:4" x14ac:dyDescent="0.25">
      <c r="B17" s="51" t="s">
        <v>93</v>
      </c>
      <c r="C17" s="52" t="s">
        <v>94</v>
      </c>
      <c r="D17" s="63"/>
    </row>
    <row r="18" spans="2:4" x14ac:dyDescent="0.25">
      <c r="B18" s="51" t="s">
        <v>95</v>
      </c>
      <c r="C18" s="52" t="s">
        <v>94</v>
      </c>
      <c r="D18" s="63"/>
    </row>
    <row r="19" spans="2:4" x14ac:dyDescent="0.25">
      <c r="B19" s="51"/>
      <c r="C19" s="52"/>
      <c r="D19" s="53"/>
    </row>
    <row r="20" spans="2:4" x14ac:dyDescent="0.25">
      <c r="B20" s="60" t="s">
        <v>98</v>
      </c>
      <c r="C20" s="61" t="s">
        <v>97</v>
      </c>
      <c r="D20" s="62">
        <f>SUM(D21,D22)</f>
        <v>0</v>
      </c>
    </row>
    <row r="21" spans="2:4" x14ac:dyDescent="0.25">
      <c r="B21" s="51" t="s">
        <v>99</v>
      </c>
      <c r="C21" s="52" t="s">
        <v>97</v>
      </c>
      <c r="D21" s="63"/>
    </row>
    <row r="22" spans="2:4" x14ac:dyDescent="0.25">
      <c r="B22" s="51"/>
      <c r="C22" s="52"/>
      <c r="D22" s="53"/>
    </row>
    <row r="23" spans="2:4" x14ac:dyDescent="0.25">
      <c r="B23" s="60" t="s">
        <v>100</v>
      </c>
      <c r="C23" s="61" t="s">
        <v>101</v>
      </c>
      <c r="D23" s="62">
        <f>SUM(D24:D27)</f>
        <v>0</v>
      </c>
    </row>
    <row r="24" spans="2:4" x14ac:dyDescent="0.25">
      <c r="B24" s="51" t="s">
        <v>102</v>
      </c>
      <c r="C24" s="52" t="s">
        <v>92</v>
      </c>
      <c r="D24" s="63"/>
    </row>
    <row r="25" spans="2:4" x14ac:dyDescent="0.25">
      <c r="B25" s="51" t="s">
        <v>103</v>
      </c>
      <c r="C25" s="52" t="s">
        <v>104</v>
      </c>
      <c r="D25" s="63"/>
    </row>
    <row r="26" spans="2:4" x14ac:dyDescent="0.25">
      <c r="B26" s="51" t="s">
        <v>105</v>
      </c>
      <c r="C26" s="52" t="s">
        <v>106</v>
      </c>
      <c r="D26" s="63"/>
    </row>
    <row r="27" spans="2:4" x14ac:dyDescent="0.25">
      <c r="B27" s="51" t="s">
        <v>107</v>
      </c>
      <c r="C27" s="52" t="s">
        <v>89</v>
      </c>
      <c r="D27" s="63"/>
    </row>
    <row r="28" spans="2:4" x14ac:dyDescent="0.25">
      <c r="B28" s="51"/>
      <c r="C28" s="52"/>
      <c r="D28" s="53"/>
    </row>
    <row r="29" spans="2:4" x14ac:dyDescent="0.25">
      <c r="B29" s="60" t="s">
        <v>108</v>
      </c>
      <c r="C29" s="61" t="s">
        <v>87</v>
      </c>
      <c r="D29" s="62">
        <f>SUM(D30:D33)</f>
        <v>0</v>
      </c>
    </row>
    <row r="30" spans="2:4" x14ac:dyDescent="0.25">
      <c r="B30" s="51" t="s">
        <v>109</v>
      </c>
      <c r="C30" s="52" t="s">
        <v>94</v>
      </c>
      <c r="D30" s="63"/>
    </row>
    <row r="31" spans="2:4" x14ac:dyDescent="0.25">
      <c r="B31" s="51" t="s">
        <v>110</v>
      </c>
      <c r="C31" s="52" t="s">
        <v>94</v>
      </c>
      <c r="D31" s="63"/>
    </row>
    <row r="32" spans="2:4" x14ac:dyDescent="0.25">
      <c r="B32" s="51" t="s">
        <v>111</v>
      </c>
      <c r="C32" s="52" t="s">
        <v>112</v>
      </c>
      <c r="D32" s="63"/>
    </row>
    <row r="33" spans="2:4" x14ac:dyDescent="0.25">
      <c r="B33" s="51" t="s">
        <v>113</v>
      </c>
      <c r="C33" s="52" t="s">
        <v>112</v>
      </c>
      <c r="D33" s="63"/>
    </row>
    <row r="34" spans="2:4" x14ac:dyDescent="0.25">
      <c r="B34" s="51"/>
      <c r="C34" s="52"/>
      <c r="D34" s="53"/>
    </row>
    <row r="35" spans="2:4" x14ac:dyDescent="0.25">
      <c r="B35" s="60" t="s">
        <v>114</v>
      </c>
      <c r="C35" s="61" t="s">
        <v>101</v>
      </c>
      <c r="D35" s="62">
        <f>SUM(D36:D38)</f>
        <v>0</v>
      </c>
    </row>
    <row r="36" spans="2:4" x14ac:dyDescent="0.25">
      <c r="B36" s="51" t="s">
        <v>115</v>
      </c>
      <c r="C36" s="52" t="s">
        <v>92</v>
      </c>
      <c r="D36" s="63"/>
    </row>
    <row r="37" spans="2:4" x14ac:dyDescent="0.25">
      <c r="B37" s="51" t="s">
        <v>116</v>
      </c>
      <c r="C37" s="52" t="s">
        <v>104</v>
      </c>
      <c r="D37" s="63"/>
    </row>
    <row r="38" spans="2:4" x14ac:dyDescent="0.25">
      <c r="B38" s="51" t="s">
        <v>117</v>
      </c>
      <c r="C38" s="52" t="s">
        <v>118</v>
      </c>
      <c r="D38" s="63"/>
    </row>
    <row r="39" spans="2:4" ht="15.75" thickBot="1" x14ac:dyDescent="0.3">
      <c r="B39" s="64"/>
      <c r="C39" s="65"/>
      <c r="D39" s="66"/>
    </row>
    <row r="40" spans="2:4" x14ac:dyDescent="0.25">
      <c r="B40" s="29"/>
      <c r="D40"/>
    </row>
    <row r="41" spans="2:4" ht="15.75" thickBot="1" x14ac:dyDescent="0.3"/>
    <row r="42" spans="2:4" x14ac:dyDescent="0.25">
      <c r="B42" s="67" t="s">
        <v>83</v>
      </c>
      <c r="C42" s="68" t="s">
        <v>119</v>
      </c>
      <c r="D42" s="69">
        <f>SUM(D44:D50)</f>
        <v>0</v>
      </c>
    </row>
    <row r="43" spans="2:4" x14ac:dyDescent="0.25">
      <c r="B43" s="70"/>
      <c r="C43" s="71"/>
      <c r="D43" s="72"/>
    </row>
    <row r="44" spans="2:4" x14ac:dyDescent="0.25">
      <c r="B44" s="70" t="s">
        <v>120</v>
      </c>
      <c r="C44" s="73" t="b">
        <v>1</v>
      </c>
      <c r="D44" s="72">
        <f>IF(C44,0,-2.5)</f>
        <v>0</v>
      </c>
    </row>
    <row r="45" spans="2:4" x14ac:dyDescent="0.25">
      <c r="B45" s="70" t="s">
        <v>121</v>
      </c>
      <c r="C45" s="74">
        <v>0</v>
      </c>
      <c r="D45" s="72">
        <f>MIN(0,MAX(C45*-0.5,-5))</f>
        <v>0</v>
      </c>
    </row>
    <row r="46" spans="2:4" x14ac:dyDescent="0.25">
      <c r="B46" s="70" t="s">
        <v>122</v>
      </c>
      <c r="C46" s="74">
        <v>0</v>
      </c>
      <c r="D46" s="72">
        <f>MIN(0,MAX(C46*-1,-5))</f>
        <v>0</v>
      </c>
    </row>
    <row r="47" spans="2:4" x14ac:dyDescent="0.25">
      <c r="B47" s="70" t="s">
        <v>123</v>
      </c>
      <c r="C47" s="73" t="b">
        <v>1</v>
      </c>
      <c r="D47" s="72">
        <f>IF(C47,0,-2.5)</f>
        <v>0</v>
      </c>
    </row>
    <row r="48" spans="2:4" x14ac:dyDescent="0.25">
      <c r="B48" s="70" t="s">
        <v>124</v>
      </c>
      <c r="C48" s="74">
        <v>0</v>
      </c>
      <c r="D48" s="72">
        <f>MIN(0,MAX(C48*-1,-10))</f>
        <v>0</v>
      </c>
    </row>
    <row r="49" spans="2:4" x14ac:dyDescent="0.25">
      <c r="B49" s="70"/>
      <c r="C49" s="73"/>
      <c r="D49" s="72"/>
    </row>
    <row r="50" spans="2:4" ht="30" x14ac:dyDescent="0.25">
      <c r="B50" s="75" t="s">
        <v>125</v>
      </c>
      <c r="C50" s="74">
        <v>0</v>
      </c>
      <c r="D50" s="72">
        <f>MIN(0,MAX(C50*-1,-5))</f>
        <v>0</v>
      </c>
    </row>
    <row r="51" spans="2:4" x14ac:dyDescent="0.25">
      <c r="B51" s="123"/>
      <c r="C51" s="71"/>
      <c r="D51" s="72"/>
    </row>
    <row r="52" spans="2:4" x14ac:dyDescent="0.25">
      <c r="B52" s="123"/>
      <c r="C52" s="71"/>
      <c r="D52" s="72"/>
    </row>
    <row r="53" spans="2:4" ht="15.75" thickBot="1" x14ac:dyDescent="0.3">
      <c r="B53" s="76"/>
      <c r="C53" s="77"/>
      <c r="D53" s="78"/>
    </row>
  </sheetData>
  <dataConsolidate/>
  <mergeCells count="1">
    <mergeCell ref="B51:B52"/>
  </mergeCells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Présentation</vt:lpstr>
      <vt:lpstr>Données brutes</vt:lpstr>
      <vt:lpstr>Interface</vt:lpstr>
      <vt:lpstr>Interface - Calcul</vt:lpstr>
      <vt:lpstr>Barème d'évaluation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L. Michaud</dc:creator>
  <cp:lastModifiedBy>Guillaume Dumont</cp:lastModifiedBy>
  <cp:revision/>
  <dcterms:created xsi:type="dcterms:W3CDTF">2015-05-12T14:56:33Z</dcterms:created>
  <dcterms:modified xsi:type="dcterms:W3CDTF">2021-06-02T09:11:59Z</dcterms:modified>
</cp:coreProperties>
</file>