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uana.da-costa\Desktop\"/>
    </mc:Choice>
  </mc:AlternateContent>
  <xr:revisionPtr revIDLastSave="0" documentId="13_ncr:1_{A823420B-F149-40A7-AC98-5ECDAD38A0A9}" xr6:coauthVersionLast="46" xr6:coauthVersionMax="46" xr10:uidLastSave="{00000000-0000-0000-0000-000000000000}"/>
  <bookViews>
    <workbookView xWindow="30" yWindow="-16320" windowWidth="29040" windowHeight="15840" tabRatio="913" firstSheet="1" activeTab="4" xr2:uid="{00000000-000D-0000-FFFF-FFFF00000000}"/>
  </bookViews>
  <sheets>
    <sheet name="Bibliothèque" sheetId="470" state="hidden" r:id="rId1"/>
    <sheet name="Feuille_Vente_Base" sheetId="265" r:id="rId2"/>
    <sheet name="D.E.Vendu" sheetId="314" r:id="rId3"/>
    <sheet name="D.E.Sec" sheetId="312" r:id="rId4"/>
    <sheet name="Planning" sheetId="472" r:id="rId5"/>
    <sheet name="1" sheetId="473" r:id="rId6"/>
    <sheet name="SD1" sheetId="476" r:id="rId7"/>
    <sheet name="2" sheetId="315" r:id="rId8"/>
    <sheet name="3" sheetId="316" r:id="rId9"/>
    <sheet name="4" sheetId="317" r:id="rId10"/>
  </sheets>
  <functionGroups builtInGroupCount="19"/>
  <definedNames>
    <definedName name="_xlnm.Print_Area" localSheetId="1">Feuille_Vente_Base!$A$1:$W$41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9" i="476" l="1"/>
  <c r="K20" i="476"/>
  <c r="K21" i="476"/>
  <c r="K22" i="476"/>
  <c r="K23" i="476"/>
  <c r="K24" i="476"/>
  <c r="K25" i="476"/>
  <c r="K26" i="476"/>
  <c r="K27" i="476"/>
  <c r="K28" i="476"/>
  <c r="K29" i="476"/>
  <c r="K30" i="476"/>
  <c r="K31" i="476"/>
  <c r="K32" i="476"/>
  <c r="K33" i="476"/>
  <c r="K34" i="476"/>
  <c r="K35" i="476"/>
  <c r="K36" i="476"/>
  <c r="K37" i="476"/>
  <c r="K38" i="476"/>
  <c r="K39" i="476"/>
  <c r="K40" i="476"/>
  <c r="K41" i="476"/>
  <c r="K42" i="476"/>
  <c r="K43" i="476"/>
  <c r="K44" i="476"/>
  <c r="K45" i="476"/>
  <c r="K46" i="476"/>
  <c r="K47" i="476"/>
  <c r="K48" i="476"/>
  <c r="K49" i="476"/>
  <c r="K50" i="476"/>
  <c r="K51" i="476"/>
  <c r="K52" i="476"/>
  <c r="K53" i="476"/>
  <c r="K18" i="476"/>
  <c r="K17" i="476"/>
  <c r="K17" i="473"/>
  <c r="I18" i="476"/>
  <c r="I17" i="476"/>
  <c r="H15" i="476"/>
  <c r="H16" i="476"/>
  <c r="H17" i="476"/>
  <c r="H18" i="476"/>
  <c r="H35" i="476"/>
  <c r="H36" i="476"/>
  <c r="H37" i="476"/>
  <c r="H38" i="476"/>
  <c r="H39" i="476"/>
  <c r="H40" i="476"/>
  <c r="H41" i="476"/>
  <c r="H42" i="476"/>
  <c r="H43" i="476"/>
  <c r="H44" i="476"/>
  <c r="H45" i="476"/>
  <c r="H46" i="476"/>
  <c r="H47" i="476"/>
  <c r="H48" i="476"/>
  <c r="H49" i="476"/>
  <c r="H50" i="476"/>
  <c r="H51" i="476"/>
  <c r="H52" i="476"/>
  <c r="H53" i="476"/>
  <c r="H20" i="476"/>
  <c r="H21" i="476"/>
  <c r="H22" i="476"/>
  <c r="H23" i="476"/>
  <c r="H24" i="476"/>
  <c r="H25" i="476"/>
  <c r="H26" i="476"/>
  <c r="H27" i="476"/>
  <c r="H28" i="476"/>
  <c r="H29" i="476"/>
  <c r="H30" i="476"/>
  <c r="H31" i="476"/>
  <c r="H32" i="476"/>
  <c r="H33" i="476"/>
  <c r="H34" i="476"/>
  <c r="H19" i="476"/>
  <c r="H19" i="473"/>
  <c r="G19" i="476"/>
  <c r="K18" i="473"/>
  <c r="K19" i="473"/>
  <c r="K20" i="473"/>
  <c r="F16" i="476"/>
  <c r="F54" i="476"/>
  <c r="E16" i="476"/>
  <c r="D17" i="476"/>
  <c r="D18" i="476"/>
  <c r="D19" i="476"/>
  <c r="D20" i="476"/>
  <c r="D16" i="476"/>
  <c r="C17" i="476"/>
  <c r="C18" i="476"/>
  <c r="C19" i="476"/>
  <c r="C20" i="476"/>
  <c r="C16" i="476"/>
  <c r="B17" i="476"/>
  <c r="B18" i="476"/>
  <c r="B19" i="476"/>
  <c r="B20" i="476"/>
  <c r="B16" i="476"/>
  <c r="A17" i="476"/>
  <c r="A18" i="476"/>
  <c r="A19" i="476"/>
  <c r="A20" i="476"/>
  <c r="A16" i="476"/>
  <c r="N8" i="476"/>
  <c r="L8" i="476"/>
  <c r="I8" i="476"/>
  <c r="G8" i="476"/>
  <c r="E8" i="476"/>
  <c r="D54" i="476"/>
  <c r="D56" i="476" s="1"/>
  <c r="Q53" i="476"/>
  <c r="O53" i="476"/>
  <c r="M53" i="476"/>
  <c r="Q52" i="476"/>
  <c r="O52" i="476"/>
  <c r="M52" i="476"/>
  <c r="F52" i="476"/>
  <c r="Q51" i="476"/>
  <c r="O51" i="476"/>
  <c r="M51" i="476"/>
  <c r="F51" i="476"/>
  <c r="Q50" i="476"/>
  <c r="O50" i="476"/>
  <c r="M50" i="476"/>
  <c r="F50" i="476"/>
  <c r="Q49" i="476"/>
  <c r="O49" i="476"/>
  <c r="M49" i="476"/>
  <c r="F49" i="476"/>
  <c r="Q48" i="476"/>
  <c r="O48" i="476"/>
  <c r="M48" i="476"/>
  <c r="F48" i="476"/>
  <c r="Q47" i="476"/>
  <c r="O47" i="476"/>
  <c r="M47" i="476"/>
  <c r="F47" i="476"/>
  <c r="Q46" i="476"/>
  <c r="O46" i="476"/>
  <c r="M46" i="476"/>
  <c r="F46" i="476"/>
  <c r="Q45" i="476"/>
  <c r="O45" i="476"/>
  <c r="M45" i="476"/>
  <c r="F45" i="476"/>
  <c r="Q44" i="476"/>
  <c r="O44" i="476"/>
  <c r="M44" i="476"/>
  <c r="F44" i="476"/>
  <c r="Q43" i="476"/>
  <c r="O43" i="476"/>
  <c r="M43" i="476"/>
  <c r="F43" i="476"/>
  <c r="Q42" i="476"/>
  <c r="O42" i="476"/>
  <c r="M42" i="476"/>
  <c r="F42" i="476"/>
  <c r="Q41" i="476"/>
  <c r="O41" i="476"/>
  <c r="M41" i="476"/>
  <c r="F41" i="476"/>
  <c r="Q40" i="476"/>
  <c r="O40" i="476"/>
  <c r="M40" i="476"/>
  <c r="F40" i="476"/>
  <c r="Q39" i="476"/>
  <c r="O39" i="476"/>
  <c r="M39" i="476"/>
  <c r="F39" i="476"/>
  <c r="Q38" i="476"/>
  <c r="O38" i="476"/>
  <c r="M38" i="476"/>
  <c r="F38" i="476"/>
  <c r="Q37" i="476"/>
  <c r="O37" i="476"/>
  <c r="M37" i="476"/>
  <c r="F37" i="476"/>
  <c r="Q36" i="476"/>
  <c r="O36" i="476"/>
  <c r="M36" i="476"/>
  <c r="F36" i="476"/>
  <c r="Q35" i="476"/>
  <c r="O35" i="476"/>
  <c r="M35" i="476"/>
  <c r="F35" i="476"/>
  <c r="Q34" i="476"/>
  <c r="O34" i="476"/>
  <c r="M34" i="476"/>
  <c r="F34" i="476"/>
  <c r="Q33" i="476"/>
  <c r="O33" i="476"/>
  <c r="M33" i="476"/>
  <c r="F33" i="476"/>
  <c r="Q32" i="476"/>
  <c r="O32" i="476"/>
  <c r="M32" i="476"/>
  <c r="F32" i="476"/>
  <c r="Q31" i="476"/>
  <c r="O31" i="476"/>
  <c r="M31" i="476"/>
  <c r="F31" i="476"/>
  <c r="Q30" i="476"/>
  <c r="O30" i="476"/>
  <c r="M30" i="476"/>
  <c r="F30" i="476"/>
  <c r="Q29" i="476"/>
  <c r="O29" i="476"/>
  <c r="M29" i="476"/>
  <c r="F29" i="476"/>
  <c r="Q28" i="476"/>
  <c r="O28" i="476"/>
  <c r="M28" i="476"/>
  <c r="F28" i="476"/>
  <c r="Q27" i="476"/>
  <c r="O27" i="476"/>
  <c r="M27" i="476"/>
  <c r="F27" i="476"/>
  <c r="Q26" i="476"/>
  <c r="O26" i="476"/>
  <c r="M26" i="476"/>
  <c r="F26" i="476"/>
  <c r="Q25" i="476"/>
  <c r="O25" i="476"/>
  <c r="M25" i="476"/>
  <c r="F25" i="476"/>
  <c r="Q24" i="476"/>
  <c r="O24" i="476"/>
  <c r="M24" i="476"/>
  <c r="F24" i="476"/>
  <c r="Q23" i="476"/>
  <c r="O23" i="476"/>
  <c r="M23" i="476"/>
  <c r="F23" i="476"/>
  <c r="M54" i="476"/>
  <c r="Q54" i="476"/>
  <c r="O54" i="476"/>
  <c r="K15" i="476"/>
  <c r="P8" i="476"/>
  <c r="S8" i="476"/>
  <c r="P5" i="476"/>
  <c r="N5" i="476"/>
  <c r="L5" i="476"/>
  <c r="G5" i="476"/>
  <c r="E5" i="476"/>
  <c r="D3" i="476"/>
  <c r="L2" i="476"/>
  <c r="G2" i="476"/>
  <c r="D2" i="476"/>
  <c r="H54" i="476" l="1"/>
  <c r="H56" i="476" s="1"/>
  <c r="G7" i="476" s="1"/>
  <c r="G9" i="476" s="1"/>
  <c r="K54" i="476"/>
  <c r="I6" i="476" s="1"/>
  <c r="F56" i="476"/>
  <c r="E7" i="476" s="1"/>
  <c r="E6" i="476"/>
  <c r="O56" i="476"/>
  <c r="N7" i="476" s="1"/>
  <c r="N9" i="476" s="1"/>
  <c r="N6" i="476"/>
  <c r="G6" i="476"/>
  <c r="Q56" i="476"/>
  <c r="P7" i="476" s="1"/>
  <c r="P9" i="476" s="1"/>
  <c r="P6" i="476"/>
  <c r="L6" i="476"/>
  <c r="M56" i="476"/>
  <c r="L7" i="476" s="1"/>
  <c r="L9" i="476" s="1"/>
  <c r="K56" i="476" l="1"/>
  <c r="I7" i="476" s="1"/>
  <c r="I9" i="476" s="1"/>
  <c r="D55" i="476"/>
  <c r="S6" i="476"/>
  <c r="E9" i="476"/>
  <c r="S9" i="476" s="1"/>
  <c r="S7" i="476"/>
  <c r="E10" i="476" l="1"/>
  <c r="F21" i="312" l="1"/>
  <c r="F83" i="312"/>
  <c r="D3" i="315"/>
  <c r="E18" i="265"/>
  <c r="C18" i="314"/>
  <c r="C19" i="314"/>
  <c r="C20" i="314"/>
  <c r="C21" i="314"/>
  <c r="C22" i="314"/>
  <c r="C23" i="314"/>
  <c r="C24" i="314"/>
  <c r="C25" i="314"/>
  <c r="C26" i="314"/>
  <c r="C27" i="314"/>
  <c r="C28" i="314"/>
  <c r="C29" i="314"/>
  <c r="C30" i="314"/>
  <c r="C31" i="314"/>
  <c r="C32" i="314"/>
  <c r="C33" i="314"/>
  <c r="C34" i="314"/>
  <c r="C35" i="314"/>
  <c r="C36" i="314"/>
  <c r="C37" i="314"/>
  <c r="C38" i="314"/>
  <c r="C39" i="314"/>
  <c r="C40" i="314"/>
  <c r="C41" i="314"/>
  <c r="C42" i="314"/>
  <c r="C43" i="314"/>
  <c r="C44" i="314"/>
  <c r="C45" i="314"/>
  <c r="C46" i="314"/>
  <c r="C47" i="314"/>
  <c r="C48" i="314"/>
  <c r="C49" i="314"/>
  <c r="C50" i="314"/>
  <c r="C51" i="314"/>
  <c r="C52" i="314"/>
  <c r="C53" i="314"/>
  <c r="C54" i="314"/>
  <c r="C55" i="314"/>
  <c r="C56" i="314"/>
  <c r="C57" i="314"/>
  <c r="C58" i="314"/>
  <c r="C59" i="314"/>
  <c r="C60" i="314"/>
  <c r="C61" i="314"/>
  <c r="C62" i="314"/>
  <c r="C63" i="314"/>
  <c r="C64" i="314"/>
  <c r="C65" i="314"/>
  <c r="C66" i="314"/>
  <c r="C67" i="314"/>
  <c r="C68" i="314"/>
  <c r="C69" i="314"/>
  <c r="C70" i="314"/>
  <c r="C71" i="314"/>
  <c r="C72" i="314"/>
  <c r="C73" i="314"/>
  <c r="C74" i="314"/>
  <c r="C75" i="314"/>
  <c r="C76" i="314"/>
  <c r="C77" i="314"/>
  <c r="C78" i="314"/>
  <c r="C79" i="314"/>
  <c r="C80" i="314"/>
  <c r="C81" i="314"/>
  <c r="C82" i="314"/>
  <c r="C83" i="314"/>
  <c r="C84" i="314"/>
  <c r="C85" i="314"/>
  <c r="C86" i="314"/>
  <c r="C87" i="314"/>
  <c r="C88" i="314"/>
  <c r="C89" i="314"/>
  <c r="C90" i="314"/>
  <c r="C91" i="314"/>
  <c r="C92" i="314"/>
  <c r="C93" i="314"/>
  <c r="C94" i="314"/>
  <c r="C95" i="314"/>
  <c r="C96" i="314"/>
  <c r="C97" i="314"/>
  <c r="C98" i="314"/>
  <c r="C99" i="314"/>
  <c r="C100" i="314"/>
  <c r="C101" i="314"/>
  <c r="C102" i="314"/>
  <c r="C103" i="314"/>
  <c r="C104" i="314"/>
  <c r="C105" i="314"/>
  <c r="C106" i="314"/>
  <c r="C107" i="314"/>
  <c r="C108" i="314"/>
  <c r="C109" i="314"/>
  <c r="C110" i="314"/>
  <c r="C111" i="314"/>
  <c r="C112" i="314"/>
  <c r="C113" i="314"/>
  <c r="C114" i="314"/>
  <c r="C115" i="314"/>
  <c r="C116" i="314"/>
  <c r="C117" i="314"/>
  <c r="C118" i="314"/>
  <c r="C119" i="314"/>
  <c r="C120" i="314"/>
  <c r="C121" i="314"/>
  <c r="C122" i="314"/>
  <c r="C123" i="314"/>
  <c r="C124" i="314"/>
  <c r="C125" i="314"/>
  <c r="C126" i="314"/>
  <c r="C127" i="314"/>
  <c r="C128" i="314"/>
  <c r="C129" i="314"/>
  <c r="C130" i="314"/>
  <c r="C131" i="314"/>
  <c r="C132" i="314"/>
  <c r="C133" i="314"/>
  <c r="C134" i="314"/>
  <c r="C135" i="314"/>
  <c r="C136" i="314"/>
  <c r="C137" i="314"/>
  <c r="C138" i="314"/>
  <c r="C139" i="314"/>
  <c r="C140" i="314"/>
  <c r="C141" i="314"/>
  <c r="C142" i="314"/>
  <c r="C143" i="314"/>
  <c r="C144" i="314"/>
  <c r="C145" i="314"/>
  <c r="C146" i="314"/>
  <c r="C147" i="314"/>
  <c r="C148" i="314"/>
  <c r="C149" i="314"/>
  <c r="C150" i="314"/>
  <c r="C151" i="314"/>
  <c r="C152" i="314"/>
  <c r="C153" i="314"/>
  <c r="C154" i="314"/>
  <c r="C155" i="314"/>
  <c r="C156" i="314"/>
  <c r="C157" i="314"/>
  <c r="C158" i="314"/>
  <c r="C159" i="314"/>
  <c r="C160" i="314"/>
  <c r="C161" i="314"/>
  <c r="C162" i="314"/>
  <c r="C163" i="314"/>
  <c r="C164" i="314"/>
  <c r="C165" i="314"/>
  <c r="C166" i="314"/>
  <c r="C17" i="314"/>
  <c r="L2" i="473"/>
  <c r="G2" i="473"/>
  <c r="D2" i="473"/>
  <c r="D3" i="473"/>
  <c r="P8" i="473" l="1"/>
  <c r="D54" i="473"/>
  <c r="M54" i="473"/>
  <c r="Q17" i="473"/>
  <c r="Q18" i="473"/>
  <c r="Q19" i="473"/>
  <c r="Q20" i="473"/>
  <c r="Q21" i="473"/>
  <c r="Q22" i="473"/>
  <c r="Q23" i="473"/>
  <c r="Q24" i="473"/>
  <c r="Q25" i="473"/>
  <c r="Q26" i="473"/>
  <c r="Q27" i="473"/>
  <c r="Q28" i="473"/>
  <c r="Q29" i="473"/>
  <c r="Q30" i="473"/>
  <c r="Q31" i="473"/>
  <c r="Q32" i="473"/>
  <c r="Q33" i="473"/>
  <c r="Q34" i="473"/>
  <c r="Q35" i="473"/>
  <c r="Q36" i="473"/>
  <c r="Q37" i="473"/>
  <c r="Q38" i="473"/>
  <c r="Q39" i="473"/>
  <c r="Q40" i="473"/>
  <c r="Q41" i="473"/>
  <c r="Q42" i="473"/>
  <c r="Q43" i="473"/>
  <c r="Q44" i="473"/>
  <c r="Q45" i="473"/>
  <c r="Q46" i="473"/>
  <c r="Q47" i="473"/>
  <c r="Q48" i="473"/>
  <c r="Q49" i="473"/>
  <c r="Q50" i="473"/>
  <c r="Q51" i="473"/>
  <c r="Q52" i="473"/>
  <c r="Q53" i="473"/>
  <c r="Q16" i="473"/>
  <c r="O17" i="473"/>
  <c r="O18" i="473"/>
  <c r="O19" i="473"/>
  <c r="O20" i="473"/>
  <c r="O21" i="473"/>
  <c r="O22" i="473"/>
  <c r="O23" i="473"/>
  <c r="O24" i="473"/>
  <c r="O25" i="473"/>
  <c r="O26" i="473"/>
  <c r="O27" i="473"/>
  <c r="O28" i="473"/>
  <c r="O29" i="473"/>
  <c r="O30" i="473"/>
  <c r="O31" i="473"/>
  <c r="O32" i="473"/>
  <c r="O33" i="473"/>
  <c r="O34" i="473"/>
  <c r="O35" i="473"/>
  <c r="O36" i="473"/>
  <c r="O37" i="473"/>
  <c r="O38" i="473"/>
  <c r="O39" i="473"/>
  <c r="O40" i="473"/>
  <c r="O41" i="473"/>
  <c r="O42" i="473"/>
  <c r="O43" i="473"/>
  <c r="O44" i="473"/>
  <c r="O45" i="473"/>
  <c r="O46" i="473"/>
  <c r="O47" i="473"/>
  <c r="O48" i="473"/>
  <c r="O49" i="473"/>
  <c r="O50" i="473"/>
  <c r="O51" i="473"/>
  <c r="O52" i="473"/>
  <c r="O53" i="473"/>
  <c r="O16" i="473"/>
  <c r="M17" i="473"/>
  <c r="M18" i="473"/>
  <c r="M19" i="473"/>
  <c r="M20" i="473"/>
  <c r="M21" i="473"/>
  <c r="M22" i="473"/>
  <c r="M23" i="473"/>
  <c r="M24" i="473"/>
  <c r="M25" i="473"/>
  <c r="M26" i="473"/>
  <c r="M27" i="473"/>
  <c r="M28" i="473"/>
  <c r="M29" i="473"/>
  <c r="M30" i="473"/>
  <c r="M31" i="473"/>
  <c r="M32" i="473"/>
  <c r="M33" i="473"/>
  <c r="M34" i="473"/>
  <c r="M35" i="473"/>
  <c r="M36" i="473"/>
  <c r="M37" i="473"/>
  <c r="M38" i="473"/>
  <c r="M39" i="473"/>
  <c r="M40" i="473"/>
  <c r="M41" i="473"/>
  <c r="M42" i="473"/>
  <c r="M43" i="473"/>
  <c r="M44" i="473"/>
  <c r="M45" i="473"/>
  <c r="M46" i="473"/>
  <c r="M47" i="473"/>
  <c r="M48" i="473"/>
  <c r="M49" i="473"/>
  <c r="M50" i="473"/>
  <c r="M51" i="473"/>
  <c r="M52" i="473"/>
  <c r="M53" i="473"/>
  <c r="M16" i="473"/>
  <c r="K15" i="473"/>
  <c r="K16" i="473"/>
  <c r="K54" i="473" s="1"/>
  <c r="K21" i="473"/>
  <c r="K22" i="473"/>
  <c r="K23" i="473"/>
  <c r="K24" i="473"/>
  <c r="K25" i="473"/>
  <c r="K26" i="473"/>
  <c r="K27" i="473"/>
  <c r="K28" i="473"/>
  <c r="K29" i="473"/>
  <c r="K30" i="473"/>
  <c r="K31" i="473"/>
  <c r="K32" i="473"/>
  <c r="K33" i="473"/>
  <c r="K34" i="473"/>
  <c r="K35" i="473"/>
  <c r="K36" i="473"/>
  <c r="K37" i="473"/>
  <c r="K38" i="473"/>
  <c r="K39" i="473"/>
  <c r="K40" i="473"/>
  <c r="K41" i="473"/>
  <c r="K42" i="473"/>
  <c r="K43" i="473"/>
  <c r="K44" i="473"/>
  <c r="K45" i="473"/>
  <c r="K46" i="473"/>
  <c r="K47" i="473"/>
  <c r="K48" i="473"/>
  <c r="K49" i="473"/>
  <c r="K50" i="473"/>
  <c r="K51" i="473"/>
  <c r="K52" i="473"/>
  <c r="K53" i="473"/>
  <c r="H54" i="473"/>
  <c r="H56" i="473" s="1"/>
  <c r="H16" i="473"/>
  <c r="H17" i="473"/>
  <c r="H18" i="473"/>
  <c r="H20" i="473"/>
  <c r="H21" i="473"/>
  <c r="H22" i="473"/>
  <c r="H23" i="473"/>
  <c r="H24" i="473"/>
  <c r="H25" i="473"/>
  <c r="H26" i="473"/>
  <c r="H27" i="473"/>
  <c r="H28" i="473"/>
  <c r="H29" i="473"/>
  <c r="H30" i="473"/>
  <c r="H31" i="473"/>
  <c r="H32" i="473"/>
  <c r="H33" i="473"/>
  <c r="H34" i="473"/>
  <c r="H35" i="473"/>
  <c r="H36" i="473"/>
  <c r="H37" i="473"/>
  <c r="H38" i="473"/>
  <c r="H39" i="473"/>
  <c r="H40" i="473"/>
  <c r="H41" i="473"/>
  <c r="H42" i="473"/>
  <c r="H43" i="473"/>
  <c r="H44" i="473"/>
  <c r="H45" i="473"/>
  <c r="H46" i="473"/>
  <c r="H47" i="473"/>
  <c r="H48" i="473"/>
  <c r="H49" i="473"/>
  <c r="H50" i="473"/>
  <c r="H51" i="473"/>
  <c r="H52" i="473"/>
  <c r="F20" i="473"/>
  <c r="F17" i="473"/>
  <c r="F18" i="473"/>
  <c r="F54" i="473" s="1"/>
  <c r="F19" i="473"/>
  <c r="F21" i="473"/>
  <c r="F22" i="473"/>
  <c r="F23" i="473"/>
  <c r="F24" i="473"/>
  <c r="F25" i="473"/>
  <c r="F26" i="473"/>
  <c r="F27" i="473"/>
  <c r="F28" i="473"/>
  <c r="F29" i="473"/>
  <c r="F30" i="473"/>
  <c r="F31" i="473"/>
  <c r="F32" i="473"/>
  <c r="F33" i="473"/>
  <c r="F34" i="473"/>
  <c r="F35" i="473"/>
  <c r="F36" i="473"/>
  <c r="F37" i="473"/>
  <c r="F38" i="473"/>
  <c r="F39" i="473"/>
  <c r="F40" i="473"/>
  <c r="F41" i="473"/>
  <c r="F42" i="473"/>
  <c r="F43" i="473"/>
  <c r="F44" i="473"/>
  <c r="F45" i="473"/>
  <c r="F46" i="473"/>
  <c r="F47" i="473"/>
  <c r="F48" i="473"/>
  <c r="F49" i="473"/>
  <c r="F50" i="473"/>
  <c r="F51" i="473"/>
  <c r="F52" i="473"/>
  <c r="F16" i="473"/>
  <c r="G8" i="473"/>
  <c r="I8" i="473"/>
  <c r="N8" i="473"/>
  <c r="L8" i="473"/>
  <c r="E8" i="473"/>
  <c r="D56" i="473" l="1"/>
  <c r="G6" i="473"/>
  <c r="Q54" i="473"/>
  <c r="O54" i="473"/>
  <c r="I6" i="473"/>
  <c r="F56" i="473"/>
  <c r="P5" i="473"/>
  <c r="N5" i="473"/>
  <c r="L5" i="473"/>
  <c r="G5" i="473"/>
  <c r="E5" i="473"/>
  <c r="S8" i="473" l="1"/>
  <c r="E7" i="473"/>
  <c r="E9" i="473" s="1"/>
  <c r="D55" i="473"/>
  <c r="E6" i="473"/>
  <c r="O56" i="473"/>
  <c r="N7" i="473" s="1"/>
  <c r="N9" i="473" s="1"/>
  <c r="N6" i="473"/>
  <c r="M56" i="473"/>
  <c r="L7" i="473" s="1"/>
  <c r="L9" i="473" s="1"/>
  <c r="L6" i="473"/>
  <c r="Q56" i="473"/>
  <c r="P7" i="473" s="1"/>
  <c r="P9" i="473" s="1"/>
  <c r="P6" i="473"/>
  <c r="G7" i="473"/>
  <c r="G9" i="473" s="1"/>
  <c r="K56" i="473"/>
  <c r="I7" i="473" s="1"/>
  <c r="I9" i="473" s="1"/>
  <c r="S32" i="265"/>
  <c r="T32" i="265"/>
  <c r="U32" i="265"/>
  <c r="V32" i="265"/>
  <c r="S6" i="473" l="1"/>
  <c r="E10" i="473"/>
  <c r="S9" i="473"/>
  <c r="F20" i="312" s="1"/>
  <c r="S7" i="473"/>
  <c r="Q18" i="315"/>
  <c r="O18" i="315"/>
  <c r="M18" i="315"/>
  <c r="K18" i="315"/>
  <c r="H18" i="315"/>
  <c r="F18" i="315"/>
  <c r="Q17" i="315"/>
  <c r="O17" i="315"/>
  <c r="M17" i="315"/>
  <c r="K17" i="315"/>
  <c r="H17" i="315"/>
  <c r="F17" i="315"/>
  <c r="Q16" i="315"/>
  <c r="O16" i="315"/>
  <c r="M16" i="315"/>
  <c r="K16" i="315"/>
  <c r="H16" i="315"/>
  <c r="F16" i="315"/>
  <c r="Q15" i="315"/>
  <c r="O15" i="315"/>
  <c r="M15" i="315"/>
  <c r="K15" i="315"/>
  <c r="H15" i="315"/>
  <c r="F15" i="315"/>
  <c r="Q14" i="315"/>
  <c r="O14" i="315"/>
  <c r="M14" i="315"/>
  <c r="K14" i="315"/>
  <c r="H14" i="315"/>
  <c r="F14" i="315"/>
  <c r="Q13" i="315"/>
  <c r="O13" i="315"/>
  <c r="M13" i="315"/>
  <c r="K13" i="315"/>
  <c r="H13" i="315"/>
  <c r="F13" i="315"/>
  <c r="Q12" i="315"/>
  <c r="O12" i="315"/>
  <c r="M12" i="315"/>
  <c r="K12" i="315"/>
  <c r="H12" i="315"/>
  <c r="F12" i="315"/>
  <c r="Q18" i="317"/>
  <c r="O18" i="317"/>
  <c r="M18" i="317"/>
  <c r="K18" i="317"/>
  <c r="H18" i="317"/>
  <c r="F18" i="317"/>
  <c r="Q17" i="317"/>
  <c r="O17" i="317"/>
  <c r="M17" i="317"/>
  <c r="K17" i="317"/>
  <c r="H17" i="317"/>
  <c r="F17" i="317"/>
  <c r="Q16" i="317"/>
  <c r="O16" i="317"/>
  <c r="M16" i="317"/>
  <c r="K16" i="317"/>
  <c r="H16" i="317"/>
  <c r="F16" i="317"/>
  <c r="Q15" i="317"/>
  <c r="O15" i="317"/>
  <c r="M15" i="317"/>
  <c r="K15" i="317"/>
  <c r="H15" i="317"/>
  <c r="F15" i="317"/>
  <c r="Q14" i="317"/>
  <c r="O14" i="317"/>
  <c r="M14" i="317"/>
  <c r="K14" i="317"/>
  <c r="H14" i="317"/>
  <c r="F14" i="317"/>
  <c r="Q13" i="317"/>
  <c r="O13" i="317"/>
  <c r="M13" i="317"/>
  <c r="K13" i="317"/>
  <c r="H13" i="317"/>
  <c r="F13" i="317"/>
  <c r="Q12" i="317"/>
  <c r="O12" i="317"/>
  <c r="M12" i="317"/>
  <c r="K12" i="317"/>
  <c r="H12" i="317"/>
  <c r="F12" i="317"/>
  <c r="Q11" i="317"/>
  <c r="O11" i="317"/>
  <c r="M11" i="317"/>
  <c r="K11" i="317"/>
  <c r="H11" i="317"/>
  <c r="F11" i="317"/>
  <c r="Q18" i="316"/>
  <c r="O18" i="316"/>
  <c r="M18" i="316"/>
  <c r="K18" i="316"/>
  <c r="H18" i="316"/>
  <c r="F18" i="316"/>
  <c r="Q17" i="316"/>
  <c r="O17" i="316"/>
  <c r="M17" i="316"/>
  <c r="K17" i="316"/>
  <c r="H17" i="316"/>
  <c r="F17" i="316"/>
  <c r="Q16" i="316"/>
  <c r="O16" i="316"/>
  <c r="M16" i="316"/>
  <c r="K16" i="316"/>
  <c r="H16" i="316"/>
  <c r="F16" i="316"/>
  <c r="Q15" i="316"/>
  <c r="O15" i="316"/>
  <c r="M15" i="316"/>
  <c r="K15" i="316"/>
  <c r="H15" i="316"/>
  <c r="F15" i="316"/>
  <c r="Q14" i="316"/>
  <c r="O14" i="316"/>
  <c r="M14" i="316"/>
  <c r="K14" i="316"/>
  <c r="H14" i="316"/>
  <c r="F14" i="316"/>
  <c r="Q13" i="316"/>
  <c r="O13" i="316"/>
  <c r="M13" i="316"/>
  <c r="K13" i="316"/>
  <c r="H13" i="316"/>
  <c r="F13" i="316"/>
  <c r="Q12" i="316"/>
  <c r="O12" i="316"/>
  <c r="M12" i="316"/>
  <c r="K12" i="316"/>
  <c r="H12" i="316"/>
  <c r="F12" i="316"/>
  <c r="Q11" i="316"/>
  <c r="O11" i="316"/>
  <c r="M11" i="316"/>
  <c r="K11" i="316"/>
  <c r="H11" i="316"/>
  <c r="F11" i="316"/>
  <c r="Q10" i="316"/>
  <c r="O10" i="316"/>
  <c r="M10" i="316"/>
  <c r="K10" i="316"/>
  <c r="H10" i="316"/>
  <c r="F10" i="316"/>
  <c r="F17" i="470" l="1"/>
  <c r="F16" i="470"/>
  <c r="F15" i="470"/>
  <c r="F14" i="470"/>
  <c r="F13" i="470"/>
  <c r="F12" i="470"/>
  <c r="F51" i="315" l="1"/>
  <c r="F51" i="316"/>
  <c r="F51" i="317"/>
  <c r="H51" i="315"/>
  <c r="H51" i="316"/>
  <c r="H51" i="317"/>
  <c r="F19" i="315"/>
  <c r="F20" i="315"/>
  <c r="F21" i="315"/>
  <c r="F22" i="315"/>
  <c r="F23" i="315"/>
  <c r="F24" i="315"/>
  <c r="F25" i="315"/>
  <c r="F26" i="315"/>
  <c r="F27" i="315"/>
  <c r="F28" i="315"/>
  <c r="F29" i="315"/>
  <c r="F30" i="315"/>
  <c r="F31" i="315"/>
  <c r="F32" i="315"/>
  <c r="F33" i="315"/>
  <c r="F34" i="315"/>
  <c r="F35" i="315"/>
  <c r="F36" i="315"/>
  <c r="F37" i="315"/>
  <c r="F38" i="315"/>
  <c r="F39" i="315"/>
  <c r="F40" i="315"/>
  <c r="F41" i="315"/>
  <c r="F42" i="315"/>
  <c r="F43" i="315"/>
  <c r="F44" i="315"/>
  <c r="F45" i="315"/>
  <c r="F19" i="316"/>
  <c r="F20" i="316"/>
  <c r="F21" i="316"/>
  <c r="F22" i="316"/>
  <c r="F23" i="316"/>
  <c r="F24" i="316"/>
  <c r="F25" i="316"/>
  <c r="F26" i="316"/>
  <c r="F27" i="316"/>
  <c r="F28" i="316"/>
  <c r="F29" i="316"/>
  <c r="F30" i="316"/>
  <c r="F31" i="316"/>
  <c r="F32" i="316"/>
  <c r="F33" i="316"/>
  <c r="F34" i="316"/>
  <c r="F35" i="316"/>
  <c r="F36" i="316"/>
  <c r="F37" i="316"/>
  <c r="F38" i="316"/>
  <c r="F39" i="316"/>
  <c r="F40" i="316"/>
  <c r="F41" i="316"/>
  <c r="F42" i="316"/>
  <c r="F43" i="316"/>
  <c r="F44" i="316"/>
  <c r="F45" i="316"/>
  <c r="F19" i="317"/>
  <c r="F20" i="317"/>
  <c r="F21" i="317"/>
  <c r="F22" i="317"/>
  <c r="F23" i="317"/>
  <c r="F24" i="317"/>
  <c r="F25" i="317"/>
  <c r="F26" i="317"/>
  <c r="F27" i="317"/>
  <c r="F28" i="317"/>
  <c r="F29" i="317"/>
  <c r="F30" i="317"/>
  <c r="F31" i="317"/>
  <c r="F32" i="317"/>
  <c r="F33" i="317"/>
  <c r="F34" i="317"/>
  <c r="F35" i="317"/>
  <c r="F36" i="317"/>
  <c r="F37" i="317"/>
  <c r="F38" i="317"/>
  <c r="F39" i="317"/>
  <c r="F40" i="317"/>
  <c r="F41" i="317"/>
  <c r="F42" i="317"/>
  <c r="F43" i="317"/>
  <c r="F44" i="317"/>
  <c r="F45" i="317"/>
  <c r="H19" i="315"/>
  <c r="H19" i="316"/>
  <c r="H19" i="317"/>
  <c r="F47" i="316" l="1"/>
  <c r="F47" i="317"/>
  <c r="F52" i="317" s="1"/>
  <c r="F47" i="315"/>
  <c r="E19" i="265" l="1"/>
  <c r="F52" i="315"/>
  <c r="F52" i="316"/>
  <c r="V27" i="265" l="1"/>
  <c r="V22" i="265"/>
  <c r="P58" i="315" l="1"/>
  <c r="P58" i="316"/>
  <c r="P58" i="317"/>
  <c r="A159" i="314"/>
  <c r="B159" i="314"/>
  <c r="A160" i="314"/>
  <c r="B160" i="314"/>
  <c r="A161" i="314"/>
  <c r="B161" i="314"/>
  <c r="A162" i="314"/>
  <c r="B162" i="314"/>
  <c r="A163" i="314"/>
  <c r="B163" i="314"/>
  <c r="A164" i="314"/>
  <c r="B164" i="314"/>
  <c r="A165" i="314"/>
  <c r="B165" i="314"/>
  <c r="A166" i="314"/>
  <c r="B166" i="314"/>
  <c r="A140" i="314"/>
  <c r="B140" i="314"/>
  <c r="A141" i="314"/>
  <c r="B141" i="314"/>
  <c r="A142" i="314"/>
  <c r="B142" i="314"/>
  <c r="A143" i="314"/>
  <c r="B143" i="314"/>
  <c r="A144" i="314"/>
  <c r="B144" i="314"/>
  <c r="A145" i="314"/>
  <c r="B145" i="314"/>
  <c r="A146" i="314"/>
  <c r="B146" i="314"/>
  <c r="A147" i="314"/>
  <c r="B147" i="314"/>
  <c r="A148" i="314"/>
  <c r="B148" i="314"/>
  <c r="A149" i="314"/>
  <c r="B149" i="314"/>
  <c r="A150" i="314"/>
  <c r="B150" i="314"/>
  <c r="A151" i="314"/>
  <c r="B151" i="314"/>
  <c r="A152" i="314"/>
  <c r="B152" i="314"/>
  <c r="A153" i="314"/>
  <c r="B153" i="314"/>
  <c r="A154" i="314"/>
  <c r="B154" i="314"/>
  <c r="A155" i="314"/>
  <c r="B155" i="314"/>
  <c r="A156" i="314"/>
  <c r="B156" i="314"/>
  <c r="A157" i="314"/>
  <c r="B157" i="314"/>
  <c r="A158" i="314"/>
  <c r="B158" i="314"/>
  <c r="D130" i="314"/>
  <c r="E130" i="314"/>
  <c r="D131" i="314"/>
  <c r="E131" i="314"/>
  <c r="D132" i="314"/>
  <c r="E132" i="314"/>
  <c r="D133" i="314"/>
  <c r="E133" i="314"/>
  <c r="D134" i="314"/>
  <c r="E134" i="314"/>
  <c r="D135" i="314"/>
  <c r="E135" i="314"/>
  <c r="D136" i="314"/>
  <c r="E136" i="314"/>
  <c r="D137" i="314"/>
  <c r="E137" i="314"/>
  <c r="D138" i="314"/>
  <c r="E138" i="314"/>
  <c r="D139" i="314"/>
  <c r="E139" i="314"/>
  <c r="D140" i="314"/>
  <c r="E140" i="314"/>
  <c r="D141" i="314"/>
  <c r="E141" i="314"/>
  <c r="D142" i="314"/>
  <c r="E142" i="314"/>
  <c r="D143" i="314"/>
  <c r="E143" i="314"/>
  <c r="D144" i="314"/>
  <c r="E144" i="314"/>
  <c r="D145" i="314"/>
  <c r="E145" i="314"/>
  <c r="D146" i="314"/>
  <c r="E146" i="314"/>
  <c r="D147" i="314"/>
  <c r="E147" i="314"/>
  <c r="D148" i="314"/>
  <c r="E148" i="314"/>
  <c r="D149" i="314"/>
  <c r="E149" i="314"/>
  <c r="D150" i="314"/>
  <c r="E150" i="314"/>
  <c r="D151" i="314"/>
  <c r="E151" i="314"/>
  <c r="D152" i="314"/>
  <c r="E152" i="314"/>
  <c r="D153" i="314"/>
  <c r="E153" i="314"/>
  <c r="D154" i="314"/>
  <c r="E154" i="314"/>
  <c r="D155" i="314"/>
  <c r="E155" i="314"/>
  <c r="D156" i="314"/>
  <c r="E156" i="314"/>
  <c r="D157" i="314"/>
  <c r="E157" i="314"/>
  <c r="D158" i="314"/>
  <c r="E158" i="314"/>
  <c r="D159" i="314"/>
  <c r="E159" i="314"/>
  <c r="D160" i="314"/>
  <c r="E160" i="314"/>
  <c r="D161" i="314"/>
  <c r="E161" i="314"/>
  <c r="D162" i="314"/>
  <c r="E162" i="314"/>
  <c r="D163" i="314"/>
  <c r="E163" i="314"/>
  <c r="D164" i="314"/>
  <c r="E164" i="314"/>
  <c r="D165" i="314"/>
  <c r="E165" i="314"/>
  <c r="D166" i="314"/>
  <c r="E166" i="314"/>
  <c r="D123" i="314"/>
  <c r="E123" i="314"/>
  <c r="D124" i="314"/>
  <c r="E124" i="314"/>
  <c r="D125" i="314"/>
  <c r="E125" i="314"/>
  <c r="D126" i="314"/>
  <c r="E126" i="314"/>
  <c r="D127" i="314"/>
  <c r="E127" i="314"/>
  <c r="D128" i="314"/>
  <c r="E128" i="314"/>
  <c r="D129" i="314"/>
  <c r="E129" i="314"/>
  <c r="A132" i="314" l="1"/>
  <c r="B132" i="314"/>
  <c r="A133" i="314"/>
  <c r="B133" i="314"/>
  <c r="A134" i="314"/>
  <c r="B134" i="314"/>
  <c r="A135" i="314"/>
  <c r="B135" i="314"/>
  <c r="A136" i="314"/>
  <c r="B136" i="314"/>
  <c r="A137" i="314"/>
  <c r="B137" i="314"/>
  <c r="A138" i="314"/>
  <c r="B138" i="314"/>
  <c r="A139" i="314"/>
  <c r="B139" i="314"/>
  <c r="A130" i="314"/>
  <c r="B130" i="314"/>
  <c r="A131" i="314"/>
  <c r="B131" i="314"/>
  <c r="A126" i="314"/>
  <c r="B126" i="314"/>
  <c r="A127" i="314"/>
  <c r="B127" i="314"/>
  <c r="A128" i="314"/>
  <c r="B128" i="314"/>
  <c r="A129" i="314"/>
  <c r="B129" i="314"/>
  <c r="F164" i="312" l="1"/>
  <c r="G164" i="312" s="1"/>
  <c r="F144" i="312"/>
  <c r="G144" i="312" s="1"/>
  <c r="F157" i="312"/>
  <c r="G157" i="312" s="1"/>
  <c r="F142" i="312"/>
  <c r="G142" i="312" s="1"/>
  <c r="F141" i="312"/>
  <c r="G141" i="312" s="1"/>
  <c r="F137" i="312"/>
  <c r="G137" i="312" s="1"/>
  <c r="F155" i="312"/>
  <c r="G155" i="312" s="1"/>
  <c r="F135" i="312"/>
  <c r="G135" i="312" s="1"/>
  <c r="F167" i="312"/>
  <c r="G167" i="312" s="1"/>
  <c r="F148" i="312"/>
  <c r="G148" i="312" s="1"/>
  <c r="F146" i="312"/>
  <c r="G146" i="312" s="1"/>
  <c r="F169" i="312"/>
  <c r="G169" i="312" s="1"/>
  <c r="F134" i="312"/>
  <c r="G134" i="312" s="1"/>
  <c r="F163" i="312"/>
  <c r="G163" i="312" s="1"/>
  <c r="F160" i="312"/>
  <c r="G160" i="312" s="1"/>
  <c r="F149" i="312"/>
  <c r="G149" i="312" s="1"/>
  <c r="F158" i="312"/>
  <c r="G158" i="312" s="1"/>
  <c r="F161" i="312"/>
  <c r="G161" i="312" s="1"/>
  <c r="F138" i="312"/>
  <c r="G138" i="312" s="1"/>
  <c r="F166" i="312"/>
  <c r="G166" i="312" s="1"/>
  <c r="F150" i="312"/>
  <c r="G150" i="312" s="1"/>
  <c r="F133" i="312"/>
  <c r="G133" i="312" s="1"/>
  <c r="F154" i="312"/>
  <c r="G154" i="312" s="1"/>
  <c r="F156" i="312"/>
  <c r="G156" i="312" s="1"/>
  <c r="F145" i="312"/>
  <c r="G145" i="312" s="1"/>
  <c r="F143" i="312"/>
  <c r="G143" i="312" s="1"/>
  <c r="F168" i="312"/>
  <c r="G168" i="312" s="1"/>
  <c r="F147" i="312"/>
  <c r="G147" i="312" s="1"/>
  <c r="F139" i="312"/>
  <c r="G139" i="312" s="1"/>
  <c r="F159" i="312"/>
  <c r="G159" i="312" s="1"/>
  <c r="F151" i="312"/>
  <c r="G151" i="312" s="1"/>
  <c r="F153" i="312"/>
  <c r="G153" i="312" s="1"/>
  <c r="F136" i="312"/>
  <c r="G136" i="312" s="1"/>
  <c r="F131" i="312"/>
  <c r="G131" i="312" s="1"/>
  <c r="F162" i="312"/>
  <c r="G162" i="312" s="1"/>
  <c r="F140" i="312"/>
  <c r="G140" i="312" s="1"/>
  <c r="F165" i="312"/>
  <c r="G165" i="312" s="1"/>
  <c r="F132" i="312"/>
  <c r="G132" i="312" s="1"/>
  <c r="F152" i="312"/>
  <c r="G152" i="312" s="1"/>
  <c r="F121" i="312"/>
  <c r="A98" i="314"/>
  <c r="B98" i="314"/>
  <c r="D98" i="314"/>
  <c r="E98" i="314"/>
  <c r="A99" i="314"/>
  <c r="B99" i="314"/>
  <c r="D99" i="314"/>
  <c r="E99" i="314"/>
  <c r="A100" i="314"/>
  <c r="B100" i="314"/>
  <c r="D100" i="314"/>
  <c r="E100" i="314"/>
  <c r="A101" i="314"/>
  <c r="B101" i="314"/>
  <c r="D101" i="314"/>
  <c r="E101" i="314"/>
  <c r="A102" i="314"/>
  <c r="B102" i="314"/>
  <c r="D102" i="314"/>
  <c r="E102" i="314"/>
  <c r="A103" i="314"/>
  <c r="B103" i="314"/>
  <c r="D103" i="314"/>
  <c r="E103" i="314"/>
  <c r="A104" i="314"/>
  <c r="B104" i="314"/>
  <c r="D104" i="314"/>
  <c r="E104" i="314"/>
  <c r="A105" i="314"/>
  <c r="B105" i="314"/>
  <c r="D105" i="314"/>
  <c r="E105" i="314"/>
  <c r="A106" i="314"/>
  <c r="B106" i="314"/>
  <c r="D106" i="314"/>
  <c r="E106" i="314"/>
  <c r="A107" i="314"/>
  <c r="B107" i="314"/>
  <c r="D107" i="314"/>
  <c r="E107" i="314"/>
  <c r="A108" i="314"/>
  <c r="B108" i="314"/>
  <c r="D108" i="314"/>
  <c r="E108" i="314"/>
  <c r="A109" i="314"/>
  <c r="B109" i="314"/>
  <c r="D109" i="314"/>
  <c r="E109" i="314"/>
  <c r="A110" i="314"/>
  <c r="B110" i="314"/>
  <c r="D110" i="314"/>
  <c r="E110" i="314"/>
  <c r="A111" i="314"/>
  <c r="B111" i="314"/>
  <c r="D111" i="314"/>
  <c r="E111" i="314"/>
  <c r="A112" i="314"/>
  <c r="B112" i="314"/>
  <c r="D112" i="314"/>
  <c r="E112" i="314"/>
  <c r="A113" i="314"/>
  <c r="B113" i="314"/>
  <c r="D113" i="314"/>
  <c r="E113" i="314"/>
  <c r="A114" i="314"/>
  <c r="B114" i="314"/>
  <c r="D114" i="314"/>
  <c r="E114" i="314"/>
  <c r="A115" i="314"/>
  <c r="B115" i="314"/>
  <c r="D115" i="314"/>
  <c r="E115" i="314"/>
  <c r="A116" i="314"/>
  <c r="B116" i="314"/>
  <c r="D116" i="314"/>
  <c r="E116" i="314"/>
  <c r="A117" i="314"/>
  <c r="B117" i="314"/>
  <c r="D117" i="314"/>
  <c r="E117" i="314"/>
  <c r="A118" i="314"/>
  <c r="B118" i="314"/>
  <c r="D118" i="314"/>
  <c r="E118" i="314"/>
  <c r="A119" i="314"/>
  <c r="B119" i="314"/>
  <c r="D119" i="314"/>
  <c r="E119" i="314"/>
  <c r="A120" i="314"/>
  <c r="B120" i="314"/>
  <c r="D120" i="314"/>
  <c r="E120" i="314"/>
  <c r="A121" i="314"/>
  <c r="B121" i="314"/>
  <c r="D121" i="314"/>
  <c r="E121" i="314"/>
  <c r="A122" i="314"/>
  <c r="B122" i="314"/>
  <c r="D122" i="314"/>
  <c r="E122" i="314"/>
  <c r="A123" i="314"/>
  <c r="B123" i="314"/>
  <c r="A124" i="314"/>
  <c r="B124" i="314"/>
  <c r="A125" i="314"/>
  <c r="B125" i="314"/>
  <c r="A97" i="314"/>
  <c r="A96" i="314"/>
  <c r="A95" i="314"/>
  <c r="A94" i="314"/>
  <c r="A93" i="314"/>
  <c r="A92" i="314"/>
  <c r="A91" i="314"/>
  <c r="A90" i="314"/>
  <c r="A89" i="314"/>
  <c r="A88" i="314"/>
  <c r="A87" i="314"/>
  <c r="A86" i="314"/>
  <c r="A85" i="314"/>
  <c r="A84" i="314"/>
  <c r="A83" i="314"/>
  <c r="A82" i="314"/>
  <c r="A81" i="314"/>
  <c r="A80" i="314"/>
  <c r="A79" i="314"/>
  <c r="A78" i="314"/>
  <c r="A77" i="314"/>
  <c r="A76" i="314"/>
  <c r="A75" i="314"/>
  <c r="A74" i="314"/>
  <c r="A73" i="314"/>
  <c r="A72" i="314"/>
  <c r="A71" i="314"/>
  <c r="A70" i="314"/>
  <c r="A69" i="314"/>
  <c r="A68" i="314"/>
  <c r="A67" i="314"/>
  <c r="A66" i="314"/>
  <c r="A65" i="314"/>
  <c r="A64" i="314"/>
  <c r="A63" i="314"/>
  <c r="A62" i="314"/>
  <c r="A61" i="314"/>
  <c r="A60" i="314"/>
  <c r="A59" i="314"/>
  <c r="A58" i="314"/>
  <c r="A57" i="314"/>
  <c r="A56" i="314"/>
  <c r="A55" i="314"/>
  <c r="A54" i="314"/>
  <c r="A53" i="314"/>
  <c r="A52" i="314"/>
  <c r="A51" i="314"/>
  <c r="A50" i="314"/>
  <c r="A49" i="314"/>
  <c r="A48" i="314"/>
  <c r="A47" i="314"/>
  <c r="A46" i="314"/>
  <c r="A45" i="314"/>
  <c r="A44" i="314"/>
  <c r="A43" i="314"/>
  <c r="A42" i="314"/>
  <c r="A41" i="314"/>
  <c r="A40" i="314"/>
  <c r="A39" i="314"/>
  <c r="A38" i="314"/>
  <c r="A37" i="314"/>
  <c r="A36" i="314"/>
  <c r="A35" i="314"/>
  <c r="A34" i="314"/>
  <c r="A33" i="314"/>
  <c r="A32" i="314"/>
  <c r="A31" i="314"/>
  <c r="A30" i="314"/>
  <c r="A29" i="314"/>
  <c r="A28" i="314"/>
  <c r="A27" i="314"/>
  <c r="A26" i="314"/>
  <c r="A25" i="314"/>
  <c r="A24" i="314"/>
  <c r="A23" i="314"/>
  <c r="A22" i="314"/>
  <c r="A21" i="314"/>
  <c r="A20" i="314"/>
  <c r="A19" i="314"/>
  <c r="A18" i="314"/>
  <c r="A17" i="314"/>
  <c r="H23" i="316"/>
  <c r="L2" i="317"/>
  <c r="G2" i="317"/>
  <c r="D3" i="317"/>
  <c r="D2" i="317"/>
  <c r="L2" i="316"/>
  <c r="G2" i="316"/>
  <c r="D3" i="316"/>
  <c r="D2" i="316"/>
  <c r="L2" i="315"/>
  <c r="G2" i="315"/>
  <c r="D2" i="315"/>
  <c r="F130" i="312" l="1"/>
  <c r="G130" i="312" s="1"/>
  <c r="F116" i="312"/>
  <c r="F117" i="312"/>
  <c r="F128" i="312"/>
  <c r="F126" i="312"/>
  <c r="F115" i="312"/>
  <c r="F123" i="312"/>
  <c r="F125" i="312"/>
  <c r="F120" i="312"/>
  <c r="F119" i="312"/>
  <c r="F124" i="312"/>
  <c r="F122" i="312"/>
  <c r="F118" i="312"/>
  <c r="F127" i="312"/>
  <c r="F129" i="312" l="1"/>
  <c r="G129" i="312" s="1"/>
  <c r="F101" i="312"/>
  <c r="E35" i="314"/>
  <c r="D36" i="314"/>
  <c r="E36" i="314"/>
  <c r="D37" i="314"/>
  <c r="E37" i="314"/>
  <c r="D38" i="314"/>
  <c r="E38" i="314"/>
  <c r="D39" i="314"/>
  <c r="E39" i="314"/>
  <c r="D40" i="314"/>
  <c r="E40" i="314"/>
  <c r="D41" i="314"/>
  <c r="E41" i="314"/>
  <c r="D42" i="314"/>
  <c r="E42" i="314"/>
  <c r="D43" i="314"/>
  <c r="E43" i="314"/>
  <c r="D44" i="314"/>
  <c r="E44" i="314"/>
  <c r="D45" i="314"/>
  <c r="E45" i="314"/>
  <c r="D46" i="314"/>
  <c r="E46" i="314"/>
  <c r="D47" i="314"/>
  <c r="E47" i="314"/>
  <c r="D48" i="314"/>
  <c r="E48" i="314"/>
  <c r="D49" i="314"/>
  <c r="E49" i="314"/>
  <c r="D50" i="314"/>
  <c r="E50" i="314"/>
  <c r="D51" i="314"/>
  <c r="E51" i="314"/>
  <c r="D52" i="314"/>
  <c r="E52" i="314"/>
  <c r="D53" i="314"/>
  <c r="E53" i="314"/>
  <c r="D54" i="314"/>
  <c r="E54" i="314"/>
  <c r="D55" i="314"/>
  <c r="E55" i="314"/>
  <c r="D56" i="314"/>
  <c r="E56" i="314"/>
  <c r="D57" i="314"/>
  <c r="E57" i="314"/>
  <c r="D58" i="314"/>
  <c r="E58" i="314"/>
  <c r="D59" i="314"/>
  <c r="E59" i="314"/>
  <c r="D60" i="314"/>
  <c r="E60" i="314"/>
  <c r="D61" i="314"/>
  <c r="E61" i="314"/>
  <c r="D62" i="314"/>
  <c r="E62" i="314"/>
  <c r="D63" i="314"/>
  <c r="E63" i="314"/>
  <c r="D64" i="314"/>
  <c r="E64" i="314"/>
  <c r="D65" i="314"/>
  <c r="E65" i="314"/>
  <c r="D66" i="314"/>
  <c r="E66" i="314"/>
  <c r="D67" i="314"/>
  <c r="E67" i="314"/>
  <c r="D68" i="314"/>
  <c r="E68" i="314"/>
  <c r="D69" i="314"/>
  <c r="E69" i="314"/>
  <c r="D70" i="314"/>
  <c r="E70" i="314"/>
  <c r="D71" i="314"/>
  <c r="E71" i="314"/>
  <c r="D72" i="314"/>
  <c r="E72" i="314"/>
  <c r="D73" i="314"/>
  <c r="E73" i="314"/>
  <c r="D74" i="314"/>
  <c r="E74" i="314"/>
  <c r="D75" i="314"/>
  <c r="E75" i="314"/>
  <c r="D76" i="314"/>
  <c r="E76" i="314"/>
  <c r="D77" i="314"/>
  <c r="E77" i="314"/>
  <c r="D78" i="314"/>
  <c r="E78" i="314"/>
  <c r="D79" i="314"/>
  <c r="E79" i="314"/>
  <c r="D80" i="314"/>
  <c r="E80" i="314"/>
  <c r="D81" i="314"/>
  <c r="E81" i="314"/>
  <c r="D82" i="314"/>
  <c r="E82" i="314"/>
  <c r="D83" i="314"/>
  <c r="E83" i="314"/>
  <c r="D84" i="314"/>
  <c r="E84" i="314"/>
  <c r="D85" i="314"/>
  <c r="E85" i="314"/>
  <c r="D86" i="314"/>
  <c r="E86" i="314"/>
  <c r="D87" i="314"/>
  <c r="E87" i="314"/>
  <c r="D88" i="314"/>
  <c r="E88" i="314"/>
  <c r="D89" i="314"/>
  <c r="E89" i="314"/>
  <c r="D90" i="314"/>
  <c r="E90" i="314"/>
  <c r="D91" i="314"/>
  <c r="E91" i="314"/>
  <c r="D92" i="314"/>
  <c r="E92" i="314"/>
  <c r="D93" i="314"/>
  <c r="E93" i="314"/>
  <c r="D94" i="314"/>
  <c r="E94" i="314"/>
  <c r="D95" i="314"/>
  <c r="E95" i="314"/>
  <c r="D96" i="314"/>
  <c r="E96" i="314"/>
  <c r="D97" i="314"/>
  <c r="E97" i="314"/>
  <c r="B92" i="314"/>
  <c r="B93" i="314"/>
  <c r="B94" i="314"/>
  <c r="B95" i="314"/>
  <c r="B96" i="314"/>
  <c r="B97" i="314"/>
  <c r="B87" i="314"/>
  <c r="B88" i="314"/>
  <c r="B89" i="314"/>
  <c r="B90" i="314"/>
  <c r="B91" i="314"/>
  <c r="B43" i="314"/>
  <c r="B44" i="314"/>
  <c r="B45" i="314"/>
  <c r="B46" i="314"/>
  <c r="B47" i="314"/>
  <c r="B48" i="314"/>
  <c r="B49" i="314"/>
  <c r="B50" i="314"/>
  <c r="B51" i="314"/>
  <c r="B52" i="314"/>
  <c r="B53" i="314"/>
  <c r="B54" i="314"/>
  <c r="B55" i="314"/>
  <c r="B56" i="314"/>
  <c r="B57" i="314"/>
  <c r="B58" i="314"/>
  <c r="B59" i="314"/>
  <c r="B60" i="314"/>
  <c r="B61" i="314"/>
  <c r="B62" i="314"/>
  <c r="B63" i="314"/>
  <c r="B64" i="314"/>
  <c r="B65" i="314"/>
  <c r="B66" i="314"/>
  <c r="B67" i="314"/>
  <c r="B68" i="314"/>
  <c r="B69" i="314"/>
  <c r="B70" i="314"/>
  <c r="B71" i="314"/>
  <c r="B72" i="314"/>
  <c r="B73" i="314"/>
  <c r="B74" i="314"/>
  <c r="B75" i="314"/>
  <c r="B76" i="314"/>
  <c r="B77" i="314"/>
  <c r="B78" i="314"/>
  <c r="B79" i="314"/>
  <c r="B80" i="314"/>
  <c r="B81" i="314"/>
  <c r="B82" i="314"/>
  <c r="B83" i="314"/>
  <c r="B84" i="314"/>
  <c r="B85" i="314"/>
  <c r="B86" i="314"/>
  <c r="B35" i="314"/>
  <c r="B36" i="314"/>
  <c r="B37" i="314"/>
  <c r="B38" i="314"/>
  <c r="B39" i="314"/>
  <c r="B40" i="314"/>
  <c r="B41" i="314"/>
  <c r="B42" i="314"/>
  <c r="B31" i="314"/>
  <c r="B32" i="314"/>
  <c r="B33" i="314"/>
  <c r="B34" i="314"/>
  <c r="D35" i="314"/>
  <c r="H21" i="315"/>
  <c r="H22" i="315"/>
  <c r="H23" i="315"/>
  <c r="H24" i="315"/>
  <c r="H25" i="315"/>
  <c r="H21" i="316"/>
  <c r="H22" i="316"/>
  <c r="H24" i="316"/>
  <c r="H25" i="316"/>
  <c r="H21" i="317"/>
  <c r="H22" i="317"/>
  <c r="H23" i="317"/>
  <c r="H24" i="317"/>
  <c r="H25" i="317"/>
  <c r="F109" i="312" l="1"/>
  <c r="F103" i="312"/>
  <c r="F100" i="312"/>
  <c r="F99" i="312"/>
  <c r="F110" i="312"/>
  <c r="F96" i="312"/>
  <c r="F113" i="312"/>
  <c r="F104" i="312"/>
  <c r="F114" i="312"/>
  <c r="F106" i="312"/>
  <c r="F108" i="312"/>
  <c r="F102" i="312"/>
  <c r="F107" i="312"/>
  <c r="F111" i="312"/>
  <c r="F112" i="312"/>
  <c r="F105" i="312"/>
  <c r="F97" i="312" l="1"/>
  <c r="F98" i="312"/>
  <c r="F66" i="312"/>
  <c r="F64" i="312"/>
  <c r="F51" i="312"/>
  <c r="F41" i="312"/>
  <c r="F39" i="312"/>
  <c r="F52" i="312"/>
  <c r="F61" i="312"/>
  <c r="F59" i="312"/>
  <c r="F53" i="312"/>
  <c r="F47" i="312" l="1"/>
  <c r="G47" i="312" s="1"/>
  <c r="F46" i="312"/>
  <c r="G46" i="312" s="1"/>
  <c r="F68" i="312"/>
  <c r="G68" i="312" s="1"/>
  <c r="F82" i="312"/>
  <c r="G82" i="312" s="1"/>
  <c r="F95" i="312"/>
  <c r="G83" i="312"/>
  <c r="G39" i="312"/>
  <c r="G59" i="312"/>
  <c r="G51" i="312"/>
  <c r="G64" i="312"/>
  <c r="G41" i="312"/>
  <c r="G52" i="312"/>
  <c r="G61" i="312"/>
  <c r="G66" i="312"/>
  <c r="G53" i="312"/>
  <c r="F45" i="312" l="1"/>
  <c r="G45" i="312" s="1"/>
  <c r="F93" i="312"/>
  <c r="G93" i="312" s="1"/>
  <c r="F58" i="312"/>
  <c r="G58" i="312" s="1"/>
  <c r="F92" i="312"/>
  <c r="G92" i="312" s="1"/>
  <c r="F62" i="312"/>
  <c r="G62" i="312" s="1"/>
  <c r="F57" i="312"/>
  <c r="G57" i="312" s="1"/>
  <c r="F43" i="312"/>
  <c r="G43" i="312" s="1"/>
  <c r="F55" i="312"/>
  <c r="G55" i="312" s="1"/>
  <c r="F90" i="312"/>
  <c r="G90" i="312" s="1"/>
  <c r="F77" i="312"/>
  <c r="G77" i="312" s="1"/>
  <c r="F54" i="312"/>
  <c r="G54" i="312" s="1"/>
  <c r="F84" i="312"/>
  <c r="G84" i="312" s="1"/>
  <c r="F71" i="312"/>
  <c r="G71" i="312" s="1"/>
  <c r="F69" i="312"/>
  <c r="G69" i="312" s="1"/>
  <c r="F50" i="312"/>
  <c r="G50" i="312" s="1"/>
  <c r="F94" i="312"/>
  <c r="G94" i="312" s="1"/>
  <c r="F74" i="312"/>
  <c r="G74" i="312" s="1"/>
  <c r="F85" i="312"/>
  <c r="G85" i="312" s="1"/>
  <c r="F76" i="312"/>
  <c r="G76" i="312" s="1"/>
  <c r="F63" i="312"/>
  <c r="G63" i="312" s="1"/>
  <c r="F89" i="312"/>
  <c r="G89" i="312" s="1"/>
  <c r="F48" i="312"/>
  <c r="G48" i="312" s="1"/>
  <c r="F56" i="312"/>
  <c r="G56" i="312" s="1"/>
  <c r="F80" i="312"/>
  <c r="G80" i="312" s="1"/>
  <c r="F87" i="312"/>
  <c r="G87" i="312" s="1"/>
  <c r="F79" i="312"/>
  <c r="G79" i="312" s="1"/>
  <c r="F73" i="312"/>
  <c r="G73" i="312" s="1"/>
  <c r="F78" i="312"/>
  <c r="G78" i="312" s="1"/>
  <c r="F65" i="312"/>
  <c r="G65" i="312" s="1"/>
  <c r="F40" i="312"/>
  <c r="G40" i="312" s="1"/>
  <c r="F67" i="312"/>
  <c r="G67" i="312" s="1"/>
  <c r="F44" i="312"/>
  <c r="G44" i="312" s="1"/>
  <c r="F81" i="312"/>
  <c r="G81" i="312" s="1"/>
  <c r="F42" i="312"/>
  <c r="G42" i="312" s="1"/>
  <c r="F88" i="312"/>
  <c r="G88" i="312" s="1"/>
  <c r="F72" i="312"/>
  <c r="G72" i="312" s="1"/>
  <c r="F75" i="312"/>
  <c r="G75" i="312" s="1"/>
  <c r="F70" i="312"/>
  <c r="G70" i="312" s="1"/>
  <c r="F91" i="312"/>
  <c r="G91" i="312" s="1"/>
  <c r="F49" i="312"/>
  <c r="G49" i="312" s="1"/>
  <c r="F60" i="312"/>
  <c r="G60" i="312" s="1"/>
  <c r="F86" i="312"/>
  <c r="G86" i="312" s="1"/>
  <c r="G121" i="312"/>
  <c r="G105" i="312"/>
  <c r="G124" i="312"/>
  <c r="G108" i="312"/>
  <c r="G127" i="312"/>
  <c r="G111" i="312"/>
  <c r="G126" i="312"/>
  <c r="G110" i="312"/>
  <c r="G95" i="312"/>
  <c r="G117" i="312"/>
  <c r="G101" i="312"/>
  <c r="G120" i="312"/>
  <c r="G104" i="312"/>
  <c r="G123" i="312"/>
  <c r="G107" i="312"/>
  <c r="G122" i="312"/>
  <c r="G106" i="312"/>
  <c r="G113" i="312"/>
  <c r="G97" i="312"/>
  <c r="G116" i="312"/>
  <c r="G100" i="312"/>
  <c r="G119" i="312"/>
  <c r="G103" i="312"/>
  <c r="G118" i="312"/>
  <c r="G102" i="312"/>
  <c r="G125" i="312"/>
  <c r="G109" i="312"/>
  <c r="G128" i="312"/>
  <c r="G112" i="312"/>
  <c r="G96" i="312"/>
  <c r="G115" i="312"/>
  <c r="G99" i="312"/>
  <c r="G114" i="312"/>
  <c r="G98" i="312"/>
  <c r="D18" i="314"/>
  <c r="E18" i="314"/>
  <c r="E34" i="314"/>
  <c r="E33" i="314"/>
  <c r="E32" i="314"/>
  <c r="E31" i="314"/>
  <c r="E30" i="314"/>
  <c r="E29" i="314"/>
  <c r="E28" i="314"/>
  <c r="E27" i="314"/>
  <c r="E26" i="314"/>
  <c r="E25" i="314"/>
  <c r="E24" i="314"/>
  <c r="E23" i="314"/>
  <c r="E22" i="314"/>
  <c r="E21" i="314"/>
  <c r="E20" i="314"/>
  <c r="E19" i="314"/>
  <c r="E17" i="314"/>
  <c r="D34" i="314"/>
  <c r="D33" i="314"/>
  <c r="D32" i="314"/>
  <c r="D31" i="314"/>
  <c r="D30" i="314"/>
  <c r="D29" i="314"/>
  <c r="D28" i="314"/>
  <c r="D25" i="314"/>
  <c r="D26" i="314"/>
  <c r="D27" i="314"/>
  <c r="B30" i="314"/>
  <c r="B29" i="314"/>
  <c r="B28" i="314"/>
  <c r="B27" i="314"/>
  <c r="B26" i="314"/>
  <c r="B25" i="314"/>
  <c r="B24" i="314"/>
  <c r="B23" i="314"/>
  <c r="B22" i="314"/>
  <c r="B21" i="314"/>
  <c r="B20" i="314"/>
  <c r="B19" i="314"/>
  <c r="B18" i="314"/>
  <c r="D24" i="314"/>
  <c r="D23" i="314"/>
  <c r="D22" i="314"/>
  <c r="D21" i="314"/>
  <c r="D20" i="314"/>
  <c r="D19" i="314"/>
  <c r="K20" i="317"/>
  <c r="H20" i="317"/>
  <c r="O22" i="315"/>
  <c r="M23" i="315"/>
  <c r="K24" i="315"/>
  <c r="O26" i="315"/>
  <c r="K20" i="315"/>
  <c r="P51" i="317"/>
  <c r="N51" i="317"/>
  <c r="L51" i="317"/>
  <c r="D47" i="317"/>
  <c r="Q46" i="317"/>
  <c r="O46" i="317"/>
  <c r="M46" i="317"/>
  <c r="K46" i="317"/>
  <c r="Q45" i="317"/>
  <c r="O45" i="317"/>
  <c r="M45" i="317"/>
  <c r="K45" i="317"/>
  <c r="H45" i="317"/>
  <c r="Q44" i="317"/>
  <c r="O44" i="317"/>
  <c r="M44" i="317"/>
  <c r="K44" i="317"/>
  <c r="H44" i="317"/>
  <c r="Q43" i="317"/>
  <c r="O43" i="317"/>
  <c r="M43" i="317"/>
  <c r="K43" i="317"/>
  <c r="H43" i="317"/>
  <c r="Q42" i="317"/>
  <c r="O42" i="317"/>
  <c r="M42" i="317"/>
  <c r="K42" i="317"/>
  <c r="H42" i="317"/>
  <c r="Q41" i="317"/>
  <c r="O41" i="317"/>
  <c r="M41" i="317"/>
  <c r="K41" i="317"/>
  <c r="H41" i="317"/>
  <c r="Q40" i="317"/>
  <c r="O40" i="317"/>
  <c r="M40" i="317"/>
  <c r="K40" i="317"/>
  <c r="H40" i="317"/>
  <c r="Q39" i="317"/>
  <c r="O39" i="317"/>
  <c r="M39" i="317"/>
  <c r="K39" i="317"/>
  <c r="H39" i="317"/>
  <c r="Q38" i="317"/>
  <c r="O38" i="317"/>
  <c r="M38" i="317"/>
  <c r="K38" i="317"/>
  <c r="H38" i="317"/>
  <c r="Q37" i="317"/>
  <c r="O37" i="317"/>
  <c r="M37" i="317"/>
  <c r="K37" i="317"/>
  <c r="H37" i="317"/>
  <c r="Q36" i="317"/>
  <c r="O36" i="317"/>
  <c r="M36" i="317"/>
  <c r="K36" i="317"/>
  <c r="H36" i="317"/>
  <c r="Q35" i="317"/>
  <c r="O35" i="317"/>
  <c r="M35" i="317"/>
  <c r="K35" i="317"/>
  <c r="H35" i="317"/>
  <c r="Q34" i="317"/>
  <c r="O34" i="317"/>
  <c r="M34" i="317"/>
  <c r="K34" i="317"/>
  <c r="H34" i="317"/>
  <c r="Q33" i="317"/>
  <c r="O33" i="317"/>
  <c r="M33" i="317"/>
  <c r="K33" i="317"/>
  <c r="H33" i="317"/>
  <c r="Q32" i="317"/>
  <c r="O32" i="317"/>
  <c r="M32" i="317"/>
  <c r="K32" i="317"/>
  <c r="H32" i="317"/>
  <c r="Q31" i="317"/>
  <c r="O31" i="317"/>
  <c r="M31" i="317"/>
  <c r="K31" i="317"/>
  <c r="H31" i="317"/>
  <c r="Q30" i="317"/>
  <c r="O30" i="317"/>
  <c r="M30" i="317"/>
  <c r="K30" i="317"/>
  <c r="H30" i="317"/>
  <c r="Q29" i="317"/>
  <c r="O29" i="317"/>
  <c r="M29" i="317"/>
  <c r="K29" i="317"/>
  <c r="H29" i="317"/>
  <c r="Q28" i="317"/>
  <c r="O28" i="317"/>
  <c r="M28" i="317"/>
  <c r="K28" i="317"/>
  <c r="H28" i="317"/>
  <c r="Q27" i="317"/>
  <c r="O27" i="317"/>
  <c r="M27" i="317"/>
  <c r="K27" i="317"/>
  <c r="H27" i="317"/>
  <c r="Q26" i="317"/>
  <c r="O26" i="317"/>
  <c r="M26" i="317"/>
  <c r="K26" i="317"/>
  <c r="H26" i="317"/>
  <c r="Q25" i="317"/>
  <c r="O25" i="317"/>
  <c r="M25" i="317"/>
  <c r="K25" i="317"/>
  <c r="Q24" i="317"/>
  <c r="O24" i="317"/>
  <c r="M24" i="317"/>
  <c r="K24" i="317"/>
  <c r="Q23" i="317"/>
  <c r="O23" i="317"/>
  <c r="M23" i="317"/>
  <c r="K23" i="317"/>
  <c r="Q22" i="317"/>
  <c r="O22" i="317"/>
  <c r="M22" i="317"/>
  <c r="K22" i="317"/>
  <c r="Q21" i="317"/>
  <c r="O21" i="317"/>
  <c r="M21" i="317"/>
  <c r="K21" i="317"/>
  <c r="Q20" i="317"/>
  <c r="O20" i="317"/>
  <c r="M20" i="317"/>
  <c r="Q19" i="317"/>
  <c r="O19" i="317"/>
  <c r="M19" i="317"/>
  <c r="K19" i="317"/>
  <c r="P51" i="316"/>
  <c r="N51" i="316"/>
  <c r="L51" i="316"/>
  <c r="D47" i="316"/>
  <c r="Q46" i="316"/>
  <c r="O46" i="316"/>
  <c r="M46" i="316"/>
  <c r="K46" i="316"/>
  <c r="Q45" i="316"/>
  <c r="O45" i="316"/>
  <c r="M45" i="316"/>
  <c r="K45" i="316"/>
  <c r="H45" i="316"/>
  <c r="Q44" i="316"/>
  <c r="O44" i="316"/>
  <c r="M44" i="316"/>
  <c r="K44" i="316"/>
  <c r="H44" i="316"/>
  <c r="Q43" i="316"/>
  <c r="O43" i="316"/>
  <c r="M43" i="316"/>
  <c r="K43" i="316"/>
  <c r="H43" i="316"/>
  <c r="Q42" i="316"/>
  <c r="O42" i="316"/>
  <c r="M42" i="316"/>
  <c r="K42" i="316"/>
  <c r="H42" i="316"/>
  <c r="Q41" i="316"/>
  <c r="O41" i="316"/>
  <c r="M41" i="316"/>
  <c r="K41" i="316"/>
  <c r="H41" i="316"/>
  <c r="Q40" i="316"/>
  <c r="O40" i="316"/>
  <c r="M40" i="316"/>
  <c r="K40" i="316"/>
  <c r="H40" i="316"/>
  <c r="Q39" i="316"/>
  <c r="O39" i="316"/>
  <c r="M39" i="316"/>
  <c r="K39" i="316"/>
  <c r="H39" i="316"/>
  <c r="Q38" i="316"/>
  <c r="O38" i="316"/>
  <c r="M38" i="316"/>
  <c r="K38" i="316"/>
  <c r="H38" i="316"/>
  <c r="Q37" i="316"/>
  <c r="O37" i="316"/>
  <c r="M37" i="316"/>
  <c r="K37" i="316"/>
  <c r="H37" i="316"/>
  <c r="Q36" i="316"/>
  <c r="O36" i="316"/>
  <c r="M36" i="316"/>
  <c r="K36" i="316"/>
  <c r="H36" i="316"/>
  <c r="Q35" i="316"/>
  <c r="O35" i="316"/>
  <c r="M35" i="316"/>
  <c r="K35" i="316"/>
  <c r="H35" i="316"/>
  <c r="Q34" i="316"/>
  <c r="O34" i="316"/>
  <c r="M34" i="316"/>
  <c r="K34" i="316"/>
  <c r="H34" i="316"/>
  <c r="Q33" i="316"/>
  <c r="O33" i="316"/>
  <c r="M33" i="316"/>
  <c r="K33" i="316"/>
  <c r="H33" i="316"/>
  <c r="Q32" i="316"/>
  <c r="O32" i="316"/>
  <c r="M32" i="316"/>
  <c r="K32" i="316"/>
  <c r="H32" i="316"/>
  <c r="Q31" i="316"/>
  <c r="O31" i="316"/>
  <c r="M31" i="316"/>
  <c r="K31" i="316"/>
  <c r="H31" i="316"/>
  <c r="Q30" i="316"/>
  <c r="O30" i="316"/>
  <c r="M30" i="316"/>
  <c r="K30" i="316"/>
  <c r="H30" i="316"/>
  <c r="Q29" i="316"/>
  <c r="O29" i="316"/>
  <c r="M29" i="316"/>
  <c r="K29" i="316"/>
  <c r="H29" i="316"/>
  <c r="Q28" i="316"/>
  <c r="O28" i="316"/>
  <c r="M28" i="316"/>
  <c r="K28" i="316"/>
  <c r="H28" i="316"/>
  <c r="Q27" i="316"/>
  <c r="O27" i="316"/>
  <c r="M27" i="316"/>
  <c r="K27" i="316"/>
  <c r="H27" i="316"/>
  <c r="Q26" i="316"/>
  <c r="O26" i="316"/>
  <c r="M26" i="316"/>
  <c r="K26" i="316"/>
  <c r="H26" i="316"/>
  <c r="Q25" i="316"/>
  <c r="O25" i="316"/>
  <c r="M25" i="316"/>
  <c r="K25" i="316"/>
  <c r="Q24" i="316"/>
  <c r="O24" i="316"/>
  <c r="M24" i="316"/>
  <c r="K24" i="316"/>
  <c r="Q23" i="316"/>
  <c r="O23" i="316"/>
  <c r="M23" i="316"/>
  <c r="K23" i="316"/>
  <c r="Q22" i="316"/>
  <c r="O22" i="316"/>
  <c r="M22" i="316"/>
  <c r="K22" i="316"/>
  <c r="Q21" i="316"/>
  <c r="O21" i="316"/>
  <c r="M21" i="316"/>
  <c r="K21" i="316"/>
  <c r="Q20" i="316"/>
  <c r="O20" i="316"/>
  <c r="M20" i="316"/>
  <c r="K20" i="316"/>
  <c r="H20" i="316"/>
  <c r="Q19" i="316"/>
  <c r="O19" i="316"/>
  <c r="M19" i="316"/>
  <c r="K19" i="316"/>
  <c r="P51" i="315"/>
  <c r="N51" i="315"/>
  <c r="L51" i="315"/>
  <c r="D47" i="315"/>
  <c r="Q46" i="315"/>
  <c r="O46" i="315"/>
  <c r="M46" i="315"/>
  <c r="K46" i="315"/>
  <c r="Q45" i="315"/>
  <c r="O45" i="315"/>
  <c r="M45" i="315"/>
  <c r="K45" i="315"/>
  <c r="H45" i="315"/>
  <c r="Q44" i="315"/>
  <c r="O44" i="315"/>
  <c r="M44" i="315"/>
  <c r="K44" i="315"/>
  <c r="H44" i="315"/>
  <c r="Q43" i="315"/>
  <c r="O43" i="315"/>
  <c r="M43" i="315"/>
  <c r="K43" i="315"/>
  <c r="H43" i="315"/>
  <c r="Q42" i="315"/>
  <c r="O42" i="315"/>
  <c r="M42" i="315"/>
  <c r="K42" i="315"/>
  <c r="H42" i="315"/>
  <c r="Q41" i="315"/>
  <c r="O41" i="315"/>
  <c r="M41" i="315"/>
  <c r="K41" i="315"/>
  <c r="H41" i="315"/>
  <c r="Q40" i="315"/>
  <c r="O40" i="315"/>
  <c r="M40" i="315"/>
  <c r="K40" i="315"/>
  <c r="H40" i="315"/>
  <c r="Q39" i="315"/>
  <c r="O39" i="315"/>
  <c r="M39" i="315"/>
  <c r="K39" i="315"/>
  <c r="H39" i="315"/>
  <c r="Q38" i="315"/>
  <c r="O38" i="315"/>
  <c r="M38" i="315"/>
  <c r="K38" i="315"/>
  <c r="H38" i="315"/>
  <c r="Q37" i="315"/>
  <c r="O37" i="315"/>
  <c r="M37" i="315"/>
  <c r="K37" i="315"/>
  <c r="H37" i="315"/>
  <c r="Q36" i="315"/>
  <c r="O36" i="315"/>
  <c r="M36" i="315"/>
  <c r="K36" i="315"/>
  <c r="H36" i="315"/>
  <c r="Q35" i="315"/>
  <c r="O35" i="315"/>
  <c r="M35" i="315"/>
  <c r="K35" i="315"/>
  <c r="H35" i="315"/>
  <c r="Q34" i="315"/>
  <c r="O34" i="315"/>
  <c r="M34" i="315"/>
  <c r="K34" i="315"/>
  <c r="H34" i="315"/>
  <c r="Q33" i="315"/>
  <c r="O33" i="315"/>
  <c r="M33" i="315"/>
  <c r="K33" i="315"/>
  <c r="H33" i="315"/>
  <c r="Q32" i="315"/>
  <c r="O32" i="315"/>
  <c r="M32" i="315"/>
  <c r="K32" i="315"/>
  <c r="H32" i="315"/>
  <c r="Q31" i="315"/>
  <c r="O31" i="315"/>
  <c r="M31" i="315"/>
  <c r="K31" i="315"/>
  <c r="H31" i="315"/>
  <c r="Q30" i="315"/>
  <c r="O30" i="315"/>
  <c r="M30" i="315"/>
  <c r="K30" i="315"/>
  <c r="H30" i="315"/>
  <c r="Q29" i="315"/>
  <c r="O29" i="315"/>
  <c r="M29" i="315"/>
  <c r="K29" i="315"/>
  <c r="H29" i="315"/>
  <c r="Q28" i="315"/>
  <c r="O28" i="315"/>
  <c r="M28" i="315"/>
  <c r="K28" i="315"/>
  <c r="H28" i="315"/>
  <c r="Q27" i="315"/>
  <c r="O27" i="315"/>
  <c r="M27" i="315"/>
  <c r="K27" i="315"/>
  <c r="H27" i="315"/>
  <c r="Q26" i="315"/>
  <c r="M26" i="315"/>
  <c r="K26" i="315"/>
  <c r="H26" i="315"/>
  <c r="Q25" i="315"/>
  <c r="O25" i="315"/>
  <c r="M25" i="315"/>
  <c r="K25" i="315"/>
  <c r="M24" i="315"/>
  <c r="Q23" i="315"/>
  <c r="O23" i="315"/>
  <c r="Q21" i="315"/>
  <c r="O21" i="315"/>
  <c r="M21" i="315"/>
  <c r="K21" i="315"/>
  <c r="Q20" i="315"/>
  <c r="O20" i="315"/>
  <c r="M20" i="315"/>
  <c r="Q19" i="315"/>
  <c r="O19" i="315"/>
  <c r="M19" i="315"/>
  <c r="K19" i="315"/>
  <c r="F38" i="312" l="1"/>
  <c r="G38" i="312" s="1"/>
  <c r="D49" i="315"/>
  <c r="F49" i="315"/>
  <c r="F53" i="315" s="1"/>
  <c r="D49" i="317"/>
  <c r="F49" i="317"/>
  <c r="F53" i="317" s="1"/>
  <c r="D49" i="316"/>
  <c r="F49" i="316"/>
  <c r="M47" i="316"/>
  <c r="L52" i="316" s="1"/>
  <c r="H47" i="317"/>
  <c r="O47" i="316"/>
  <c r="O49" i="316" s="1"/>
  <c r="N53" i="316" s="1"/>
  <c r="H20" i="315"/>
  <c r="H47" i="315" s="1"/>
  <c r="M22" i="315"/>
  <c r="M47" i="315" s="1"/>
  <c r="M49" i="315" s="1"/>
  <c r="L53" i="315" s="1"/>
  <c r="H47" i="316"/>
  <c r="O47" i="317"/>
  <c r="N52" i="317" s="1"/>
  <c r="M47" i="317"/>
  <c r="M49" i="317" s="1"/>
  <c r="L53" i="317" s="1"/>
  <c r="Q22" i="315"/>
  <c r="K22" i="315"/>
  <c r="Q47" i="316"/>
  <c r="Q49" i="316" s="1"/>
  <c r="P53" i="316" s="1"/>
  <c r="P59" i="316" s="1"/>
  <c r="K47" i="316"/>
  <c r="J52" i="316" s="1"/>
  <c r="K47" i="317"/>
  <c r="K49" i="317" s="1"/>
  <c r="J53" i="317" s="1"/>
  <c r="Q47" i="317"/>
  <c r="P52" i="317" s="1"/>
  <c r="O24" i="315"/>
  <c r="O47" i="315" s="1"/>
  <c r="K23" i="315"/>
  <c r="Q24" i="315"/>
  <c r="B5" i="314"/>
  <c r="B3" i="314"/>
  <c r="B1" i="314"/>
  <c r="B5" i="312"/>
  <c r="B3" i="312"/>
  <c r="B1" i="312"/>
  <c r="P52" i="316" l="1"/>
  <c r="F53" i="316"/>
  <c r="D48" i="316"/>
  <c r="H52" i="317"/>
  <c r="D48" i="317"/>
  <c r="O49" i="317"/>
  <c r="N53" i="317" s="1"/>
  <c r="F33" i="312"/>
  <c r="K49" i="316"/>
  <c r="J53" i="316" s="1"/>
  <c r="H52" i="316"/>
  <c r="M49" i="316"/>
  <c r="L53" i="316" s="1"/>
  <c r="N52" i="316"/>
  <c r="H49" i="317"/>
  <c r="H53" i="317" s="1"/>
  <c r="Q47" i="315"/>
  <c r="P52" i="315" s="1"/>
  <c r="J52" i="317"/>
  <c r="H49" i="316"/>
  <c r="H53" i="316" s="1"/>
  <c r="K47" i="315"/>
  <c r="Q49" i="317"/>
  <c r="P53" i="317" s="1"/>
  <c r="P59" i="317" s="1"/>
  <c r="L52" i="317"/>
  <c r="H49" i="315"/>
  <c r="H53" i="315" s="1"/>
  <c r="H52" i="315"/>
  <c r="N52" i="315"/>
  <c r="O49" i="315"/>
  <c r="N53" i="315" s="1"/>
  <c r="L52" i="315"/>
  <c r="E20" i="265"/>
  <c r="J54" i="316" l="1"/>
  <c r="J55" i="316" s="1"/>
  <c r="Q56" i="316" s="1"/>
  <c r="Q49" i="315"/>
  <c r="P53" i="315" s="1"/>
  <c r="P59" i="315" s="1"/>
  <c r="D48" i="315"/>
  <c r="J54" i="317"/>
  <c r="J55" i="317" s="1"/>
  <c r="Q56" i="317" s="1"/>
  <c r="F31" i="312"/>
  <c r="F34" i="312"/>
  <c r="F27" i="312"/>
  <c r="F30" i="312"/>
  <c r="F32" i="312"/>
  <c r="F37" i="312"/>
  <c r="F25" i="312"/>
  <c r="F28" i="312"/>
  <c r="G33" i="312"/>
  <c r="J52" i="315"/>
  <c r="K49" i="315"/>
  <c r="J53" i="315" s="1"/>
  <c r="F23" i="312" l="1"/>
  <c r="G23" i="312" s="1"/>
  <c r="F35" i="312"/>
  <c r="G35" i="312" s="1"/>
  <c r="F36" i="312"/>
  <c r="G36" i="312" s="1"/>
  <c r="F24" i="312"/>
  <c r="G24" i="312" s="1"/>
  <c r="F29" i="312"/>
  <c r="G29" i="312" s="1"/>
  <c r="F22" i="312"/>
  <c r="G22" i="312" s="1"/>
  <c r="J54" i="315"/>
  <c r="J55" i="315" s="1"/>
  <c r="Q56" i="315" s="1"/>
  <c r="G21" i="312" s="1"/>
  <c r="F26" i="312"/>
  <c r="G37" i="312"/>
  <c r="G34" i="312"/>
  <c r="G31" i="312"/>
  <c r="G28" i="312"/>
  <c r="G32" i="312"/>
  <c r="G30" i="312"/>
  <c r="G27" i="312"/>
  <c r="G25" i="312"/>
  <c r="G26" i="312" l="1"/>
  <c r="K18" i="265"/>
  <c r="U22" i="265" l="1"/>
  <c r="U27" i="265" s="1"/>
  <c r="T22" i="265"/>
  <c r="T27" i="265" s="1"/>
  <c r="S22" i="265"/>
  <c r="S27" i="265" s="1"/>
  <c r="S39" i="265" l="1"/>
  <c r="T39" i="265"/>
  <c r="U39" i="265"/>
  <c r="N58" i="317" l="1"/>
  <c r="N59" i="317" s="1"/>
  <c r="N58" i="315"/>
  <c r="N59" i="315" s="1"/>
  <c r="N58" i="316"/>
  <c r="N59" i="316" s="1"/>
  <c r="L58" i="315"/>
  <c r="L59" i="315" s="1"/>
  <c r="L58" i="316"/>
  <c r="L59" i="316" s="1"/>
  <c r="L58" i="317"/>
  <c r="L59" i="317" s="1"/>
  <c r="W39" i="265"/>
  <c r="F58" i="315" l="1"/>
  <c r="F59" i="315" s="1"/>
  <c r="F58" i="316"/>
  <c r="F59" i="316" s="1"/>
  <c r="F58" i="317"/>
  <c r="F59" i="317" s="1"/>
  <c r="H58" i="317"/>
  <c r="H59" i="317" s="1"/>
  <c r="J58" i="317"/>
  <c r="J59" i="317" s="1"/>
  <c r="H58" i="315"/>
  <c r="H59" i="315" s="1"/>
  <c r="H58" i="316"/>
  <c r="H59" i="316" s="1"/>
  <c r="J58" i="315"/>
  <c r="J59" i="315" s="1"/>
  <c r="J58" i="316"/>
  <c r="J59" i="316" s="1"/>
  <c r="F165" i="314" l="1"/>
  <c r="G165" i="314" s="1"/>
  <c r="F163" i="314"/>
  <c r="G163" i="314" s="1"/>
  <c r="F65" i="314"/>
  <c r="G65" i="314" s="1"/>
  <c r="F57" i="314"/>
  <c r="G57" i="314" s="1"/>
  <c r="F37" i="314"/>
  <c r="G37" i="314" s="1"/>
  <c r="F122" i="314"/>
  <c r="G122" i="314" s="1"/>
  <c r="F101" i="314"/>
  <c r="G101" i="314" s="1"/>
  <c r="F29" i="314"/>
  <c r="G29" i="314" s="1"/>
  <c r="F43" i="314"/>
  <c r="G43" i="314" s="1"/>
  <c r="F124" i="314"/>
  <c r="G124" i="314" s="1"/>
  <c r="F42" i="314"/>
  <c r="G42" i="314" s="1"/>
  <c r="F164" i="314"/>
  <c r="G164" i="314" s="1"/>
  <c r="F100" i="314"/>
  <c r="G100" i="314" s="1"/>
  <c r="F56" i="314"/>
  <c r="G56" i="314" s="1"/>
  <c r="F97" i="314"/>
  <c r="G97" i="314" s="1"/>
  <c r="F92" i="314"/>
  <c r="G92" i="314" s="1"/>
  <c r="F121" i="314"/>
  <c r="G121" i="314" s="1"/>
  <c r="F86" i="314"/>
  <c r="G86" i="314" s="1"/>
  <c r="F126" i="314"/>
  <c r="G126" i="314" s="1"/>
  <c r="F150" i="314"/>
  <c r="G150" i="314" s="1"/>
  <c r="F118" i="314"/>
  <c r="G118" i="314" s="1"/>
  <c r="F117" i="314"/>
  <c r="G117" i="314" s="1"/>
  <c r="F115" i="314"/>
  <c r="G115" i="314" s="1"/>
  <c r="F25" i="314"/>
  <c r="G25" i="314" s="1"/>
  <c r="F24" i="314"/>
  <c r="G24" i="314" s="1"/>
  <c r="F152" i="314"/>
  <c r="G152" i="314" s="1"/>
  <c r="F120" i="314"/>
  <c r="G120" i="314" s="1"/>
  <c r="F35" i="314"/>
  <c r="G35" i="314" s="1"/>
  <c r="F48" i="314"/>
  <c r="G48" i="314" s="1"/>
  <c r="F78" i="314"/>
  <c r="G78" i="314" s="1"/>
  <c r="F69" i="314"/>
  <c r="G69" i="314" s="1"/>
  <c r="F140" i="314"/>
  <c r="G140" i="314" s="1"/>
  <c r="F67" i="314"/>
  <c r="G67" i="314" s="1"/>
  <c r="F64" i="314"/>
  <c r="G64" i="314" s="1"/>
  <c r="F125" i="314"/>
  <c r="G125" i="314" s="1"/>
  <c r="F129" i="314"/>
  <c r="G129" i="314" s="1"/>
  <c r="F123" i="314"/>
  <c r="G123" i="314" s="1"/>
  <c r="F128" i="314"/>
  <c r="G128" i="314" s="1"/>
  <c r="F96" i="314"/>
  <c r="G96" i="314" s="1"/>
  <c r="F74" i="314"/>
  <c r="G74" i="314" s="1"/>
  <c r="F32" i="314"/>
  <c r="G32" i="314" s="1"/>
  <c r="F21" i="314"/>
  <c r="G21" i="314" s="1"/>
  <c r="F99" i="314"/>
  <c r="G99" i="314" s="1"/>
  <c r="F155" i="314"/>
  <c r="G155" i="314" s="1"/>
  <c r="F154" i="314"/>
  <c r="G154" i="314" s="1"/>
  <c r="F146" i="314"/>
  <c r="G146" i="314" s="1"/>
  <c r="F53" i="314"/>
  <c r="G53" i="314" s="1"/>
  <c r="F51" i="314"/>
  <c r="G51" i="314" s="1"/>
  <c r="J60" i="315"/>
  <c r="Q61" i="315" s="1"/>
  <c r="F18" i="314" s="1"/>
  <c r="G18" i="314" s="1"/>
  <c r="F158" i="314"/>
  <c r="G158" i="314" s="1"/>
  <c r="F110" i="314"/>
  <c r="G110" i="314" s="1"/>
  <c r="F45" i="314"/>
  <c r="G45" i="314" s="1"/>
  <c r="F157" i="314"/>
  <c r="G157" i="314" s="1"/>
  <c r="F156" i="314"/>
  <c r="G156" i="314" s="1"/>
  <c r="F108" i="314"/>
  <c r="G108" i="314" s="1"/>
  <c r="F41" i="314"/>
  <c r="G41" i="314" s="1"/>
  <c r="F40" i="314"/>
  <c r="G40" i="314" s="1"/>
  <c r="F153" i="314"/>
  <c r="G153" i="314" s="1"/>
  <c r="F105" i="314"/>
  <c r="G105" i="314" s="1"/>
  <c r="F160" i="314"/>
  <c r="G160" i="314" s="1"/>
  <c r="F112" i="314"/>
  <c r="G112" i="314" s="1"/>
  <c r="F49" i="314"/>
  <c r="G49" i="314" s="1"/>
  <c r="F22" i="314"/>
  <c r="G22" i="314" s="1"/>
  <c r="F44" i="314"/>
  <c r="G44" i="314" s="1"/>
  <c r="F27" i="314"/>
  <c r="G27" i="314" s="1"/>
  <c r="F142" i="314"/>
  <c r="G142" i="314" s="1"/>
  <c r="F94" i="314"/>
  <c r="G94" i="314" s="1"/>
  <c r="F141" i="314"/>
  <c r="G141" i="314" s="1"/>
  <c r="F93" i="314"/>
  <c r="G93" i="314" s="1"/>
  <c r="F139" i="314"/>
  <c r="G139" i="314" s="1"/>
  <c r="F91" i="314"/>
  <c r="G91" i="314" s="1"/>
  <c r="F138" i="314"/>
  <c r="G138" i="314" s="1"/>
  <c r="F90" i="314"/>
  <c r="G90" i="314" s="1"/>
  <c r="F137" i="314"/>
  <c r="G137" i="314" s="1"/>
  <c r="F89" i="314"/>
  <c r="G89" i="314" s="1"/>
  <c r="F144" i="314"/>
  <c r="G144" i="314" s="1"/>
  <c r="F151" i="314"/>
  <c r="G151" i="314" s="1"/>
  <c r="F103" i="314"/>
  <c r="G103" i="314" s="1"/>
  <c r="F31" i="314"/>
  <c r="G31" i="314" s="1"/>
  <c r="F33" i="314"/>
  <c r="G33" i="314" s="1"/>
  <c r="F54" i="314"/>
  <c r="G54" i="314" s="1"/>
  <c r="F76" i="314"/>
  <c r="G76" i="314" s="1"/>
  <c r="F87" i="314"/>
  <c r="G87" i="314" s="1"/>
  <c r="F133" i="314"/>
  <c r="G133" i="314" s="1"/>
  <c r="F82" i="314"/>
  <c r="G82" i="314" s="1"/>
  <c r="F132" i="314"/>
  <c r="G132" i="314" s="1"/>
  <c r="F80" i="314"/>
  <c r="G80" i="314" s="1"/>
  <c r="F77" i="314"/>
  <c r="G77" i="314" s="1"/>
  <c r="F75" i="314"/>
  <c r="G75" i="314" s="1"/>
  <c r="F88" i="314"/>
  <c r="G88" i="314" s="1"/>
  <c r="F46" i="314"/>
  <c r="G46" i="314" s="1"/>
  <c r="F68" i="314"/>
  <c r="G68" i="314" s="1"/>
  <c r="F26" i="314"/>
  <c r="G26" i="314" s="1"/>
  <c r="F161" i="314"/>
  <c r="G161" i="314" s="1"/>
  <c r="F83" i="314"/>
  <c r="G83" i="314" s="1"/>
  <c r="F149" i="314"/>
  <c r="G149" i="314" s="1"/>
  <c r="F148" i="314"/>
  <c r="G148" i="314" s="1"/>
  <c r="F116" i="314"/>
  <c r="G116" i="314" s="1"/>
  <c r="F81" i="314"/>
  <c r="G81" i="314" s="1"/>
  <c r="F147" i="314"/>
  <c r="G147" i="314" s="1"/>
  <c r="F114" i="314"/>
  <c r="G114" i="314" s="1"/>
  <c r="F145" i="314"/>
  <c r="G145" i="314" s="1"/>
  <c r="F113" i="314"/>
  <c r="G113" i="314" s="1"/>
  <c r="F159" i="314"/>
  <c r="G159" i="314" s="1"/>
  <c r="F127" i="314"/>
  <c r="G127" i="314" s="1"/>
  <c r="F55" i="314"/>
  <c r="G55" i="314" s="1"/>
  <c r="F23" i="314"/>
  <c r="G23" i="314" s="1"/>
  <c r="F36" i="314"/>
  <c r="G36" i="314" s="1"/>
  <c r="F135" i="314"/>
  <c r="G135" i="314" s="1"/>
  <c r="F63" i="314"/>
  <c r="G63" i="314" s="1"/>
  <c r="F72" i="314"/>
  <c r="G72" i="314" s="1"/>
  <c r="F109" i="314"/>
  <c r="G109" i="314" s="1"/>
  <c r="F107" i="314"/>
  <c r="G107" i="314" s="1"/>
  <c r="F66" i="314"/>
  <c r="G66" i="314" s="1"/>
  <c r="F106" i="314"/>
  <c r="G106" i="314" s="1"/>
  <c r="J60" i="316"/>
  <c r="Q61" i="316" s="1"/>
  <c r="F19" i="314" s="1"/>
  <c r="G19" i="314" s="1"/>
  <c r="F119" i="314"/>
  <c r="G119" i="314" s="1"/>
  <c r="F85" i="314"/>
  <c r="G85" i="314" s="1"/>
  <c r="F79" i="314"/>
  <c r="G79" i="314" s="1"/>
  <c r="F47" i="314"/>
  <c r="G47" i="314" s="1"/>
  <c r="F70" i="314"/>
  <c r="G70" i="314" s="1"/>
  <c r="F38" i="314"/>
  <c r="G38" i="314" s="1"/>
  <c r="F60" i="314"/>
  <c r="G60" i="314" s="1"/>
  <c r="F28" i="314"/>
  <c r="G28" i="314" s="1"/>
  <c r="F59" i="314"/>
  <c r="G59" i="314" s="1"/>
  <c r="F166" i="314"/>
  <c r="G166" i="314" s="1"/>
  <c r="F134" i="314"/>
  <c r="G134" i="314" s="1"/>
  <c r="F102" i="314"/>
  <c r="G102" i="314" s="1"/>
  <c r="F58" i="314"/>
  <c r="G58" i="314" s="1"/>
  <c r="F131" i="314"/>
  <c r="G131" i="314" s="1"/>
  <c r="F162" i="314"/>
  <c r="G162" i="314" s="1"/>
  <c r="F130" i="314"/>
  <c r="G130" i="314" s="1"/>
  <c r="F98" i="314"/>
  <c r="G98" i="314" s="1"/>
  <c r="F50" i="314"/>
  <c r="G50" i="314" s="1"/>
  <c r="F136" i="314"/>
  <c r="G136" i="314" s="1"/>
  <c r="F104" i="314"/>
  <c r="G104" i="314" s="1"/>
  <c r="F61" i="314"/>
  <c r="G61" i="314" s="1"/>
  <c r="F143" i="314"/>
  <c r="G143" i="314" s="1"/>
  <c r="F111" i="314"/>
  <c r="G111" i="314" s="1"/>
  <c r="F73" i="314"/>
  <c r="G73" i="314" s="1"/>
  <c r="F34" i="314"/>
  <c r="G34" i="314" s="1"/>
  <c r="F71" i="314"/>
  <c r="G71" i="314" s="1"/>
  <c r="F39" i="314"/>
  <c r="G39" i="314" s="1"/>
  <c r="F62" i="314"/>
  <c r="G62" i="314" s="1"/>
  <c r="F30" i="314"/>
  <c r="G30" i="314" s="1"/>
  <c r="F84" i="314"/>
  <c r="G84" i="314" s="1"/>
  <c r="F52" i="314"/>
  <c r="G52" i="314" s="1"/>
  <c r="J60" i="317"/>
  <c r="Q61" i="317" s="1"/>
  <c r="F20" i="314" s="1"/>
  <c r="G20" i="314" s="1"/>
  <c r="S36" i="265"/>
  <c r="S37" i="265" s="1"/>
  <c r="S41" i="265" s="1"/>
  <c r="E21" i="265"/>
  <c r="K22" i="265"/>
  <c r="M18" i="265" l="1"/>
  <c r="U36" i="265" s="1"/>
  <c r="U37" i="265" s="1"/>
  <c r="U41" i="265" s="1"/>
  <c r="F95" i="314"/>
  <c r="G95" i="314" s="1"/>
  <c r="T36" i="265" l="1"/>
  <c r="T37" i="265" s="1"/>
  <c r="T41" i="265" s="1"/>
  <c r="M22" i="265"/>
  <c r="V36" i="265" s="1"/>
  <c r="V37" i="265" s="1"/>
  <c r="V41" i="265" s="1"/>
  <c r="F17" i="314"/>
  <c r="G20" i="312"/>
  <c r="W41" i="265" l="1"/>
  <c r="W27" i="265"/>
  <c r="W32" i="265"/>
  <c r="E23" i="265"/>
  <c r="W37" i="265"/>
  <c r="G17" i="314"/>
  <c r="F9" i="314" s="1"/>
  <c r="B17" i="314"/>
  <c r="F20" i="265" l="1"/>
  <c r="F18" i="265"/>
  <c r="F21" i="265"/>
  <c r="F19" i="265"/>
  <c r="F11" i="314"/>
  <c r="F13" i="314" s="1"/>
  <c r="W22" i="265"/>
  <c r="F9" i="312"/>
  <c r="F12" i="312" s="1"/>
  <c r="F15" i="312" s="1"/>
</calcChain>
</file>

<file path=xl/sharedStrings.xml><?xml version="1.0" encoding="utf-8"?>
<sst xmlns="http://schemas.openxmlformats.org/spreadsheetml/2006/main" count="983" uniqueCount="519">
  <si>
    <t>Marché</t>
  </si>
  <si>
    <t>Prix n°</t>
  </si>
  <si>
    <t>Unité :</t>
  </si>
  <si>
    <t>Quantités prévues :</t>
  </si>
  <si>
    <t>Désignation du prix :</t>
  </si>
  <si>
    <t>Composantes du prix</t>
  </si>
  <si>
    <t>Quantité ou durée d'utilisation</t>
  </si>
  <si>
    <t>TRAVAUX PROPRES</t>
  </si>
  <si>
    <t>FOURNITURES INCORPOREES</t>
  </si>
  <si>
    <t>P.U. Main d'œuvre</t>
  </si>
  <si>
    <t>P.U. Consommables et Prestations</t>
  </si>
  <si>
    <t>TOTAL</t>
  </si>
  <si>
    <t>P.U.</t>
  </si>
  <si>
    <t>DESIGNATION</t>
  </si>
  <si>
    <t>Prix Total qté. Prévues</t>
  </si>
  <si>
    <t>Nbre</t>
  </si>
  <si>
    <t>Quantité</t>
  </si>
  <si>
    <t>Total des déboursés secs du prix (en € HT)</t>
  </si>
  <si>
    <t>Prix unitaire déboursés secs (en € HT)</t>
  </si>
  <si>
    <t>CADRE DE SOUS-DETAIL - DEBOURSES SECS UNIQUEMENT</t>
  </si>
  <si>
    <t>FEUILLE DE VENTE</t>
  </si>
  <si>
    <t>Etablie le :</t>
  </si>
  <si>
    <t>Page : 1/1</t>
  </si>
  <si>
    <t>EUR</t>
  </si>
  <si>
    <t>Code affaire</t>
  </si>
  <si>
    <t>Délai global</t>
  </si>
  <si>
    <t>Nom affaire</t>
  </si>
  <si>
    <t>Type</t>
  </si>
  <si>
    <t>Description</t>
  </si>
  <si>
    <t>Révision</t>
  </si>
  <si>
    <t>Index</t>
  </si>
  <si>
    <t>Maître d'Ouvrage</t>
  </si>
  <si>
    <t>Maître d'œuvre</t>
  </si>
  <si>
    <t>Date de démarrage</t>
  </si>
  <si>
    <t>I - TRAVAUX PROPRES</t>
  </si>
  <si>
    <t>III - MAJORATEURS</t>
  </si>
  <si>
    <t>DEBOURSES SECS</t>
  </si>
  <si>
    <t>TMH</t>
  </si>
  <si>
    <t>Montant</t>
  </si>
  <si>
    <t>% DS</t>
  </si>
  <si>
    <t>Montant initial</t>
  </si>
  <si>
    <t>Contre-flèche</t>
  </si>
  <si>
    <t>Montant offre</t>
  </si>
  <si>
    <t>Déboursés</t>
  </si>
  <si>
    <t>Fournitures spéciales</t>
  </si>
  <si>
    <t>Travaux sous-traités</t>
  </si>
  <si>
    <t>Montants totaux</t>
  </si>
  <si>
    <t>FRAIS GENERAUX</t>
  </si>
  <si>
    <t>Total matériaux</t>
  </si>
  <si>
    <t>FRAIS GENERAUX %</t>
  </si>
  <si>
    <t>MARGE NETTE</t>
  </si>
  <si>
    <t>Marge nette %</t>
  </si>
  <si>
    <t>Négociation %</t>
  </si>
  <si>
    <t>Aléas de conception %</t>
  </si>
  <si>
    <t>MARGE NETTE %</t>
  </si>
  <si>
    <t>IV - PRIX DE VENTE</t>
  </si>
  <si>
    <t>TOTAL P.R.C.</t>
  </si>
  <si>
    <t>PRIX DE VENTE H.T.</t>
  </si>
  <si>
    <t>K1 (V/DS)</t>
  </si>
  <si>
    <t>VENTE TOTALE  H.T.</t>
  </si>
  <si>
    <t>Unité</t>
  </si>
  <si>
    <t>(matériel, main d'œuvre, fournitures, prestation et travaux sous-traités)</t>
  </si>
  <si>
    <t>COUTS DIRECTS</t>
  </si>
  <si>
    <t>Frais Direction Technique %</t>
  </si>
  <si>
    <t>Frais assurances/CET/Organic %</t>
  </si>
  <si>
    <t>COUTS DIRECTS %</t>
  </si>
  <si>
    <t>II - TRAVAUX CO et SOUS-TRAITES</t>
  </si>
  <si>
    <t>Sous-traitant</t>
  </si>
  <si>
    <t>Co-traitants</t>
  </si>
  <si>
    <t>BASE - TRANCHE FERME</t>
  </si>
  <si>
    <t>QUANTITÉ</t>
  </si>
  <si>
    <r>
      <t>Hypothèse :</t>
    </r>
    <r>
      <rPr>
        <sz val="8"/>
        <color rgb="FF00B0F0"/>
        <rFont val="Arial"/>
        <family val="2"/>
      </rPr>
      <t xml:space="preserve"> </t>
    </r>
  </si>
  <si>
    <t>CO-TRAITANCE</t>
  </si>
  <si>
    <t>SOUS-TRAITANCE &amp; PRESTATIONS</t>
  </si>
  <si>
    <t>Montant global calculé</t>
  </si>
  <si>
    <t>Prix unitaire déboursés secs / unité (en € HT)</t>
  </si>
  <si>
    <r>
      <t xml:space="preserve">DÉTAIL ESTIMATIF </t>
    </r>
    <r>
      <rPr>
        <b/>
        <sz val="15"/>
        <color indexed="10"/>
        <rFont val="Arial"/>
        <family val="2"/>
      </rPr>
      <t>SEC</t>
    </r>
  </si>
  <si>
    <t>N PRIX</t>
  </si>
  <si>
    <t>DÉSIGNATION DES TRAVAUX</t>
  </si>
  <si>
    <t>UNITÉ</t>
  </si>
  <si>
    <r>
      <t xml:space="preserve">DÉTAIL ESTIMATIF </t>
    </r>
    <r>
      <rPr>
        <b/>
        <sz val="15"/>
        <color indexed="10"/>
        <rFont val="Arial"/>
        <family val="2"/>
      </rPr>
      <t>VENDU</t>
    </r>
  </si>
  <si>
    <t>TOTAL TRAVAUX PROPRES - MO + Matériel + matériaux</t>
  </si>
  <si>
    <t>MO + Conso</t>
  </si>
  <si>
    <t>Total main d'œuvre</t>
  </si>
  <si>
    <t>ONGLET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</si>
  <si>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</si>
  <si>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</si>
  <si>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</si>
  <si>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</si>
  <si>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</si>
  <si>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</si>
  <si>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</si>
  <si>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</si>
  <si>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</si>
  <si>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</si>
  <si>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</si>
  <si>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</si>
  <si>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</si>
  <si>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</si>
  <si>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</si>
  <si>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</si>
  <si>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</si>
  <si>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</si>
  <si>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</si>
  <si>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</si>
  <si>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</si>
  <si>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</si>
  <si>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</si>
  <si>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</si>
  <si>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</si>
  <si>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</si>
  <si>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</si>
  <si>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</si>
  <si>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</si>
  <si>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</si>
  <si>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</si>
  <si>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</si>
  <si>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</si>
  <si>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</si>
  <si>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</si>
  <si>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</si>
  <si>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</si>
  <si>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</si>
  <si>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</si>
  <si>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</si>
  <si>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</si>
  <si>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</si>
  <si>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</si>
  <si>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</si>
  <si>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</si>
  <si>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</si>
  <si>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</si>
  <si>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</si>
  <si>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</si>
  <si>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</si>
  <si>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</si>
  <si>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</si>
  <si>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</si>
  <si>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</si>
  <si>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</si>
  <si>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</si>
  <si>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</si>
  <si>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</si>
  <si>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</si>
  <si>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</si>
  <si>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</si>
  <si>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</si>
  <si>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</si>
  <si>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</si>
  <si>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</si>
  <si>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</si>
  <si>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</si>
  <si>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</si>
  <si>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</si>
  <si>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</si>
  <si>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</si>
  <si>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</si>
  <si>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</si>
  <si>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</si>
  <si>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</si>
  <si>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</si>
  <si>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</si>
  <si>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</si>
  <si>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</si>
  <si>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</si>
  <si>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</si>
  <si>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</si>
  <si>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</si>
  <si>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</si>
  <si>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</si>
  <si>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</si>
  <si>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</si>
  <si>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</si>
  <si>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</si>
  <si>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</si>
  <si>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</si>
  <si>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</si>
  <si>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</si>
  <si>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</si>
  <si>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</si>
  <si>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</si>
  <si>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</si>
  <si>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</si>
  <si>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</si>
  <si>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</si>
  <si>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</si>
  <si>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</si>
  <si>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</si>
  <si>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</si>
  <si>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</si>
  <si>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</si>
  <si>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</si>
  <si>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</si>
  <si>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</si>
  <si>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</si>
  <si>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</si>
  <si>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</si>
  <si>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</si>
  <si>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</si>
  <si>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</si>
  <si>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</si>
  <si>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</si>
  <si>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</si>
  <si>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</si>
  <si>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</si>
  <si>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</si>
  <si>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</si>
  <si>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</si>
  <si>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</si>
  <si>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</si>
  <si>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</si>
  <si>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</si>
  <si>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</si>
  <si>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</si>
  <si>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</si>
  <si>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</si>
  <si>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</si>
  <si>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</si>
  <si>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</si>
  <si>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</si>
  <si>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</si>
  <si>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</si>
  <si>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</si>
  <si>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</si>
  <si>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</si>
  <si>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</si>
  <si>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</si>
  <si>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</si>
  <si>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</si>
  <si>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</si>
  <si>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</si>
  <si>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</si>
  <si>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</si>
  <si>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</si>
  <si>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</si>
  <si>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Travaux co-traités</t>
  </si>
  <si>
    <t xml:space="preserve">Solution </t>
  </si>
  <si>
    <t>Base</t>
  </si>
  <si>
    <t>Coefficient de vente</t>
  </si>
  <si>
    <t>Prix unitaire vendu / unité (en € HT)</t>
  </si>
  <si>
    <t>Total prix unitaire vendu / unité (en € HT)</t>
  </si>
  <si>
    <t>MATERIEL INTERNE</t>
  </si>
  <si>
    <t>MATERIEL EXTERNE</t>
  </si>
  <si>
    <t>TOTAL matériel interne</t>
  </si>
  <si>
    <t>TOTAL matériel externe</t>
  </si>
  <si>
    <t>Total matériel interne</t>
  </si>
  <si>
    <t>Total matériel externe</t>
  </si>
  <si>
    <t xml:space="preserve">Montant Total H.T. </t>
  </si>
  <si>
    <t>T.V.A. 20 %</t>
  </si>
  <si>
    <t>Montant Total T.T.C.</t>
  </si>
  <si>
    <t xml:space="preserve">PRIX UNITAIRE </t>
  </si>
  <si>
    <r>
      <t>MONTANT TOTAL</t>
    </r>
    <r>
      <rPr>
        <sz val="10"/>
        <color rgb="FFFF0000"/>
        <rFont val="Arial"/>
        <family val="2"/>
      </rPr>
      <t xml:space="preserve"> </t>
    </r>
  </si>
  <si>
    <t>Montant Total H.T.</t>
  </si>
  <si>
    <t>PRIX UNITAIRE</t>
  </si>
  <si>
    <t>Prix forcé</t>
  </si>
  <si>
    <t>Désignation</t>
  </si>
  <si>
    <t>Prix</t>
  </si>
  <si>
    <t>ARI 200 bar</t>
  </si>
  <si>
    <t>J</t>
  </si>
  <si>
    <t>ARI 300 bar</t>
  </si>
  <si>
    <t>Auto sauveteur</t>
  </si>
  <si>
    <t>Barque alu creuse 5,5m x 2,14m</t>
  </si>
  <si>
    <t>Barque alu plate 6,5m x 2,4m</t>
  </si>
  <si>
    <t>Barque plastique - Fun Yak</t>
  </si>
  <si>
    <t>Bi-Bouteilles</t>
  </si>
  <si>
    <t>Bouteille 10L</t>
  </si>
  <si>
    <t>Bouteille 15L</t>
  </si>
  <si>
    <t>Bouteille de 10 m3 air (tampon)</t>
  </si>
  <si>
    <t>Câble de masse longueur 20 m</t>
  </si>
  <si>
    <t>Cadre de 90m3 air</t>
  </si>
  <si>
    <t>Cadre de 90m3 Nitrox</t>
  </si>
  <si>
    <t>Caisson thérapeutique + Compresseur HP + Valises Médicales</t>
  </si>
  <si>
    <t>Camionnette</t>
  </si>
  <si>
    <t>Casque de plongée - AH - 3, AH - 4 et AH - 5 ou cagoule draeger</t>
  </si>
  <si>
    <t>Casque de plongée - KMB 17, 18, 28</t>
  </si>
  <si>
    <t>Casque de plongée - KMB 27, 37</t>
  </si>
  <si>
    <t xml:space="preserve">Catamaran alu 10,14 m x 3,06 m (navigation uniquement sur plan d'eau) </t>
  </si>
  <si>
    <t>Chalumeau longueur 20 m</t>
  </si>
  <si>
    <t xml:space="preserve">Collectif assainissement et individuel </t>
  </si>
  <si>
    <t>Collectif secours</t>
  </si>
  <si>
    <t>Collectif travaux (Plombs, palmes, lampes, couteaux, gants de plongée, harnais de plongée)</t>
  </si>
  <si>
    <t>Collectif travaux et individuel</t>
  </si>
  <si>
    <t>Compresseur - Station de gonflage 52 m3/h</t>
  </si>
  <si>
    <t>Compresseur BP</t>
  </si>
  <si>
    <t>Compresseur HP</t>
  </si>
  <si>
    <t>Container 10P'</t>
  </si>
  <si>
    <t>Container 10P' (aménagé contrôle room)</t>
  </si>
  <si>
    <t>Containers 20P'</t>
  </si>
  <si>
    <t>Containers de gonflage 10P' (compresseur HP + bouteilles tampon)</t>
  </si>
  <si>
    <t>Détecteur de gaz - Tétra</t>
  </si>
  <si>
    <t>Groupe soudure - Groupe électrogène</t>
  </si>
  <si>
    <t>Hydraulique - Brosseuse Stanley HB29</t>
  </si>
  <si>
    <t>Hydraulique - Carotteuse MAG 15</t>
  </si>
  <si>
    <t>Hydraulique - Casse écrou avec pompe</t>
  </si>
  <si>
    <t>Hydraulique - Centrale hydraulique</t>
  </si>
  <si>
    <t>Hydraulique - Clé à choc  ID04 - IW12 - IW16</t>
  </si>
  <si>
    <t>Hydraulique - Clé de serrage Dakom</t>
  </si>
  <si>
    <t>Hydraulique - Colonne Braun sur colonne</t>
  </si>
  <si>
    <t>Hydraulique - Coupe câble</t>
  </si>
  <si>
    <t>Hydraulique - Disqueuse - meuleuse</t>
  </si>
  <si>
    <t>Hydraulique - Eclateur Gullick</t>
  </si>
  <si>
    <t>Hydraulique - Moteur OMR 50 - 100 - 250</t>
  </si>
  <si>
    <t>Hydraulique - Perceuse à mandrin PH1</t>
  </si>
  <si>
    <t>Hydraulique - Perforatrice  HD 45 - SK 58</t>
  </si>
  <si>
    <t>Hydraulique - Piqueur BR 67</t>
  </si>
  <si>
    <t>Hydraulique - Piqueur CH 18</t>
  </si>
  <si>
    <t>Hydraulique - Pompe Hiforce ou Enerpac 700 bars</t>
  </si>
  <si>
    <t>Hydraulique - Scie stanley circulaire</t>
  </si>
  <si>
    <t>Hydraulique - Treuil de levage 2000 daN</t>
  </si>
  <si>
    <t>Hydraulique - Tronçonneuse à béton (chaîne diamant en sus)</t>
  </si>
  <si>
    <t>Hydraulique - Tronçonneuse à bois (chaîne en sus)</t>
  </si>
  <si>
    <t>Hydraulique - Vérin écarteur 40 T (avec pompe)</t>
  </si>
  <si>
    <t>Jet Float 0,50 m²</t>
  </si>
  <si>
    <t>Lance galéazzi</t>
  </si>
  <si>
    <t>Lance pompier</t>
  </si>
  <si>
    <t>Manche pompier supplémentaire diam 45 mm, longueur 25 mètres</t>
  </si>
  <si>
    <t>Mandarin</t>
  </si>
  <si>
    <t xml:space="preserve">Matériel de navigation - Bouée couronne </t>
  </si>
  <si>
    <t>U</t>
  </si>
  <si>
    <t>Matériel de navigation - Echelle perroquet</t>
  </si>
  <si>
    <t>Matériel de navigation - Feux de navigation</t>
  </si>
  <si>
    <t>Matériel de navigation - Gaffe</t>
  </si>
  <si>
    <t>Matériel de navigation - Lot de bord</t>
  </si>
  <si>
    <t>Matériel de navigation - Mat pour feux de navigation</t>
  </si>
  <si>
    <t>Matériel de navigation - Paire de pagaies</t>
  </si>
  <si>
    <t>Matériel de navigation - VHF</t>
  </si>
  <si>
    <t>Matériel TP - Amphibie</t>
  </si>
  <si>
    <t>Matériel TP - Bétonniére</t>
  </si>
  <si>
    <t>Matériel TP - BRH</t>
  </si>
  <si>
    <t>Matériel TP - Broyeur à branche</t>
  </si>
  <si>
    <t>Matériel TP - Compresseur Sullair</t>
  </si>
  <si>
    <t>Matériel TP - Conver</t>
  </si>
  <si>
    <t>Matériel TP - Dumper</t>
  </si>
  <si>
    <t>Matériel TP - Irus</t>
  </si>
  <si>
    <t>Matériel TP - Kit CE</t>
  </si>
  <si>
    <t>Matériel TP - kit gabion</t>
  </si>
  <si>
    <t>Matériel TP - Pelle 11 t</t>
  </si>
  <si>
    <t>Matériel TP - Pelle 2,5 t</t>
  </si>
  <si>
    <t>Matériel TP - Pelle 7 t</t>
  </si>
  <si>
    <t>Matériel TP - Pelle Araignée</t>
  </si>
  <si>
    <t>Matériel TP - Plateau pelle 2,5 t</t>
  </si>
  <si>
    <t>Matériel TP - Trépideur</t>
  </si>
  <si>
    <t>Matériel TP - Truxor</t>
  </si>
  <si>
    <t>Mesureur de potentiel - Bathycoromètre</t>
  </si>
  <si>
    <t>Mesureur d'épaisseur - Cygnus</t>
  </si>
  <si>
    <t>Mesureur d'épaisseur - Krautkramer DMS 2</t>
  </si>
  <si>
    <t>Moteur HB 115CV</t>
  </si>
  <si>
    <t>Moteur HB 15 CV</t>
  </si>
  <si>
    <t>Moteur HB 25 CV</t>
  </si>
  <si>
    <t>Moteur HB 25 CV (neuf)</t>
  </si>
  <si>
    <t>Moteur HB 40 CV</t>
  </si>
  <si>
    <t>Moteur HB 40 CV (neuf)</t>
  </si>
  <si>
    <t>Moteur HB 9,9CV</t>
  </si>
  <si>
    <t>Moteur HB 90CV</t>
  </si>
  <si>
    <t>Moto pompe</t>
  </si>
  <si>
    <t>Narguilés (250 m sur dévidoir)</t>
  </si>
  <si>
    <t>Narguilés (400 m)</t>
  </si>
  <si>
    <t>Narguilés (de 30 à 100 m)</t>
  </si>
  <si>
    <t>Narguilés (double)</t>
  </si>
  <si>
    <t>Pahé</t>
  </si>
  <si>
    <t>Pince à découper 40 m + câble de masse</t>
  </si>
  <si>
    <t>Pince à souder 40 m + câble de masse</t>
  </si>
  <si>
    <t>Piscine d'essais</t>
  </si>
  <si>
    <t xml:space="preserve">Pneumatique - Perforatrice  PFF 5 </t>
  </si>
  <si>
    <t>Pneumatique - Perforatrice MONTABERT 25 kg</t>
  </si>
  <si>
    <t>Pneumatique - Piqueur 5 kg</t>
  </si>
  <si>
    <t>Pneumatique - Piqueur 9 kg</t>
  </si>
  <si>
    <t>Pneumatique - Piqueur brise béton 30 kg</t>
  </si>
  <si>
    <t>Pneumatique - Tuyau de carrière supplémentaire (les 25m)</t>
  </si>
  <si>
    <t>Pompe 40 m3 Thermique</t>
  </si>
  <si>
    <t>Pompe de puisage</t>
  </si>
  <si>
    <t>Pompe THP 1000 bars</t>
  </si>
  <si>
    <t>Pompe THP 350 bars, 550 bars et 700 bars</t>
  </si>
  <si>
    <t>Poste de communication</t>
  </si>
  <si>
    <t>Poste de communication (neuf)</t>
  </si>
  <si>
    <t>Régie vidéo avec ombilical de 300 m</t>
  </si>
  <si>
    <t>Régie vidéo AxSub</t>
  </si>
  <si>
    <t>Régie vidéo subsea tech</t>
  </si>
  <si>
    <t>Roulotte de chantier</t>
  </si>
  <si>
    <t>ROV</t>
  </si>
  <si>
    <t>ROV - Mini ROV</t>
  </si>
  <si>
    <t>ROV - Remorque ROV</t>
  </si>
  <si>
    <t>Tableau de surface (2 tableaux + caisse avec manos et flexibles)</t>
  </si>
  <si>
    <t>Tableau de surface supplémentaire</t>
  </si>
  <si>
    <t>Tatav avec 2 moteurs HB 90 CV</t>
  </si>
  <si>
    <t>Valérian</t>
  </si>
  <si>
    <t>Valises oxygénothérapie complète</t>
  </si>
  <si>
    <t>Vestiaire mobile</t>
  </si>
  <si>
    <t>Zodiac Melric sur remorque</t>
  </si>
  <si>
    <t>Zodiac MK V</t>
  </si>
  <si>
    <t>Zodiac Pénélope sur remorque</t>
  </si>
  <si>
    <t>Zodiac SRMN 600 avec moteur HB 115 CV, sur remorque</t>
  </si>
  <si>
    <t>MATERIELS INTERNES</t>
  </si>
  <si>
    <t>Bungalow</t>
  </si>
  <si>
    <t>M</t>
  </si>
  <si>
    <t>Kiloutou</t>
  </si>
  <si>
    <t>Compresseur d'air 2000L</t>
  </si>
  <si>
    <t>Cuve Fioul</t>
  </si>
  <si>
    <t>Groupe electro</t>
  </si>
  <si>
    <t>Groupe soudure 500A (jrs)</t>
  </si>
  <si>
    <t>Red Arc</t>
  </si>
  <si>
    <t>Groupe soudure 500A (leasing) - jrs</t>
  </si>
  <si>
    <t>Gyroscopique</t>
  </si>
  <si>
    <t>Salti - Gyro + treuil</t>
  </si>
  <si>
    <t>Manitou 14m</t>
  </si>
  <si>
    <t xml:space="preserve">Pompe SELWOOD S150 </t>
  </si>
  <si>
    <t>Mois</t>
  </si>
  <si>
    <t>DMTP</t>
  </si>
  <si>
    <t>THP 350b - Jrs</t>
  </si>
  <si>
    <t>PBS</t>
  </si>
  <si>
    <t>THP 350B - Mois</t>
  </si>
  <si>
    <t>THP 350B - Semaine</t>
  </si>
  <si>
    <t>Sem</t>
  </si>
  <si>
    <t>THP 700 B - Semaine</t>
  </si>
  <si>
    <t>THP 700b - Jrs</t>
  </si>
  <si>
    <t>THP 700B - Mois</t>
  </si>
  <si>
    <t>WC Chantier</t>
  </si>
  <si>
    <t>Commentaires</t>
  </si>
  <si>
    <t>Baguettes découpage</t>
  </si>
  <si>
    <t>Magasion VLR</t>
  </si>
  <si>
    <t>Baguettes soudage</t>
  </si>
  <si>
    <t>Bouteille Acéthylène</t>
  </si>
  <si>
    <t>Air Liquide</t>
  </si>
  <si>
    <t>Bouteille Oxy</t>
  </si>
  <si>
    <t>Cadre Oxy</t>
  </si>
  <si>
    <t>Chaine diamant pour tronçonneuse à béton (DS11)</t>
  </si>
  <si>
    <t>Chaine pour tronçonneuse à bois aquatique (CS06)</t>
  </si>
  <si>
    <t>Cheville HSA M16</t>
  </si>
  <si>
    <t>16 PC</t>
  </si>
  <si>
    <t>HILTI</t>
  </si>
  <si>
    <t>Cheville HSA M20</t>
  </si>
  <si>
    <t>10 PC</t>
  </si>
  <si>
    <t>Cheville HSA-R M16 (inox)</t>
  </si>
  <si>
    <t>Chevilles HSA-R M20</t>
  </si>
  <si>
    <t>Chevilles HST3 M16</t>
  </si>
  <si>
    <t>12 PC</t>
  </si>
  <si>
    <t>Chevilles HST3 M20</t>
  </si>
  <si>
    <t>5 PC</t>
  </si>
  <si>
    <t>Chevilles HST3-R M16</t>
  </si>
  <si>
    <t>Chevilles HST3-R M20</t>
  </si>
  <si>
    <t>EPICOL</t>
  </si>
  <si>
    <t>KG</t>
  </si>
  <si>
    <t>Gants néoprène</t>
  </si>
  <si>
    <t>Gants THP</t>
  </si>
  <si>
    <t>Mèche Diam 20 L32</t>
  </si>
  <si>
    <t>Mèche Diam 24 L27</t>
  </si>
  <si>
    <t>Mèche Diam 24 L62</t>
  </si>
  <si>
    <t>Mèches Diam 16 L27</t>
  </si>
  <si>
    <t>Pince découpage</t>
  </si>
  <si>
    <t>Pince soudure Broco</t>
  </si>
  <si>
    <t>De Zeeman</t>
  </si>
  <si>
    <t>Pince soudure Stubby</t>
  </si>
  <si>
    <t>PC</t>
  </si>
  <si>
    <t>Résine HY-200</t>
  </si>
  <si>
    <t>Résine RE500</t>
  </si>
  <si>
    <t>Tige d'ancrage HIT V-5,8 M16</t>
  </si>
  <si>
    <t>Tige d'ancrage HIT V-5,8 M20</t>
  </si>
  <si>
    <t>Tige d'ancrage HIT V-8,8 M16</t>
  </si>
  <si>
    <t>Tige d'ancrage HIT V-8,8 M20</t>
  </si>
  <si>
    <t>Carburants</t>
  </si>
  <si>
    <t>Prix unitaire</t>
  </si>
  <si>
    <t>L</t>
  </si>
  <si>
    <t>SP 95</t>
  </si>
  <si>
    <t>LOCATIONS EXTERNES</t>
  </si>
  <si>
    <t>CONSOMMABLES</t>
  </si>
  <si>
    <t>Amorçage pompe</t>
  </si>
  <si>
    <t>CEMEX</t>
  </si>
  <si>
    <t>Béton CEMEX C40/50 XS3 S5 CEM III PM ES</t>
  </si>
  <si>
    <t>Cadre V09 (9 bouteilles de 10 m3) par mois</t>
  </si>
  <si>
    <t>Camion-pompe 17 à 28ml</t>
  </si>
  <si>
    <t>Camion-pompe 32 à 36ml</t>
  </si>
  <si>
    <t>Camion-pompe 42 à 44ml</t>
  </si>
  <si>
    <t>Fer U de 80</t>
  </si>
  <si>
    <t>ml</t>
  </si>
  <si>
    <t>KDI</t>
  </si>
  <si>
    <t>HA 12 ou 16</t>
  </si>
  <si>
    <t>m3 pompé</t>
  </si>
  <si>
    <t>Mixo-pompe</t>
  </si>
  <si>
    <t>Nitrox 40/60</t>
  </si>
  <si>
    <t>Rinçage en centrale</t>
  </si>
  <si>
    <t>Tole 2000*1000*6</t>
  </si>
  <si>
    <t>Toupie 8x4</t>
  </si>
  <si>
    <t>MAIN D'ŒUVRE</t>
  </si>
  <si>
    <t>FOURNITURES EXCEPTIONNELLES</t>
  </si>
  <si>
    <t>Quantité marché :</t>
  </si>
  <si>
    <t>Cadence :</t>
  </si>
  <si>
    <t>Durée tâche :</t>
  </si>
  <si>
    <r>
      <t>m</t>
    </r>
    <r>
      <rPr>
        <vertAlign val="superscript"/>
        <sz val="11"/>
        <color rgb="FF4D5156"/>
        <rFont val="Arial"/>
        <family val="2"/>
      </rPr>
      <t>3</t>
    </r>
  </si>
  <si>
    <t>6 m</t>
  </si>
  <si>
    <t xml:space="preserve">m² </t>
  </si>
  <si>
    <t>Chef d'Equipe Génie Ecologique + Camionnette</t>
  </si>
  <si>
    <t>Chef d'Equipe Scaph.</t>
  </si>
  <si>
    <t>Chef de Chantier Scaph.</t>
  </si>
  <si>
    <t>Compagnon</t>
  </si>
  <si>
    <t>Conducteur de Travaux</t>
  </si>
  <si>
    <t>Co-Pilote ROV</t>
  </si>
  <si>
    <t>Dessinateur</t>
  </si>
  <si>
    <t>Manœuvre</t>
  </si>
  <si>
    <t>Pilote ROV</t>
  </si>
  <si>
    <t>Scaphandrier</t>
  </si>
  <si>
    <t>Sécrétaire</t>
  </si>
  <si>
    <t>Fuel</t>
  </si>
  <si>
    <t>Gazoil</t>
  </si>
  <si>
    <t>Public</t>
  </si>
  <si>
    <t>ft</t>
  </si>
  <si>
    <t>Monnaie d'étude :</t>
  </si>
  <si>
    <t>Frais DMA %</t>
  </si>
  <si>
    <t>Frais d'Agence (yc Vinci) %</t>
  </si>
  <si>
    <t>Frais de Centre %</t>
  </si>
  <si>
    <t>Frais matériel %</t>
  </si>
  <si>
    <t>Coeff SS Détail</t>
  </si>
  <si>
    <t>Qté</t>
  </si>
  <si>
    <t>Sac</t>
  </si>
  <si>
    <t>Désignation de prix</t>
  </si>
  <si>
    <t>TROTRO</t>
  </si>
  <si>
    <t>Roulotte</t>
  </si>
  <si>
    <t>Plongeur</t>
  </si>
  <si>
    <t>Pilote</t>
  </si>
  <si>
    <t>Cone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</si>
</sst>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_ ;\-#,##0.00\ "/>
    <numFmt numFmtId="166" formatCode="0.0000"/>
    <numFmt numFmtId="167" formatCode="0.0%"/>
    <numFmt numFmtId="168" formatCode="#,##0.00\ &quot;€&quot;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0"/>
      <color theme="2" tint="-0.74999237037263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rgb="FF00B0F0"/>
      <name val="Arial"/>
      <family val="2"/>
    </font>
    <font>
      <b/>
      <sz val="20"/>
      <color theme="1"/>
      <name val="Calibri"/>
      <family val="2"/>
      <scheme val="minor"/>
    </font>
    <font>
      <sz val="8"/>
      <color rgb="FF00B0F0"/>
      <name val="Arial"/>
      <family val="2"/>
    </font>
    <font>
      <sz val="9"/>
      <name val="Geneva"/>
    </font>
    <font>
      <b/>
      <sz val="9"/>
      <name val="Arial"/>
      <family val="2"/>
    </font>
    <font>
      <b/>
      <sz val="18"/>
      <name val="Arial"/>
      <family val="2"/>
    </font>
    <font>
      <b/>
      <sz val="15"/>
      <name val="Arial"/>
      <family val="2"/>
    </font>
    <font>
      <b/>
      <sz val="15"/>
      <color indexed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color rgb="FFFF0000"/>
      <name val="Calibri"/>
      <family val="2"/>
      <scheme val="minor"/>
    </font>
    <font>
      <vertAlign val="superscript"/>
      <sz val="11"/>
      <color rgb="FF4D515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</fills>
  <borders count="7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  <xf numFmtId="0" fontId="12" fillId="0" borderId="0"/>
    <xf numFmtId="0" fontId="23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8">
    <xf numFmtId="0" fontId="0" fillId="0" borderId="0" xfId="0"/>
    <xf numFmtId="0" fontId="0" fillId="0" borderId="0" xfId="0" applyAlignment="1">
      <alignment vertical="center" wrapText="1"/>
    </xf>
    <xf numFmtId="164" fontId="3" fillId="0" borderId="0" xfId="1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64" fontId="7" fillId="0" borderId="2" xfId="1" applyFont="1" applyBorder="1" applyAlignment="1">
      <alignment vertical="center" wrapText="1"/>
    </xf>
    <xf numFmtId="164" fontId="7" fillId="0" borderId="3" xfId="1" applyFont="1" applyBorder="1" applyAlignment="1">
      <alignment vertical="center" wrapText="1"/>
    </xf>
    <xf numFmtId="164" fontId="1" fillId="0" borderId="0" xfId="1" applyAlignment="1">
      <alignment vertical="center" wrapText="1"/>
    </xf>
    <xf numFmtId="164" fontId="7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164" fontId="4" fillId="0" borderId="0" xfId="1" applyFont="1" applyAlignment="1">
      <alignment vertical="center" wrapText="1"/>
    </xf>
    <xf numFmtId="0" fontId="4" fillId="0" borderId="0" xfId="0" applyFont="1" applyAlignment="1">
      <alignment vertical="center" wrapText="1"/>
    </xf>
    <xf numFmtId="164" fontId="10" fillId="0" borderId="0" xfId="1" applyFont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164" fontId="5" fillId="0" borderId="10" xfId="1" applyFont="1" applyFill="1" applyBorder="1" applyAlignment="1">
      <alignment horizontal="center" vertical="center" wrapText="1"/>
    </xf>
    <xf numFmtId="164" fontId="5" fillId="0" borderId="11" xfId="1" applyFont="1" applyFill="1" applyBorder="1" applyAlignment="1">
      <alignment horizontal="center" vertical="center" wrapText="1"/>
    </xf>
    <xf numFmtId="164" fontId="4" fillId="0" borderId="12" xfId="1" applyFont="1" applyFill="1" applyBorder="1" applyAlignment="1">
      <alignment horizontal="center" vertical="center" wrapText="1"/>
    </xf>
    <xf numFmtId="164" fontId="5" fillId="0" borderId="25" xfId="1" applyFont="1" applyFill="1" applyBorder="1" applyAlignment="1">
      <alignment horizontal="center" vertical="center" wrapText="1"/>
    </xf>
    <xf numFmtId="164" fontId="5" fillId="0" borderId="21" xfId="1" applyFont="1" applyFill="1" applyBorder="1" applyAlignment="1">
      <alignment horizontal="center" vertical="center" wrapText="1"/>
    </xf>
    <xf numFmtId="164" fontId="5" fillId="0" borderId="26" xfId="1" applyFont="1" applyFill="1" applyBorder="1" applyAlignment="1">
      <alignment horizontal="center" vertical="center" wrapText="1"/>
    </xf>
    <xf numFmtId="164" fontId="5" fillId="0" borderId="12" xfId="1" applyFont="1" applyFill="1" applyBorder="1" applyAlignment="1">
      <alignment horizontal="center" vertical="center" wrapText="1"/>
    </xf>
    <xf numFmtId="164" fontId="5" fillId="0" borderId="0" xfId="1" applyFont="1" applyFill="1" applyBorder="1" applyAlignment="1">
      <alignment vertical="center" wrapText="1"/>
    </xf>
    <xf numFmtId="164" fontId="5" fillId="0" borderId="27" xfId="1" applyFont="1" applyFill="1" applyBorder="1" applyAlignment="1">
      <alignment vertical="center" wrapText="1"/>
    </xf>
    <xf numFmtId="164" fontId="5" fillId="0" borderId="19" xfId="1" applyFont="1" applyFill="1" applyBorder="1" applyAlignment="1">
      <alignment vertical="center" wrapText="1"/>
    </xf>
    <xf numFmtId="164" fontId="5" fillId="0" borderId="20" xfId="1" applyFont="1" applyFill="1" applyBorder="1" applyAlignment="1">
      <alignment vertical="center" wrapText="1"/>
    </xf>
    <xf numFmtId="164" fontId="5" fillId="0" borderId="28" xfId="1" applyFont="1" applyFill="1" applyBorder="1" applyAlignment="1">
      <alignment vertical="center" wrapText="1"/>
    </xf>
    <xf numFmtId="164" fontId="5" fillId="0" borderId="29" xfId="1" applyFont="1" applyFill="1" applyBorder="1" applyAlignment="1">
      <alignment vertical="center" wrapText="1"/>
    </xf>
    <xf numFmtId="164" fontId="5" fillId="0" borderId="30" xfId="1" applyFont="1" applyFill="1" applyBorder="1" applyAlignment="1">
      <alignment vertical="center" wrapText="1"/>
    </xf>
    <xf numFmtId="164" fontId="5" fillId="0" borderId="22" xfId="1" applyFont="1" applyFill="1" applyBorder="1" applyAlignment="1">
      <alignment horizontal="center" vertical="center" wrapText="1"/>
    </xf>
    <xf numFmtId="164" fontId="6" fillId="0" borderId="6" xfId="1" applyFont="1" applyFill="1" applyBorder="1" applyAlignment="1">
      <alignment horizontal="center" vertical="center" wrapText="1"/>
    </xf>
    <xf numFmtId="164" fontId="5" fillId="0" borderId="6" xfId="1" applyFont="1" applyFill="1" applyBorder="1" applyAlignment="1">
      <alignment horizontal="center" vertical="center" wrapText="1"/>
    </xf>
    <xf numFmtId="164" fontId="6" fillId="0" borderId="7" xfId="1" applyFont="1" applyFill="1" applyBorder="1" applyAlignment="1">
      <alignment horizontal="center" vertical="center" wrapText="1"/>
    </xf>
    <xf numFmtId="164" fontId="5" fillId="0" borderId="23" xfId="1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164" fontId="5" fillId="0" borderId="20" xfId="1" applyFont="1" applyFill="1" applyBorder="1" applyAlignment="1">
      <alignment horizontal="center" vertical="center" wrapText="1"/>
    </xf>
    <xf numFmtId="164" fontId="3" fillId="0" borderId="0" xfId="1" applyFont="1" applyFill="1" applyAlignment="1">
      <alignment vertical="center" wrapText="1"/>
    </xf>
    <xf numFmtId="164" fontId="10" fillId="0" borderId="5" xfId="1" applyFont="1" applyBorder="1" applyAlignment="1">
      <alignment vertical="center" wrapText="1"/>
    </xf>
    <xf numFmtId="165" fontId="5" fillId="0" borderId="24" xfId="1" applyNumberFormat="1" applyFont="1" applyFill="1" applyBorder="1" applyAlignment="1">
      <alignment horizontal="center" vertical="center" wrapText="1"/>
    </xf>
    <xf numFmtId="0" fontId="5" fillId="0" borderId="11" xfId="1" applyNumberFormat="1" applyFont="1" applyFill="1" applyBorder="1" applyAlignment="1">
      <alignment horizontal="left" vertical="center" wrapText="1"/>
    </xf>
    <xf numFmtId="164" fontId="1" fillId="4" borderId="0" xfId="1" applyFill="1" applyAlignment="1">
      <alignment vertical="center" wrapText="1"/>
    </xf>
    <xf numFmtId="2" fontId="5" fillId="0" borderId="24" xfId="1" applyNumberFormat="1" applyFont="1" applyFill="1" applyBorder="1" applyAlignment="1">
      <alignment horizontal="center" vertical="center" wrapText="1"/>
    </xf>
    <xf numFmtId="164" fontId="5" fillId="0" borderId="25" xfId="1" applyFont="1" applyFill="1" applyBorder="1" applyAlignment="1">
      <alignment vertical="center" wrapText="1"/>
    </xf>
    <xf numFmtId="164" fontId="5" fillId="0" borderId="11" xfId="1" applyFont="1" applyFill="1" applyBorder="1" applyAlignment="1">
      <alignment vertical="center" wrapText="1"/>
    </xf>
    <xf numFmtId="164" fontId="5" fillId="0" borderId="12" xfId="1" applyFont="1" applyFill="1" applyBorder="1" applyAlignment="1">
      <alignment vertical="center" wrapText="1"/>
    </xf>
    <xf numFmtId="164" fontId="5" fillId="0" borderId="10" xfId="1" applyFont="1" applyFill="1" applyBorder="1" applyAlignment="1">
      <alignment vertical="center" wrapText="1"/>
    </xf>
    <xf numFmtId="0" fontId="5" fillId="0" borderId="11" xfId="1" applyNumberFormat="1" applyFont="1" applyFill="1" applyBorder="1" applyAlignment="1">
      <alignment vertical="center" wrapText="1"/>
    </xf>
    <xf numFmtId="164" fontId="5" fillId="0" borderId="18" xfId="1" applyFont="1" applyBorder="1" applyAlignment="1">
      <alignment horizontal="center" vertical="center" wrapText="1"/>
    </xf>
    <xf numFmtId="164" fontId="5" fillId="0" borderId="17" xfId="1" applyFont="1" applyBorder="1" applyAlignment="1">
      <alignment horizontal="center" vertical="center" wrapText="1"/>
    </xf>
    <xf numFmtId="164" fontId="7" fillId="0" borderId="30" xfId="1" applyFont="1" applyBorder="1" applyAlignment="1">
      <alignment vertical="center" wrapText="1"/>
    </xf>
    <xf numFmtId="0" fontId="2" fillId="0" borderId="0" xfId="2"/>
    <xf numFmtId="0" fontId="2" fillId="0" borderId="14" xfId="2" applyFont="1" applyBorder="1" applyAlignment="1">
      <alignment horizontal="center" vertical="center" wrapText="1"/>
    </xf>
    <xf numFmtId="0" fontId="2" fillId="0" borderId="0" xfId="2" applyAlignment="1">
      <alignment horizontal="left"/>
    </xf>
    <xf numFmtId="0" fontId="2" fillId="0" borderId="0" xfId="2" applyFont="1" applyAlignment="1">
      <alignment horizontal="left"/>
    </xf>
    <xf numFmtId="164" fontId="2" fillId="0" borderId="0" xfId="2" applyNumberFormat="1"/>
    <xf numFmtId="0" fontId="2" fillId="0" borderId="0" xfId="2" applyFont="1" applyBorder="1" applyAlignment="1">
      <alignment horizontal="left"/>
    </xf>
    <xf numFmtId="0" fontId="2" fillId="0" borderId="0" xfId="2" applyBorder="1"/>
    <xf numFmtId="164" fontId="2" fillId="0" borderId="0" xfId="2" applyNumberFormat="1" applyBorder="1"/>
    <xf numFmtId="0" fontId="2" fillId="0" borderId="0" xfId="2" applyBorder="1" applyAlignment="1">
      <alignment horizontal="left"/>
    </xf>
    <xf numFmtId="164" fontId="7" fillId="0" borderId="27" xfId="1" applyFont="1" applyBorder="1" applyAlignment="1">
      <alignment vertical="center" wrapText="1"/>
    </xf>
    <xf numFmtId="0" fontId="20" fillId="0" borderId="22" xfId="1" applyNumberFormat="1" applyFont="1" applyFill="1" applyBorder="1" applyAlignment="1">
      <alignment horizontal="left" vertical="center" wrapText="1"/>
    </xf>
    <xf numFmtId="164" fontId="5" fillId="0" borderId="24" xfId="1" applyFont="1" applyFill="1" applyBorder="1" applyAlignment="1">
      <alignment vertical="center" wrapText="1"/>
    </xf>
    <xf numFmtId="164" fontId="5" fillId="0" borderId="26" xfId="1" applyFont="1" applyFill="1" applyBorder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20" fillId="0" borderId="25" xfId="1" applyNumberFormat="1" applyFont="1" applyFill="1" applyBorder="1" applyAlignment="1">
      <alignment horizontal="left" vertical="center" wrapText="1"/>
    </xf>
    <xf numFmtId="164" fontId="20" fillId="0" borderId="12" xfId="1" applyFont="1" applyFill="1" applyBorder="1" applyAlignment="1">
      <alignment horizontal="center" vertical="center" wrapText="1"/>
    </xf>
    <xf numFmtId="165" fontId="20" fillId="0" borderId="24" xfId="1" applyNumberFormat="1" applyFont="1" applyFill="1" applyBorder="1" applyAlignment="1">
      <alignment horizontal="center" vertical="center" wrapText="1"/>
    </xf>
    <xf numFmtId="0" fontId="20" fillId="0" borderId="29" xfId="1" applyNumberFormat="1" applyFont="1" applyFill="1" applyBorder="1" applyAlignment="1">
      <alignment horizontal="left" vertical="center" wrapText="1"/>
    </xf>
    <xf numFmtId="0" fontId="2" fillId="0" borderId="0" xfId="2" applyAlignment="1">
      <alignment vertical="center"/>
    </xf>
    <xf numFmtId="0" fontId="2" fillId="0" borderId="0" xfId="2" applyAlignment="1">
      <alignment vertical="center" wrapText="1"/>
    </xf>
    <xf numFmtId="44" fontId="2" fillId="0" borderId="11" xfId="2" applyNumberFormat="1" applyBorder="1" applyAlignment="1">
      <alignment horizontal="left" vertical="center" wrapText="1"/>
    </xf>
    <xf numFmtId="44" fontId="2" fillId="0" borderId="11" xfId="2" applyNumberFormat="1" applyFont="1" applyBorder="1" applyAlignment="1">
      <alignment vertical="center" wrapText="1"/>
    </xf>
    <xf numFmtId="1" fontId="2" fillId="0" borderId="11" xfId="2" quotePrefix="1" applyNumberFormat="1" applyFont="1" applyBorder="1" applyAlignment="1">
      <alignment horizontal="left" vertical="center" wrapText="1"/>
    </xf>
    <xf numFmtId="0" fontId="2" fillId="0" borderId="57" xfId="2" applyBorder="1" applyAlignment="1">
      <alignment horizontal="center" vertical="center"/>
    </xf>
    <xf numFmtId="0" fontId="2" fillId="0" borderId="60" xfId="2" applyNumberFormat="1" applyBorder="1" applyAlignment="1">
      <alignment horizontal="left" vertical="center" wrapText="1"/>
    </xf>
    <xf numFmtId="0" fontId="2" fillId="0" borderId="60" xfId="2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164" fontId="2" fillId="0" borderId="60" xfId="2" applyNumberFormat="1" applyBorder="1" applyAlignment="1">
      <alignment horizontal="right" vertical="center"/>
    </xf>
    <xf numFmtId="164" fontId="2" fillId="0" borderId="59" xfId="2" applyNumberFormat="1" applyBorder="1" applyAlignment="1">
      <alignment horizontal="right" vertical="center"/>
    </xf>
    <xf numFmtId="0" fontId="2" fillId="0" borderId="0" xfId="2" applyAlignment="1">
      <alignment horizontal="left" vertical="center"/>
    </xf>
    <xf numFmtId="0" fontId="2" fillId="0" borderId="0" xfId="2" applyAlignment="1">
      <alignment horizontal="left" vertical="center" wrapText="1"/>
    </xf>
    <xf numFmtId="0" fontId="2" fillId="0" borderId="0" xfId="2" applyFont="1" applyAlignment="1">
      <alignment horizontal="left" vertical="center"/>
    </xf>
    <xf numFmtId="164" fontId="2" fillId="0" borderId="0" xfId="2" applyNumberFormat="1" applyAlignment="1">
      <alignment vertical="center"/>
    </xf>
    <xf numFmtId="0" fontId="2" fillId="0" borderId="0" xfId="2" applyFont="1" applyBorder="1" applyAlignment="1">
      <alignment horizontal="left" vertical="center"/>
    </xf>
    <xf numFmtId="0" fontId="2" fillId="0" borderId="0" xfId="2" applyBorder="1" applyAlignment="1">
      <alignment vertical="center"/>
    </xf>
    <xf numFmtId="164" fontId="2" fillId="0" borderId="0" xfId="2" applyNumberFormat="1" applyBorder="1" applyAlignment="1">
      <alignment vertical="center"/>
    </xf>
    <xf numFmtId="0" fontId="2" fillId="0" borderId="0" xfId="2" applyBorder="1" applyAlignment="1">
      <alignment horizontal="left" vertical="center"/>
    </xf>
    <xf numFmtId="0" fontId="2" fillId="0" borderId="64" xfId="2" applyBorder="1" applyAlignment="1">
      <alignment horizontal="center" vertical="center" wrapText="1"/>
    </xf>
    <xf numFmtId="44" fontId="2" fillId="0" borderId="56" xfId="2" applyNumberFormat="1" applyBorder="1" applyAlignment="1">
      <alignment horizontal="left" vertical="center" wrapText="1"/>
    </xf>
    <xf numFmtId="164" fontId="2" fillId="0" borderId="56" xfId="2" applyNumberFormat="1" applyBorder="1" applyAlignment="1">
      <alignment horizontal="center" vertical="center" wrapText="1"/>
    </xf>
    <xf numFmtId="164" fontId="2" fillId="0" borderId="65" xfId="2" applyNumberFormat="1" applyBorder="1" applyAlignment="1">
      <alignment horizontal="center" vertical="center" wrapText="1"/>
    </xf>
    <xf numFmtId="164" fontId="2" fillId="0" borderId="56" xfId="2" applyNumberFormat="1" applyBorder="1" applyAlignment="1">
      <alignment horizontal="right" vertical="center" wrapText="1"/>
    </xf>
    <xf numFmtId="164" fontId="2" fillId="0" borderId="66" xfId="2" applyNumberFormat="1" applyBorder="1" applyAlignment="1">
      <alignment horizontal="right" vertical="center" wrapText="1"/>
    </xf>
    <xf numFmtId="0" fontId="2" fillId="0" borderId="12" xfId="2" applyBorder="1" applyAlignment="1">
      <alignment horizontal="center" vertical="center" wrapText="1"/>
    </xf>
    <xf numFmtId="164" fontId="2" fillId="0" borderId="11" xfId="2" applyNumberFormat="1" applyBorder="1" applyAlignment="1">
      <alignment horizontal="center" vertical="center" wrapText="1"/>
    </xf>
    <xf numFmtId="164" fontId="2" fillId="0" borderId="0" xfId="2" applyNumberFormat="1" applyBorder="1" applyAlignment="1">
      <alignment horizontal="center" vertical="center" wrapText="1"/>
    </xf>
    <xf numFmtId="164" fontId="2" fillId="0" borderId="11" xfId="2" applyNumberFormat="1" applyBorder="1" applyAlignment="1">
      <alignment horizontal="right" vertical="center" wrapText="1"/>
    </xf>
    <xf numFmtId="164" fontId="2" fillId="0" borderId="26" xfId="2" applyNumberFormat="1" applyBorder="1" applyAlignment="1">
      <alignment horizontal="right" vertical="center" wrapText="1"/>
    </xf>
    <xf numFmtId="0" fontId="2" fillId="0" borderId="11" xfId="2" applyBorder="1" applyAlignment="1">
      <alignment horizontal="center" vertical="center" wrapText="1"/>
    </xf>
    <xf numFmtId="0" fontId="2" fillId="0" borderId="57" xfId="2" applyBorder="1" applyAlignment="1">
      <alignment horizontal="center" vertical="center" wrapText="1"/>
    </xf>
    <xf numFmtId="0" fontId="2" fillId="0" borderId="60" xfId="2" applyBorder="1" applyAlignment="1">
      <alignment horizontal="center" vertical="center" wrapText="1"/>
    </xf>
    <xf numFmtId="0" fontId="2" fillId="0" borderId="58" xfId="2" applyBorder="1" applyAlignment="1">
      <alignment horizontal="center" vertical="center" wrapText="1"/>
    </xf>
    <xf numFmtId="164" fontId="2" fillId="0" borderId="60" xfId="2" applyNumberFormat="1" applyBorder="1" applyAlignment="1">
      <alignment horizontal="right" vertical="center" wrapText="1"/>
    </xf>
    <xf numFmtId="164" fontId="2" fillId="0" borderId="59" xfId="2" applyNumberFormat="1" applyBorder="1" applyAlignment="1">
      <alignment horizontal="right" vertical="center" wrapText="1"/>
    </xf>
    <xf numFmtId="0" fontId="2" fillId="0" borderId="0" xfId="2" applyAlignment="1">
      <alignment horizontal="left"/>
    </xf>
    <xf numFmtId="0" fontId="2" fillId="0" borderId="0" xfId="2" applyAlignment="1">
      <alignment horizontal="left" vertical="center"/>
    </xf>
    <xf numFmtId="0" fontId="3" fillId="0" borderId="0" xfId="1" applyNumberFormat="1" applyFont="1" applyAlignment="1">
      <alignment horizontal="left" vertical="center" wrapText="1" indent="1"/>
    </xf>
    <xf numFmtId="164" fontId="2" fillId="0" borderId="11" xfId="2" applyNumberFormat="1" applyFill="1" applyBorder="1" applyAlignment="1">
      <alignment horizontal="right" vertical="center" wrapText="1"/>
    </xf>
    <xf numFmtId="164" fontId="5" fillId="0" borderId="18" xfId="1" applyFont="1" applyBorder="1" applyAlignment="1">
      <alignment horizontal="center" vertical="center" wrapText="1"/>
    </xf>
    <xf numFmtId="0" fontId="3" fillId="0" borderId="0" xfId="1" applyNumberFormat="1" applyFont="1" applyAlignment="1">
      <alignment horizontal="left" vertical="center" wrapText="1" indent="1"/>
    </xf>
    <xf numFmtId="0" fontId="30" fillId="0" borderId="14" xfId="0" applyFont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168" fontId="30" fillId="0" borderId="14" xfId="0" applyNumberFormat="1" applyFont="1" applyBorder="1" applyAlignment="1" applyProtection="1">
      <alignment horizontal="center"/>
      <protection locked="0"/>
    </xf>
    <xf numFmtId="8" fontId="0" fillId="0" borderId="14" xfId="0" applyNumberFormat="1" applyBorder="1" applyAlignment="1">
      <alignment horizontal="center"/>
    </xf>
    <xf numFmtId="0" fontId="0" fillId="0" borderId="69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4" fillId="0" borderId="47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 wrapText="1"/>
    </xf>
    <xf numFmtId="0" fontId="30" fillId="0" borderId="55" xfId="0" applyFont="1" applyBorder="1" applyProtection="1">
      <protection locked="0"/>
    </xf>
    <xf numFmtId="44" fontId="30" fillId="0" borderId="15" xfId="10" applyFont="1" applyFill="1" applyBorder="1" applyAlignment="1" applyProtection="1">
      <alignment horizontal="center"/>
      <protection locked="0"/>
    </xf>
    <xf numFmtId="0" fontId="29" fillId="3" borderId="59" xfId="0" applyFont="1" applyFill="1" applyBorder="1" applyAlignment="1" applyProtection="1">
      <alignment horizontal="center"/>
      <protection locked="0"/>
    </xf>
    <xf numFmtId="0" fontId="29" fillId="3" borderId="60" xfId="0" applyFont="1" applyFill="1" applyBorder="1" applyAlignment="1" applyProtection="1">
      <alignment horizontal="center"/>
      <protection locked="0"/>
    </xf>
    <xf numFmtId="44" fontId="29" fillId="3" borderId="57" xfId="10" applyFont="1" applyFill="1" applyBorder="1" applyAlignment="1" applyProtection="1">
      <alignment horizontal="center"/>
      <protection locked="0"/>
    </xf>
    <xf numFmtId="0" fontId="30" fillId="0" borderId="66" xfId="0" applyFont="1" applyBorder="1" applyProtection="1">
      <protection locked="0"/>
    </xf>
    <xf numFmtId="0" fontId="30" fillId="0" borderId="56" xfId="0" applyFont="1" applyBorder="1" applyAlignment="1" applyProtection="1">
      <alignment horizontal="center"/>
      <protection locked="0"/>
    </xf>
    <xf numFmtId="44" fontId="30" fillId="0" borderId="64" xfId="1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32" fillId="3" borderId="59" xfId="0" applyFont="1" applyFill="1" applyBorder="1" applyAlignment="1">
      <alignment horizontal="center"/>
    </xf>
    <xf numFmtId="0" fontId="32" fillId="3" borderId="60" xfId="0" applyFont="1" applyFill="1" applyBorder="1" applyAlignment="1">
      <alignment horizontal="center"/>
    </xf>
    <xf numFmtId="0" fontId="32" fillId="3" borderId="57" xfId="0" applyFont="1" applyFill="1" applyBorder="1" applyAlignment="1">
      <alignment horizontal="center"/>
    </xf>
    <xf numFmtId="0" fontId="30" fillId="0" borderId="55" xfId="0" applyFont="1" applyBorder="1" applyAlignment="1" applyProtection="1">
      <alignment horizontal="center"/>
      <protection locked="0"/>
    </xf>
    <xf numFmtId="168" fontId="30" fillId="0" borderId="56" xfId="0" applyNumberFormat="1" applyFont="1" applyBorder="1" applyAlignment="1" applyProtection="1">
      <alignment horizontal="center"/>
      <protection locked="0"/>
    </xf>
    <xf numFmtId="0" fontId="0" fillId="0" borderId="64" xfId="0" applyBorder="1" applyAlignment="1">
      <alignment horizontal="center"/>
    </xf>
    <xf numFmtId="0" fontId="0" fillId="0" borderId="56" xfId="0" applyBorder="1" applyAlignment="1">
      <alignment horizontal="center"/>
    </xf>
    <xf numFmtId="0" fontId="29" fillId="3" borderId="59" xfId="0" applyFont="1" applyFill="1" applyBorder="1" applyAlignment="1">
      <alignment horizontal="center" wrapText="1"/>
    </xf>
    <xf numFmtId="0" fontId="29" fillId="3" borderId="60" xfId="0" applyFont="1" applyFill="1" applyBorder="1" applyAlignment="1">
      <alignment horizontal="center" wrapText="1"/>
    </xf>
    <xf numFmtId="0" fontId="29" fillId="3" borderId="57" xfId="0" applyFont="1" applyFill="1" applyBorder="1" applyAlignment="1">
      <alignment horizontal="center" wrapText="1"/>
    </xf>
    <xf numFmtId="168" fontId="30" fillId="0" borderId="15" xfId="1" applyNumberFormat="1" applyFont="1" applyFill="1" applyBorder="1" applyAlignment="1" applyProtection="1">
      <alignment horizontal="center"/>
      <protection locked="0"/>
    </xf>
    <xf numFmtId="0" fontId="31" fillId="6" borderId="59" xfId="0" applyFont="1" applyFill="1" applyBorder="1" applyAlignment="1">
      <alignment wrapText="1"/>
    </xf>
    <xf numFmtId="0" fontId="30" fillId="6" borderId="60" xfId="0" applyFont="1" applyFill="1" applyBorder="1" applyAlignment="1">
      <alignment horizontal="center" wrapText="1"/>
    </xf>
    <xf numFmtId="0" fontId="30" fillId="6" borderId="57" xfId="0" applyFont="1" applyFill="1" applyBorder="1" applyAlignment="1">
      <alignment horizontal="center" wrapText="1"/>
    </xf>
    <xf numFmtId="168" fontId="30" fillId="0" borderId="64" xfId="1" applyNumberFormat="1" applyFont="1" applyFill="1" applyBorder="1" applyAlignment="1" applyProtection="1">
      <alignment horizontal="center"/>
      <protection locked="0"/>
    </xf>
    <xf numFmtId="0" fontId="26" fillId="0" borderId="0" xfId="2" applyFont="1" applyAlignment="1">
      <alignment horizontal="center" vertical="center" wrapText="1"/>
    </xf>
    <xf numFmtId="0" fontId="26" fillId="0" borderId="0" xfId="2" applyFont="1" applyAlignment="1">
      <alignment horizontal="center" vertical="center"/>
    </xf>
    <xf numFmtId="164" fontId="5" fillId="0" borderId="1" xfId="1" applyFont="1" applyBorder="1" applyAlignment="1">
      <alignment horizontal="center" vertical="center" wrapText="1"/>
    </xf>
    <xf numFmtId="164" fontId="5" fillId="0" borderId="0" xfId="1" applyFont="1" applyBorder="1" applyAlignment="1">
      <alignment horizontal="center" vertical="center" wrapText="1"/>
    </xf>
    <xf numFmtId="164" fontId="5" fillId="0" borderId="18" xfId="1" applyFont="1" applyBorder="1" applyAlignment="1">
      <alignment horizontal="center" vertical="center" wrapText="1"/>
    </xf>
    <xf numFmtId="164" fontId="4" fillId="0" borderId="5" xfId="1" applyFont="1" applyBorder="1" applyAlignment="1">
      <alignment horizontal="center" vertical="center" wrapText="1"/>
    </xf>
    <xf numFmtId="164" fontId="24" fillId="0" borderId="1" xfId="1" applyFont="1" applyBorder="1" applyAlignment="1">
      <alignment horizontal="center" vertical="center" wrapText="1"/>
    </xf>
    <xf numFmtId="164" fontId="24" fillId="0" borderId="2" xfId="1" applyFont="1" applyBorder="1" applyAlignment="1">
      <alignment horizontal="center" vertical="center" wrapText="1"/>
    </xf>
    <xf numFmtId="164" fontId="5" fillId="0" borderId="3" xfId="1" applyFont="1" applyBorder="1" applyAlignment="1">
      <alignment horizontal="center" vertical="center" wrapText="1"/>
    </xf>
    <xf numFmtId="164" fontId="5" fillId="0" borderId="1" xfId="1" applyFont="1" applyBorder="1" applyAlignment="1">
      <alignment horizontal="center" vertical="center" wrapText="1"/>
    </xf>
    <xf numFmtId="164" fontId="24" fillId="0" borderId="1" xfId="1" applyFont="1" applyBorder="1" applyAlignment="1">
      <alignment horizontal="center" vertical="center" wrapText="1"/>
    </xf>
    <xf numFmtId="164" fontId="24" fillId="0" borderId="2" xfId="1" applyFont="1" applyBorder="1" applyAlignment="1">
      <alignment horizontal="center" vertical="center" wrapText="1"/>
    </xf>
    <xf numFmtId="164" fontId="5" fillId="0" borderId="3" xfId="1" applyFont="1" applyBorder="1" applyAlignment="1">
      <alignment horizontal="center" vertical="center" wrapText="1"/>
    </xf>
    <xf numFmtId="164" fontId="4" fillId="0" borderId="5" xfId="1" applyFont="1" applyBorder="1" applyAlignment="1">
      <alignment horizontal="center" vertical="center" wrapText="1"/>
    </xf>
    <xf numFmtId="164" fontId="5" fillId="0" borderId="0" xfId="1" applyFont="1" applyBorder="1" applyAlignment="1">
      <alignment horizontal="center" vertical="center" wrapText="1"/>
    </xf>
    <xf numFmtId="164" fontId="5" fillId="0" borderId="18" xfId="1" applyFont="1" applyBorder="1" applyAlignment="1">
      <alignment horizontal="center" vertical="center" wrapText="1"/>
    </xf>
    <xf numFmtId="0" fontId="16" fillId="0" borderId="53" xfId="0" applyFont="1" applyBorder="1" applyAlignment="1" applyProtection="1">
      <alignment horizontal="center" vertical="center"/>
    </xf>
    <xf numFmtId="4" fontId="13" fillId="0" borderId="53" xfId="0" applyNumberFormat="1" applyFont="1" applyBorder="1" applyAlignment="1" applyProtection="1">
      <alignment horizontal="right"/>
    </xf>
    <xf numFmtId="164" fontId="13" fillId="0" borderId="53" xfId="1" applyFont="1" applyBorder="1" applyAlignment="1" applyProtection="1">
      <alignment horizontal="right"/>
    </xf>
    <xf numFmtId="9" fontId="13" fillId="0" borderId="53" xfId="0" applyNumberFormat="1" applyFont="1" applyBorder="1" applyAlignment="1" applyProtection="1">
      <alignment horizontal="center"/>
    </xf>
    <xf numFmtId="0" fontId="13" fillId="0" borderId="0" xfId="0" applyFont="1" applyProtection="1"/>
    <xf numFmtId="164" fontId="13" fillId="0" borderId="0" xfId="1" applyFont="1" applyProtection="1"/>
    <xf numFmtId="0" fontId="13" fillId="0" borderId="0" xfId="0" applyFont="1" applyBorder="1" applyAlignment="1" applyProtection="1">
      <alignment horizontal="left"/>
    </xf>
    <xf numFmtId="0" fontId="13" fillId="0" borderId="0" xfId="0" applyFont="1" applyBorder="1" applyProtection="1"/>
    <xf numFmtId="4" fontId="16" fillId="0" borderId="53" xfId="0" applyNumberFormat="1" applyFont="1" applyBorder="1" applyAlignment="1" applyProtection="1">
      <alignment horizontal="right"/>
    </xf>
    <xf numFmtId="164" fontId="13" fillId="0" borderId="0" xfId="0" applyNumberFormat="1" applyFont="1" applyProtection="1"/>
    <xf numFmtId="4" fontId="13" fillId="0" borderId="53" xfId="0" applyNumberFormat="1" applyFont="1" applyFill="1" applyBorder="1" applyAlignment="1" applyProtection="1">
      <alignment horizontal="right"/>
    </xf>
    <xf numFmtId="4" fontId="13" fillId="0" borderId="0" xfId="0" applyNumberFormat="1" applyFont="1" applyBorder="1" applyAlignment="1" applyProtection="1">
      <alignment horizontal="center"/>
    </xf>
    <xf numFmtId="0" fontId="16" fillId="0" borderId="53" xfId="0" applyFont="1" applyBorder="1" applyAlignment="1" applyProtection="1">
      <alignment horizontal="center" vertical="center" wrapText="1"/>
    </xf>
    <xf numFmtId="4" fontId="16" fillId="0" borderId="53" xfId="0" applyNumberFormat="1" applyFont="1" applyBorder="1" applyAlignment="1" applyProtection="1">
      <alignment horizontal="center" vertical="center" wrapText="1"/>
    </xf>
    <xf numFmtId="0" fontId="15" fillId="0" borderId="0" xfId="0" applyFont="1" applyProtection="1">
      <protection locked="0"/>
    </xf>
    <xf numFmtId="0" fontId="13" fillId="0" borderId="0" xfId="0" applyFont="1" applyAlignment="1" applyProtection="1">
      <alignment horizontal="center"/>
      <protection locked="0"/>
    </xf>
    <xf numFmtId="0" fontId="13" fillId="0" borderId="0" xfId="0" applyFont="1" applyProtection="1">
      <protection locked="0"/>
    </xf>
    <xf numFmtId="14" fontId="13" fillId="0" borderId="0" xfId="0" applyNumberFormat="1" applyFont="1" applyAlignment="1" applyProtection="1">
      <protection locked="0"/>
    </xf>
    <xf numFmtId="22" fontId="13" fillId="0" borderId="0" xfId="0" applyNumberFormat="1" applyFont="1" applyAlignment="1" applyProtection="1">
      <alignment horizontal="left"/>
      <protection locked="0"/>
    </xf>
    <xf numFmtId="0" fontId="16" fillId="0" borderId="0" xfId="0" applyFont="1" applyAlignment="1" applyProtection="1">
      <alignment horizontal="right"/>
      <protection locked="0"/>
    </xf>
    <xf numFmtId="0" fontId="13" fillId="3" borderId="0" xfId="0" applyFont="1" applyFill="1" applyProtection="1">
      <protection locked="0"/>
    </xf>
    <xf numFmtId="0" fontId="17" fillId="0" borderId="0" xfId="0" applyFont="1" applyAlignment="1" applyProtection="1">
      <alignment horizontal="left"/>
      <protection locked="0"/>
    </xf>
    <xf numFmtId="4" fontId="15" fillId="0" borderId="0" xfId="0" applyNumberFormat="1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5" fillId="0" borderId="0" xfId="0" applyFont="1" applyAlignment="1" applyProtection="1">
      <alignment horizontal="center"/>
      <protection locked="0"/>
    </xf>
    <xf numFmtId="4" fontId="0" fillId="0" borderId="0" xfId="0" applyNumberFormat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43" xfId="0" applyBorder="1" applyProtection="1">
      <protection locked="0"/>
    </xf>
    <xf numFmtId="0" fontId="0" fillId="0" borderId="44" xfId="0" applyBorder="1" applyProtection="1">
      <protection locked="0"/>
    </xf>
    <xf numFmtId="0" fontId="15" fillId="0" borderId="44" xfId="0" applyFont="1" applyBorder="1" applyAlignment="1" applyProtection="1">
      <alignment horizontal="center"/>
      <protection locked="0"/>
    </xf>
    <xf numFmtId="0" fontId="0" fillId="0" borderId="45" xfId="0" applyBorder="1" applyProtection="1">
      <protection locked="0"/>
    </xf>
    <xf numFmtId="4" fontId="0" fillId="0" borderId="44" xfId="0" applyNumberForma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9" xfId="0" applyBorder="1" applyProtection="1">
      <protection locked="0"/>
    </xf>
    <xf numFmtId="0" fontId="13" fillId="3" borderId="48" xfId="0" applyFont="1" applyFill="1" applyBorder="1" applyAlignment="1" applyProtection="1">
      <alignment horizontal="left"/>
      <protection locked="0"/>
    </xf>
    <xf numFmtId="0" fontId="13" fillId="0" borderId="0" xfId="0" applyFont="1" applyBorder="1" applyProtection="1">
      <protection locked="0"/>
    </xf>
    <xf numFmtId="0" fontId="13" fillId="0" borderId="49" xfId="0" applyFont="1" applyBorder="1" applyProtection="1">
      <protection locked="0"/>
    </xf>
    <xf numFmtId="0" fontId="13" fillId="0" borderId="46" xfId="0" applyFont="1" applyBorder="1" applyAlignment="1" applyProtection="1">
      <alignment vertical="center"/>
      <protection locked="0"/>
    </xf>
    <xf numFmtId="4" fontId="13" fillId="0" borderId="0" xfId="0" applyNumberFormat="1" applyFont="1" applyBorder="1" applyAlignment="1" applyProtection="1">
      <alignment horizontal="center" vertical="center"/>
      <protection locked="0"/>
    </xf>
    <xf numFmtId="0" fontId="13" fillId="3" borderId="48" xfId="0" applyFont="1" applyFill="1" applyBorder="1" applyProtection="1"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horizontal="left"/>
      <protection locked="0"/>
    </xf>
    <xf numFmtId="0" fontId="13" fillId="3" borderId="48" xfId="0" applyFont="1" applyFill="1" applyBorder="1" applyAlignment="1" applyProtection="1">
      <alignment vertical="center" wrapText="1"/>
      <protection locked="0"/>
    </xf>
    <xf numFmtId="0" fontId="15" fillId="3" borderId="48" xfId="0" applyFont="1" applyFill="1" applyBorder="1" applyAlignment="1" applyProtection="1">
      <alignment vertical="center" wrapText="1"/>
      <protection locked="0"/>
    </xf>
    <xf numFmtId="14" fontId="13" fillId="3" borderId="48" xfId="0" applyNumberFormat="1" applyFont="1" applyFill="1" applyBorder="1" applyAlignment="1" applyProtection="1">
      <alignment horizontal="left"/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0" fontId="15" fillId="0" borderId="50" xfId="0" applyFont="1" applyBorder="1" applyProtection="1">
      <protection locked="0"/>
    </xf>
    <xf numFmtId="0" fontId="15" fillId="0" borderId="51" xfId="0" applyFont="1" applyBorder="1" applyAlignment="1" applyProtection="1">
      <alignment horizontal="left"/>
      <protection locked="0"/>
    </xf>
    <xf numFmtId="0" fontId="15" fillId="0" borderId="51" xfId="0" applyFont="1" applyBorder="1" applyProtection="1">
      <protection locked="0"/>
    </xf>
    <xf numFmtId="0" fontId="15" fillId="0" borderId="52" xfId="0" applyFont="1" applyBorder="1" applyProtection="1">
      <protection locked="0"/>
    </xf>
    <xf numFmtId="4" fontId="15" fillId="0" borderId="51" xfId="0" applyNumberFormat="1" applyFont="1" applyBorder="1" applyAlignment="1" applyProtection="1">
      <alignment horizontal="center"/>
      <protection locked="0"/>
    </xf>
    <xf numFmtId="0" fontId="15" fillId="0" borderId="27" xfId="0" applyFont="1" applyBorder="1" applyProtection="1">
      <protection locked="0"/>
    </xf>
    <xf numFmtId="0" fontId="15" fillId="0" borderId="37" xfId="0" applyFont="1" applyBorder="1" applyProtection="1">
      <protection locked="0"/>
    </xf>
    <xf numFmtId="0" fontId="15" fillId="0" borderId="63" xfId="0" applyFont="1" applyBorder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6" fillId="0" borderId="53" xfId="0" applyFont="1" applyBorder="1" applyAlignment="1" applyProtection="1">
      <alignment horizontal="center" vertical="center"/>
      <protection locked="0"/>
    </xf>
    <xf numFmtId="0" fontId="16" fillId="0" borderId="53" xfId="0" applyFont="1" applyBorder="1" applyAlignment="1" applyProtection="1">
      <alignment horizontal="center" vertical="center" wrapText="1"/>
      <protection locked="0"/>
    </xf>
    <xf numFmtId="2" fontId="16" fillId="0" borderId="53" xfId="0" applyNumberFormat="1" applyFont="1" applyBorder="1" applyAlignment="1" applyProtection="1">
      <alignment horizontal="center" vertical="center" wrapText="1"/>
      <protection locked="0"/>
    </xf>
    <xf numFmtId="4" fontId="13" fillId="0" borderId="53" xfId="0" applyNumberFormat="1" applyFont="1" applyBorder="1" applyAlignment="1" applyProtection="1">
      <alignment horizontal="right"/>
      <protection locked="0"/>
    </xf>
    <xf numFmtId="4" fontId="13" fillId="0" borderId="53" xfId="0" applyNumberFormat="1" applyFont="1" applyFill="1" applyBorder="1" applyAlignment="1" applyProtection="1">
      <alignment horizontal="right"/>
      <protection locked="0"/>
    </xf>
    <xf numFmtId="0" fontId="13" fillId="0" borderId="53" xfId="0" applyFont="1" applyBorder="1" applyProtection="1">
      <protection locked="0"/>
    </xf>
    <xf numFmtId="9" fontId="13" fillId="0" borderId="53" xfId="11" applyFont="1" applyBorder="1" applyProtection="1">
      <protection locked="0"/>
    </xf>
    <xf numFmtId="10" fontId="13" fillId="0" borderId="53" xfId="11" applyNumberFormat="1" applyFont="1" applyBorder="1" applyAlignment="1" applyProtection="1">
      <alignment horizontal="right"/>
      <protection locked="0"/>
    </xf>
    <xf numFmtId="9" fontId="13" fillId="0" borderId="53" xfId="11" applyFont="1" applyBorder="1" applyAlignment="1" applyProtection="1">
      <alignment horizontal="right"/>
      <protection locked="0"/>
    </xf>
    <xf numFmtId="4" fontId="13" fillId="0" borderId="0" xfId="0" applyNumberFormat="1" applyFont="1" applyBorder="1" applyAlignment="1" applyProtection="1">
      <alignment horizontal="center"/>
      <protection locked="0"/>
    </xf>
    <xf numFmtId="10" fontId="13" fillId="2" borderId="53" xfId="11" applyNumberFormat="1" applyFont="1" applyFill="1" applyBorder="1" applyAlignment="1" applyProtection="1">
      <alignment horizontal="right"/>
      <protection locked="0"/>
    </xf>
    <xf numFmtId="9" fontId="13" fillId="2" borderId="53" xfId="11" applyNumberFormat="1" applyFont="1" applyFill="1" applyBorder="1" applyAlignment="1" applyProtection="1">
      <alignment horizontal="right"/>
      <protection locked="0"/>
    </xf>
    <xf numFmtId="44" fontId="13" fillId="2" borderId="53" xfId="10" applyFont="1" applyFill="1" applyBorder="1" applyProtection="1">
      <protection locked="0"/>
    </xf>
    <xf numFmtId="44" fontId="13" fillId="0" borderId="53" xfId="10" applyFont="1" applyBorder="1" applyProtection="1">
      <protection locked="0"/>
    </xf>
    <xf numFmtId="0" fontId="13" fillId="0" borderId="0" xfId="0" applyFont="1" applyBorder="1" applyAlignment="1" applyProtection="1">
      <alignment horizontal="center"/>
      <protection locked="0"/>
    </xf>
    <xf numFmtId="10" fontId="13" fillId="3" borderId="53" xfId="11" applyNumberFormat="1" applyFont="1" applyFill="1" applyBorder="1" applyAlignment="1" applyProtection="1">
      <alignment horizontal="right"/>
      <protection locked="0"/>
    </xf>
    <xf numFmtId="44" fontId="13" fillId="0" borderId="53" xfId="10" applyFont="1" applyBorder="1" applyAlignment="1" applyProtection="1">
      <alignment horizontal="right"/>
      <protection locked="0"/>
    </xf>
    <xf numFmtId="4" fontId="13" fillId="0" borderId="0" xfId="0" applyNumberFormat="1" applyFont="1" applyBorder="1" applyAlignment="1" applyProtection="1">
      <alignment horizontal="right"/>
      <protection locked="0"/>
    </xf>
    <xf numFmtId="167" fontId="13" fillId="2" borderId="53" xfId="11" applyNumberFormat="1" applyFont="1" applyFill="1" applyBorder="1" applyAlignment="1" applyProtection="1">
      <alignment horizontal="right"/>
      <protection locked="0"/>
    </xf>
    <xf numFmtId="9" fontId="13" fillId="2" borderId="53" xfId="11" applyFont="1" applyFill="1" applyBorder="1" applyAlignment="1" applyProtection="1">
      <alignment horizontal="right"/>
      <protection locked="0"/>
    </xf>
    <xf numFmtId="0" fontId="19" fillId="0" borderId="0" xfId="0" applyFont="1" applyBorder="1" applyAlignment="1" applyProtection="1">
      <alignment vertical="top" wrapText="1"/>
      <protection locked="0"/>
    </xf>
    <xf numFmtId="0" fontId="16" fillId="0" borderId="0" xfId="0" applyFont="1" applyFill="1" applyBorder="1" applyAlignment="1" applyProtection="1">
      <protection locked="0"/>
    </xf>
    <xf numFmtId="9" fontId="13" fillId="3" borderId="53" xfId="11" applyFont="1" applyFill="1" applyBorder="1" applyAlignment="1" applyProtection="1">
      <alignment horizontal="right"/>
      <protection locked="0"/>
    </xf>
    <xf numFmtId="9" fontId="13" fillId="0" borderId="53" xfId="11" applyFont="1" applyFill="1" applyBorder="1" applyAlignment="1" applyProtection="1">
      <alignment horizontal="right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5" fillId="0" borderId="0" xfId="0" applyFont="1" applyBorder="1" applyProtection="1">
      <protection locked="0"/>
    </xf>
    <xf numFmtId="4" fontId="15" fillId="0" borderId="0" xfId="0" applyNumberFormat="1" applyFont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vertical="top" wrapText="1"/>
      <protection locked="0"/>
    </xf>
    <xf numFmtId="0" fontId="19" fillId="0" borderId="0" xfId="0" applyFont="1" applyBorder="1" applyProtection="1">
      <protection locked="0"/>
    </xf>
    <xf numFmtId="4" fontId="19" fillId="0" borderId="0" xfId="0" applyNumberFormat="1" applyFont="1" applyBorder="1" applyAlignment="1" applyProtection="1">
      <alignment horizontal="center"/>
      <protection locked="0"/>
    </xf>
    <xf numFmtId="0" fontId="19" fillId="0" borderId="0" xfId="0" applyFont="1" applyProtection="1">
      <protection locked="0"/>
    </xf>
    <xf numFmtId="3" fontId="13" fillId="0" borderId="53" xfId="0" applyNumberFormat="1" applyFont="1" applyFill="1" applyBorder="1" applyAlignment="1" applyProtection="1">
      <alignment horizontal="right"/>
      <protection locked="0"/>
    </xf>
    <xf numFmtId="3" fontId="13" fillId="0" borderId="53" xfId="0" applyNumberFormat="1" applyFont="1" applyBorder="1" applyAlignment="1" applyProtection="1">
      <alignment horizontal="right"/>
      <protection locked="0"/>
    </xf>
    <xf numFmtId="44" fontId="16" fillId="2" borderId="53" xfId="10" applyFont="1" applyFill="1" applyBorder="1" applyAlignment="1" applyProtection="1">
      <alignment horizontal="right"/>
      <protection locked="0"/>
    </xf>
    <xf numFmtId="3" fontId="13" fillId="2" borderId="53" xfId="0" applyNumberFormat="1" applyFont="1" applyFill="1" applyBorder="1" applyAlignment="1" applyProtection="1">
      <alignment horizontal="right"/>
      <protection locked="0"/>
    </xf>
    <xf numFmtId="2" fontId="13" fillId="0" borderId="53" xfId="0" applyNumberFormat="1" applyFont="1" applyBorder="1" applyAlignment="1" applyProtection="1">
      <alignment horizontal="right"/>
      <protection locked="0"/>
    </xf>
    <xf numFmtId="166" fontId="13" fillId="0" borderId="53" xfId="0" applyNumberFormat="1" applyFont="1" applyBorder="1" applyAlignment="1" applyProtection="1">
      <alignment horizontal="right"/>
      <protection locked="0"/>
    </xf>
    <xf numFmtId="2" fontId="13" fillId="3" borderId="53" xfId="0" applyNumberFormat="1" applyFont="1" applyFill="1" applyBorder="1" applyAlignment="1" applyProtection="1">
      <alignment horizontal="right"/>
      <protection locked="0"/>
    </xf>
    <xf numFmtId="166" fontId="13" fillId="0" borderId="68" xfId="0" applyNumberFormat="1" applyFont="1" applyBorder="1" applyAlignment="1" applyProtection="1">
      <alignment horizontal="right"/>
      <protection locked="0"/>
    </xf>
    <xf numFmtId="44" fontId="16" fillId="2" borderId="53" xfId="10" applyFont="1" applyFill="1" applyBorder="1" applyProtection="1">
      <protection locked="0"/>
    </xf>
    <xf numFmtId="44" fontId="16" fillId="2" borderId="67" xfId="10" applyFont="1" applyFill="1" applyBorder="1" applyProtection="1">
      <protection locked="0"/>
    </xf>
    <xf numFmtId="44" fontId="16" fillId="2" borderId="48" xfId="10" applyFont="1" applyFill="1" applyBorder="1" applyAlignment="1" applyProtection="1">
      <alignment horizontal="right"/>
      <protection locked="0"/>
    </xf>
    <xf numFmtId="4" fontId="13" fillId="0" borderId="0" xfId="0" applyNumberFormat="1" applyFont="1" applyAlignment="1" applyProtection="1">
      <alignment horizontal="center"/>
      <protection locked="0"/>
    </xf>
    <xf numFmtId="164" fontId="2" fillId="0" borderId="58" xfId="2" applyNumberFormat="1" applyFont="1" applyBorder="1" applyAlignment="1">
      <alignment vertical="center"/>
    </xf>
    <xf numFmtId="0" fontId="2" fillId="0" borderId="58" xfId="2" applyBorder="1" applyAlignment="1">
      <alignment vertical="center"/>
    </xf>
    <xf numFmtId="164" fontId="2" fillId="0" borderId="58" xfId="2" applyNumberFormat="1" applyFont="1" applyBorder="1"/>
    <xf numFmtId="0" fontId="2" fillId="0" borderId="58" xfId="2" applyBorder="1" applyAlignment="1">
      <alignment vertical="center" wrapText="1"/>
    </xf>
    <xf numFmtId="0" fontId="0" fillId="0" borderId="0" xfId="0" applyAlignment="1">
      <alignment horizontal="left" wrapText="1"/>
    </xf>
    <xf numFmtId="164" fontId="5" fillId="0" borderId="0" xfId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4" fillId="7" borderId="48" xfId="0" applyFont="1" applyFill="1" applyBorder="1" applyAlignment="1">
      <alignment horizontal="center" vertical="center" wrapText="1"/>
    </xf>
    <xf numFmtId="164" fontId="5" fillId="0" borderId="2" xfId="1" applyFont="1" applyBorder="1" applyAlignment="1">
      <alignment horizontal="center" vertical="center" wrapText="1"/>
    </xf>
    <xf numFmtId="164" fontId="4" fillId="0" borderId="48" xfId="0" applyNumberFormat="1" applyFont="1" applyBorder="1" applyAlignment="1">
      <alignment horizontal="center" vertical="center" wrapText="1"/>
    </xf>
    <xf numFmtId="164" fontId="24" fillId="0" borderId="3" xfId="1" applyFont="1" applyBorder="1" applyAlignment="1">
      <alignment horizontal="center" vertical="center" wrapText="1"/>
    </xf>
    <xf numFmtId="164" fontId="4" fillId="0" borderId="1" xfId="1" applyFont="1" applyFill="1" applyBorder="1" applyAlignment="1">
      <alignment horizontal="center" vertical="center" wrapText="1"/>
    </xf>
    <xf numFmtId="164" fontId="4" fillId="0" borderId="42" xfId="1" applyFont="1" applyFill="1" applyBorder="1" applyAlignment="1">
      <alignment horizontal="center" vertical="center" wrapText="1"/>
    </xf>
    <xf numFmtId="164" fontId="4" fillId="0" borderId="2" xfId="1" applyFont="1" applyFill="1" applyBorder="1" applyAlignment="1">
      <alignment vertical="center" wrapText="1"/>
    </xf>
    <xf numFmtId="164" fontId="4" fillId="0" borderId="3" xfId="1" applyFont="1" applyFill="1" applyBorder="1" applyAlignment="1">
      <alignment vertical="center" wrapText="1"/>
    </xf>
    <xf numFmtId="164" fontId="1" fillId="0" borderId="0" xfId="1" applyFill="1" applyAlignment="1">
      <alignment vertical="center" wrapText="1"/>
    </xf>
    <xf numFmtId="0" fontId="20" fillId="0" borderId="10" xfId="1" applyNumberFormat="1" applyFont="1" applyFill="1" applyBorder="1" applyAlignment="1">
      <alignment horizontal="left" vertical="center" wrapText="1"/>
    </xf>
    <xf numFmtId="0" fontId="4" fillId="0" borderId="48" xfId="0" applyFont="1" applyBorder="1" applyAlignment="1">
      <alignment horizontal="center" vertical="center" wrapText="1"/>
    </xf>
    <xf numFmtId="0" fontId="20" fillId="0" borderId="48" xfId="1" applyNumberFormat="1" applyFont="1" applyFill="1" applyBorder="1" applyAlignment="1">
      <alignment horizontal="left" vertical="center" wrapText="1"/>
    </xf>
    <xf numFmtId="0" fontId="20" fillId="0" borderId="27" xfId="1" applyNumberFormat="1" applyFont="1" applyFill="1" applyBorder="1" applyAlignment="1">
      <alignment horizontal="left" vertical="center" wrapText="1"/>
    </xf>
    <xf numFmtId="0" fontId="5" fillId="0" borderId="10" xfId="0" applyFont="1" applyBorder="1" applyAlignment="1">
      <alignment vertical="center" wrapText="1"/>
    </xf>
    <xf numFmtId="164" fontId="5" fillId="0" borderId="2" xfId="1" applyFont="1" applyBorder="1" applyAlignment="1">
      <alignment vertical="center" wrapText="1"/>
    </xf>
    <xf numFmtId="164" fontId="5" fillId="0" borderId="3" xfId="1" applyFont="1" applyBorder="1" applyAlignment="1">
      <alignment vertical="center" wrapText="1"/>
    </xf>
    <xf numFmtId="164" fontId="0" fillId="0" borderId="0" xfId="1" applyFont="1" applyFill="1" applyAlignment="1">
      <alignment vertical="center" wrapText="1"/>
    </xf>
    <xf numFmtId="164" fontId="5" fillId="0" borderId="76" xfId="1" applyFont="1" applyFill="1" applyBorder="1" applyAlignment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8" fillId="5" borderId="58" xfId="0" applyFont="1" applyFill="1" applyBorder="1" applyAlignment="1">
      <alignment horizontal="center"/>
    </xf>
    <xf numFmtId="0" fontId="13" fillId="0" borderId="0" xfId="0" applyFont="1" applyAlignment="1" applyProtection="1">
      <alignment horizontal="right"/>
      <protection locked="0"/>
    </xf>
    <xf numFmtId="0" fontId="18" fillId="0" borderId="53" xfId="0" applyFont="1" applyBorder="1" applyAlignment="1" applyProtection="1">
      <alignment horizontal="center" vertical="center"/>
    </xf>
    <xf numFmtId="0" fontId="18" fillId="0" borderId="53" xfId="0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6" fillId="0" borderId="53" xfId="0" applyFont="1" applyBorder="1" applyAlignment="1" applyProtection="1">
      <alignment horizontal="center" vertical="center"/>
    </xf>
    <xf numFmtId="0" fontId="13" fillId="0" borderId="53" xfId="0" applyFont="1" applyBorder="1" applyAlignment="1" applyProtection="1">
      <alignment horizontal="center"/>
    </xf>
    <xf numFmtId="0" fontId="13" fillId="0" borderId="53" xfId="0" applyFont="1" applyBorder="1" applyAlignment="1" applyProtection="1">
      <alignment horizontal="center"/>
      <protection locked="0"/>
    </xf>
    <xf numFmtId="0" fontId="13" fillId="0" borderId="46" xfId="0" applyFont="1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left"/>
      <protection locked="0"/>
    </xf>
    <xf numFmtId="0" fontId="13" fillId="0" borderId="47" xfId="0" applyFont="1" applyBorder="1" applyAlignment="1" applyProtection="1">
      <alignment horizontal="left"/>
      <protection locked="0"/>
    </xf>
    <xf numFmtId="0" fontId="21" fillId="0" borderId="1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  <protection locked="0"/>
    </xf>
    <xf numFmtId="0" fontId="21" fillId="0" borderId="47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center"/>
      <protection locked="0"/>
    </xf>
    <xf numFmtId="0" fontId="13" fillId="0" borderId="47" xfId="0" applyFont="1" applyBorder="1" applyAlignment="1" applyProtection="1">
      <alignment horizontal="left" vertical="center"/>
      <protection locked="0"/>
    </xf>
    <xf numFmtId="0" fontId="13" fillId="3" borderId="1" xfId="0" applyFont="1" applyFill="1" applyBorder="1" applyAlignment="1" applyProtection="1">
      <alignment horizontal="left" vertical="center" wrapText="1"/>
      <protection locked="0"/>
    </xf>
    <xf numFmtId="0" fontId="13" fillId="3" borderId="2" xfId="0" applyFont="1" applyFill="1" applyBorder="1" applyAlignment="1" applyProtection="1">
      <alignment horizontal="left" vertical="center" wrapText="1"/>
      <protection locked="0"/>
    </xf>
    <xf numFmtId="0" fontId="13" fillId="3" borderId="3" xfId="0" applyFont="1" applyFill="1" applyBorder="1" applyAlignment="1" applyProtection="1">
      <alignment horizontal="left" vertical="center" wrapText="1"/>
      <protection locked="0"/>
    </xf>
    <xf numFmtId="0" fontId="13" fillId="3" borderId="1" xfId="0" applyFont="1" applyFill="1" applyBorder="1" applyAlignment="1" applyProtection="1">
      <alignment horizontal="left"/>
      <protection locked="0"/>
    </xf>
    <xf numFmtId="0" fontId="13" fillId="3" borderId="2" xfId="0" applyFont="1" applyFill="1" applyBorder="1" applyAlignment="1" applyProtection="1">
      <alignment horizontal="left"/>
      <protection locked="0"/>
    </xf>
    <xf numFmtId="0" fontId="13" fillId="3" borderId="3" xfId="0" applyFont="1" applyFill="1" applyBorder="1" applyAlignment="1" applyProtection="1">
      <alignment horizontal="left"/>
      <protection locked="0"/>
    </xf>
    <xf numFmtId="0" fontId="13" fillId="0" borderId="10" xfId="0" applyFont="1" applyBorder="1" applyAlignment="1" applyProtection="1">
      <alignment horizontal="center"/>
      <protection locked="0"/>
    </xf>
    <xf numFmtId="0" fontId="13" fillId="0" borderId="47" xfId="0" applyFont="1" applyBorder="1" applyAlignment="1" applyProtection="1">
      <alignment horizontal="center"/>
      <protection locked="0"/>
    </xf>
    <xf numFmtId="0" fontId="16" fillId="0" borderId="53" xfId="0" applyFont="1" applyBorder="1" applyAlignment="1" applyProtection="1">
      <alignment horizontal="left"/>
    </xf>
    <xf numFmtId="0" fontId="13" fillId="0" borderId="53" xfId="0" applyFont="1" applyBorder="1" applyAlignment="1" applyProtection="1">
      <alignment horizontal="right" vertical="center"/>
      <protection locked="0"/>
    </xf>
    <xf numFmtId="0" fontId="13" fillId="0" borderId="0" xfId="0" applyFont="1" applyBorder="1" applyAlignment="1" applyProtection="1">
      <alignment horizontal="center"/>
    </xf>
    <xf numFmtId="0" fontId="13" fillId="0" borderId="67" xfId="0" applyFont="1" applyBorder="1" applyAlignment="1" applyProtection="1"/>
    <xf numFmtId="0" fontId="13" fillId="0" borderId="72" xfId="0" applyFont="1" applyBorder="1" applyAlignment="1" applyProtection="1"/>
    <xf numFmtId="0" fontId="16" fillId="2" borderId="53" xfId="0" applyFont="1" applyFill="1" applyBorder="1" applyAlignment="1" applyProtection="1">
      <alignment horizontal="left" vertical="center"/>
      <protection locked="0"/>
    </xf>
    <xf numFmtId="0" fontId="13" fillId="0" borderId="70" xfId="0" applyFont="1" applyBorder="1" applyAlignment="1" applyProtection="1"/>
    <xf numFmtId="0" fontId="13" fillId="0" borderId="71" xfId="0" applyFont="1" applyBorder="1" applyAlignment="1" applyProtection="1"/>
    <xf numFmtId="0" fontId="13" fillId="0" borderId="0" xfId="0" applyFont="1" applyBorder="1" applyAlignment="1" applyProtection="1">
      <alignment horizontal="center"/>
      <protection locked="0"/>
    </xf>
    <xf numFmtId="0" fontId="13" fillId="0" borderId="53" xfId="0" applyFont="1" applyBorder="1" applyAlignment="1" applyProtection="1">
      <alignment horizontal="left"/>
      <protection locked="0"/>
    </xf>
    <xf numFmtId="0" fontId="16" fillId="0" borderId="53" xfId="0" applyFont="1" applyBorder="1" applyAlignment="1" applyProtection="1">
      <alignment horizontal="left"/>
      <protection locked="0"/>
    </xf>
    <xf numFmtId="0" fontId="13" fillId="0" borderId="0" xfId="0" applyFont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center"/>
      <protection locked="0"/>
    </xf>
    <xf numFmtId="0" fontId="13" fillId="0" borderId="53" xfId="0" applyFont="1" applyBorder="1" applyAlignment="1" applyProtection="1">
      <alignment horizontal="right"/>
      <protection locked="0"/>
    </xf>
    <xf numFmtId="0" fontId="19" fillId="0" borderId="0" xfId="0" applyFont="1" applyBorder="1" applyAlignment="1" applyProtection="1">
      <alignment horizontal="center" vertical="top" wrapText="1"/>
      <protection locked="0"/>
    </xf>
    <xf numFmtId="0" fontId="19" fillId="0" borderId="0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top" wrapText="1"/>
      <protection locked="0"/>
    </xf>
    <xf numFmtId="0" fontId="16" fillId="2" borderId="53" xfId="0" applyFont="1" applyFill="1" applyBorder="1" applyAlignment="1" applyProtection="1">
      <alignment horizontal="right" vertical="center"/>
      <protection locked="0"/>
    </xf>
    <xf numFmtId="0" fontId="16" fillId="0" borderId="53" xfId="0" applyFont="1" applyBorder="1" applyAlignment="1" applyProtection="1">
      <alignment horizontal="right" vertical="center"/>
      <protection locked="0"/>
    </xf>
    <xf numFmtId="0" fontId="15" fillId="0" borderId="0" xfId="0" applyFont="1" applyAlignment="1" applyProtection="1">
      <alignment horizont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25" fillId="0" borderId="0" xfId="2" applyFont="1" applyAlignment="1">
      <alignment horizontal="center" vertical="center" wrapText="1"/>
    </xf>
    <xf numFmtId="0" fontId="26" fillId="0" borderId="0" xfId="2" applyFont="1" applyAlignment="1">
      <alignment horizontal="center" vertical="center" wrapText="1"/>
    </xf>
    <xf numFmtId="14" fontId="2" fillId="0" borderId="0" xfId="2" applyNumberFormat="1" applyAlignment="1">
      <alignment horizontal="left"/>
    </xf>
    <xf numFmtId="0" fontId="2" fillId="0" borderId="0" xfId="2" applyAlignment="1">
      <alignment horizontal="left"/>
    </xf>
    <xf numFmtId="0" fontId="3" fillId="0" borderId="4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3" fillId="0" borderId="69" xfId="2" applyFont="1" applyBorder="1" applyAlignment="1">
      <alignment horizontal="center" vertical="center"/>
    </xf>
    <xf numFmtId="0" fontId="3" fillId="0" borderId="27" xfId="2" applyFont="1" applyBorder="1" applyAlignment="1">
      <alignment horizontal="center" vertical="center"/>
    </xf>
    <xf numFmtId="0" fontId="3" fillId="0" borderId="37" xfId="2" applyFont="1" applyBorder="1" applyAlignment="1">
      <alignment horizontal="center" vertical="center"/>
    </xf>
    <xf numFmtId="0" fontId="3" fillId="0" borderId="63" xfId="2" applyFont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47" xfId="2" applyFont="1" applyBorder="1" applyAlignment="1">
      <alignment horizontal="center" vertical="center"/>
    </xf>
    <xf numFmtId="164" fontId="3" fillId="0" borderId="73" xfId="2" applyNumberFormat="1" applyFont="1" applyBorder="1" applyAlignment="1">
      <alignment horizontal="center" vertical="center"/>
    </xf>
    <xf numFmtId="164" fontId="3" fillId="0" borderId="75" xfId="2" applyNumberFormat="1" applyFont="1" applyBorder="1" applyAlignment="1">
      <alignment horizontal="center" vertical="center"/>
    </xf>
    <xf numFmtId="164" fontId="3" fillId="0" borderId="74" xfId="2" applyNumberFormat="1" applyFont="1" applyBorder="1" applyAlignment="1">
      <alignment horizontal="center" vertical="center"/>
    </xf>
    <xf numFmtId="14" fontId="2" fillId="0" borderId="0" xfId="2" applyNumberFormat="1" applyAlignment="1">
      <alignment horizontal="left" vertical="center"/>
    </xf>
    <xf numFmtId="0" fontId="2" fillId="0" borderId="0" xfId="2" applyAlignment="1">
      <alignment horizontal="left" vertical="center"/>
    </xf>
    <xf numFmtId="0" fontId="25" fillId="0" borderId="0" xfId="2" applyFont="1" applyAlignment="1">
      <alignment horizontal="center" vertical="center"/>
    </xf>
    <xf numFmtId="0" fontId="26" fillId="0" borderId="0" xfId="2" applyFont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4" fontId="24" fillId="0" borderId="1" xfId="1" applyFont="1" applyBorder="1" applyAlignment="1">
      <alignment vertical="center" wrapText="1"/>
    </xf>
    <xf numFmtId="164" fontId="24" fillId="0" borderId="2" xfId="1" applyFont="1" applyBorder="1" applyAlignment="1">
      <alignment vertical="center" wrapText="1"/>
    </xf>
    <xf numFmtId="164" fontId="5" fillId="0" borderId="16" xfId="1" applyFont="1" applyBorder="1" applyAlignment="1">
      <alignment horizontal="center" vertical="center" wrapText="1"/>
    </xf>
    <xf numFmtId="164" fontId="5" fillId="0" borderId="36" xfId="1" applyFont="1" applyBorder="1" applyAlignment="1">
      <alignment horizontal="center" vertical="center" wrapText="1"/>
    </xf>
    <xf numFmtId="164" fontId="5" fillId="0" borderId="13" xfId="1" applyFont="1" applyBorder="1" applyAlignment="1">
      <alignment horizontal="center" vertical="center" wrapText="1"/>
    </xf>
    <xf numFmtId="164" fontId="5" fillId="0" borderId="17" xfId="1" applyFont="1" applyBorder="1" applyAlignment="1">
      <alignment horizontal="center" vertical="center" wrapText="1"/>
    </xf>
    <xf numFmtId="0" fontId="20" fillId="0" borderId="48" xfId="1" applyNumberFormat="1" applyFont="1" applyFill="1" applyBorder="1" applyAlignment="1">
      <alignment horizontal="left" vertical="center" wrapText="1"/>
    </xf>
    <xf numFmtId="164" fontId="5" fillId="0" borderId="61" xfId="1" applyFont="1" applyBorder="1" applyAlignment="1">
      <alignment horizontal="center" vertical="center" wrapText="1"/>
    </xf>
    <xf numFmtId="164" fontId="5" fillId="0" borderId="54" xfId="1" applyFont="1" applyBorder="1" applyAlignment="1">
      <alignment horizontal="center" vertical="center" wrapText="1"/>
    </xf>
    <xf numFmtId="164" fontId="5" fillId="0" borderId="15" xfId="1" applyFont="1" applyBorder="1" applyAlignment="1">
      <alignment horizontal="center" vertical="center" wrapText="1"/>
    </xf>
    <xf numFmtId="164" fontId="5" fillId="0" borderId="55" xfId="1" applyFont="1" applyBorder="1" applyAlignment="1">
      <alignment horizontal="center" vertical="center" wrapText="1"/>
    </xf>
    <xf numFmtId="164" fontId="5" fillId="0" borderId="14" xfId="1" applyFont="1" applyBorder="1" applyAlignment="1">
      <alignment horizontal="center" vertical="center" wrapText="1"/>
    </xf>
    <xf numFmtId="164" fontId="5" fillId="0" borderId="18" xfId="1" applyFont="1" applyBorder="1" applyAlignment="1">
      <alignment horizontal="center" vertical="center" wrapText="1"/>
    </xf>
    <xf numFmtId="164" fontId="6" fillId="0" borderId="14" xfId="1" applyFont="1" applyBorder="1" applyAlignment="1">
      <alignment horizontal="center" vertical="center" wrapText="1"/>
    </xf>
    <xf numFmtId="164" fontId="6" fillId="0" borderId="18" xfId="1" applyFont="1" applyBorder="1" applyAlignment="1">
      <alignment horizontal="center" vertical="center" wrapText="1"/>
    </xf>
    <xf numFmtId="164" fontId="5" fillId="0" borderId="33" xfId="1" applyFont="1" applyBorder="1" applyAlignment="1">
      <alignment horizontal="center" vertical="center" wrapText="1"/>
    </xf>
    <xf numFmtId="164" fontId="5" fillId="0" borderId="1" xfId="1" applyFont="1" applyBorder="1" applyAlignment="1">
      <alignment horizontal="center" vertical="center" wrapText="1"/>
    </xf>
    <xf numFmtId="164" fontId="5" fillId="0" borderId="42" xfId="1" applyFont="1" applyBorder="1" applyAlignment="1">
      <alignment horizontal="center" vertical="center" wrapText="1"/>
    </xf>
    <xf numFmtId="164" fontId="4" fillId="0" borderId="6" xfId="1" applyFont="1" applyBorder="1" applyAlignment="1">
      <alignment horizontal="center" vertical="center" wrapText="1"/>
    </xf>
    <xf numFmtId="164" fontId="4" fillId="0" borderId="11" xfId="1" applyFont="1" applyBorder="1" applyAlignment="1">
      <alignment horizontal="center" vertical="center" wrapText="1"/>
    </xf>
    <xf numFmtId="164" fontId="4" fillId="0" borderId="19" xfId="1" applyFont="1" applyBorder="1" applyAlignment="1">
      <alignment horizontal="center" vertical="center" wrapText="1"/>
    </xf>
    <xf numFmtId="164" fontId="4" fillId="0" borderId="7" xfId="1" applyFont="1" applyBorder="1" applyAlignment="1">
      <alignment horizontal="center" vertical="center" wrapText="1"/>
    </xf>
    <xf numFmtId="164" fontId="4" fillId="0" borderId="12" xfId="1" applyFont="1" applyBorder="1" applyAlignment="1">
      <alignment horizontal="center" vertical="center" wrapText="1"/>
    </xf>
    <xf numFmtId="164" fontId="4" fillId="0" borderId="20" xfId="1" applyFont="1" applyBorder="1" applyAlignment="1">
      <alignment horizontal="center" vertical="center" wrapText="1"/>
    </xf>
    <xf numFmtId="164" fontId="4" fillId="0" borderId="4" xfId="1" applyFont="1" applyBorder="1" applyAlignment="1">
      <alignment horizontal="center" vertical="center" wrapText="1"/>
    </xf>
    <xf numFmtId="164" fontId="4" fillId="0" borderId="5" xfId="1" applyFont="1" applyBorder="1" applyAlignment="1">
      <alignment horizontal="center" vertical="center" wrapText="1"/>
    </xf>
    <xf numFmtId="164" fontId="4" fillId="0" borderId="8" xfId="1" applyFont="1" applyBorder="1" applyAlignment="1">
      <alignment horizontal="center" vertical="center" wrapText="1"/>
    </xf>
    <xf numFmtId="164" fontId="4" fillId="0" borderId="9" xfId="1" applyFont="1" applyBorder="1" applyAlignment="1">
      <alignment horizontal="center" vertical="center" wrapText="1"/>
    </xf>
    <xf numFmtId="164" fontId="5" fillId="0" borderId="3" xfId="1" applyFont="1" applyBorder="1" applyAlignment="1">
      <alignment horizontal="center" vertical="center" wrapText="1"/>
    </xf>
    <xf numFmtId="164" fontId="5" fillId="0" borderId="2" xfId="1" applyFont="1" applyBorder="1" applyAlignment="1">
      <alignment horizontal="center" vertical="center" wrapText="1"/>
    </xf>
    <xf numFmtId="164" fontId="4" fillId="0" borderId="1" xfId="1" applyFont="1" applyBorder="1" applyAlignment="1">
      <alignment horizontal="center" vertical="center" wrapText="1"/>
    </xf>
    <xf numFmtId="164" fontId="4" fillId="0" borderId="3" xfId="1" applyFont="1" applyBorder="1" applyAlignment="1">
      <alignment horizontal="center" vertical="center" wrapText="1"/>
    </xf>
    <xf numFmtId="164" fontId="5" fillId="0" borderId="35" xfId="1" applyFont="1" applyBorder="1" applyAlignment="1">
      <alignment horizontal="center" vertical="center" wrapText="1"/>
    </xf>
    <xf numFmtId="164" fontId="5" fillId="0" borderId="1" xfId="1" applyFont="1" applyBorder="1" applyAlignment="1"/>
    <xf numFmtId="164" fontId="5" fillId="0" borderId="3" xfId="1" applyFont="1" applyBorder="1" applyAlignment="1"/>
    <xf numFmtId="164" fontId="5" fillId="0" borderId="35" xfId="1" applyFont="1" applyBorder="1" applyAlignment="1">
      <alignment vertical="center"/>
    </xf>
    <xf numFmtId="164" fontId="5" fillId="0" borderId="3" xfId="1" applyFont="1" applyBorder="1" applyAlignment="1">
      <alignment vertical="center"/>
    </xf>
    <xf numFmtId="164" fontId="5" fillId="0" borderId="2" xfId="1" applyFont="1" applyBorder="1" applyAlignment="1"/>
    <xf numFmtId="164" fontId="3" fillId="2" borderId="1" xfId="1" applyFont="1" applyFill="1" applyBorder="1" applyAlignment="1">
      <alignment horizontal="center" vertical="center" wrapText="1"/>
    </xf>
    <xf numFmtId="164" fontId="3" fillId="2" borderId="2" xfId="1" applyFont="1" applyFill="1" applyBorder="1" applyAlignment="1">
      <alignment horizontal="center" vertical="center" wrapText="1"/>
    </xf>
    <xf numFmtId="164" fontId="3" fillId="2" borderId="3" xfId="1" applyFont="1" applyFill="1" applyBorder="1" applyAlignment="1">
      <alignment horizontal="center" vertical="center" wrapText="1"/>
    </xf>
    <xf numFmtId="164" fontId="10" fillId="0" borderId="0" xfId="1" applyFont="1" applyBorder="1" applyAlignment="1">
      <alignment horizontal="right" vertical="center" wrapText="1"/>
    </xf>
    <xf numFmtId="164" fontId="3" fillId="0" borderId="5" xfId="1" applyFont="1" applyBorder="1" applyAlignment="1">
      <alignment horizontal="center" vertical="center" wrapText="1"/>
    </xf>
    <xf numFmtId="164" fontId="3" fillId="0" borderId="0" xfId="1" applyFont="1" applyBorder="1" applyAlignment="1">
      <alignment horizontal="left" vertical="center" wrapText="1"/>
    </xf>
    <xf numFmtId="164" fontId="9" fillId="0" borderId="5" xfId="1" applyFont="1" applyBorder="1" applyAlignment="1">
      <alignment horizontal="right" vertical="center" wrapText="1"/>
    </xf>
    <xf numFmtId="164" fontId="9" fillId="0" borderId="0" xfId="1" applyFont="1" applyAlignment="1">
      <alignment horizontal="right" vertical="center" wrapText="1"/>
    </xf>
    <xf numFmtId="164" fontId="5" fillId="0" borderId="32" xfId="1" applyFont="1" applyBorder="1" applyAlignment="1">
      <alignment horizontal="center" vertical="center" wrapText="1"/>
    </xf>
    <xf numFmtId="164" fontId="5" fillId="0" borderId="31" xfId="1" applyFont="1" applyBorder="1" applyAlignment="1">
      <alignment horizontal="center" vertical="center" wrapText="1"/>
    </xf>
    <xf numFmtId="164" fontId="5" fillId="0" borderId="62" xfId="1" applyFont="1" applyBorder="1" applyAlignment="1">
      <alignment horizontal="center" vertical="center" wrapText="1"/>
    </xf>
    <xf numFmtId="164" fontId="5" fillId="0" borderId="1" xfId="1" applyFont="1" applyBorder="1" applyAlignment="1">
      <alignment vertical="center"/>
    </xf>
    <xf numFmtId="164" fontId="3" fillId="0" borderId="37" xfId="1" applyFont="1" applyBorder="1" applyAlignment="1">
      <alignment horizontal="left" vertical="center" wrapText="1"/>
    </xf>
    <xf numFmtId="164" fontId="5" fillId="0" borderId="10" xfId="1" applyFont="1" applyBorder="1" applyAlignment="1">
      <alignment horizontal="center" vertical="center" wrapText="1"/>
    </xf>
    <xf numFmtId="164" fontId="5" fillId="0" borderId="0" xfId="1" applyFont="1" applyBorder="1" applyAlignment="1">
      <alignment horizontal="center" vertical="center" wrapText="1"/>
    </xf>
    <xf numFmtId="164" fontId="5" fillId="0" borderId="38" xfId="1" applyFont="1" applyBorder="1" applyAlignment="1">
      <alignment horizontal="center" vertical="center" wrapText="1"/>
    </xf>
    <xf numFmtId="164" fontId="7" fillId="0" borderId="39" xfId="1" applyFont="1" applyBorder="1" applyAlignment="1">
      <alignment horizontal="center" vertical="center" wrapText="1"/>
    </xf>
    <xf numFmtId="164" fontId="7" fillId="0" borderId="34" xfId="1" applyFont="1" applyBorder="1" applyAlignment="1">
      <alignment horizontal="center" vertical="center" wrapText="1"/>
    </xf>
    <xf numFmtId="164" fontId="7" fillId="0" borderId="20" xfId="1" applyFont="1" applyBorder="1" applyAlignment="1">
      <alignment horizontal="center" vertical="center" wrapText="1"/>
    </xf>
    <xf numFmtId="164" fontId="7" fillId="0" borderId="37" xfId="1" applyFont="1" applyBorder="1" applyAlignment="1">
      <alignment horizontal="center" vertical="center" wrapText="1"/>
    </xf>
    <xf numFmtId="164" fontId="7" fillId="0" borderId="63" xfId="1" applyFont="1" applyBorder="1" applyAlignment="1">
      <alignment horizontal="center" vertical="center" wrapText="1"/>
    </xf>
    <xf numFmtId="164" fontId="7" fillId="0" borderId="22" xfId="1" applyFont="1" applyBorder="1" applyAlignment="1">
      <alignment horizontal="center" vertical="center" wrapText="1"/>
    </xf>
    <xf numFmtId="164" fontId="7" fillId="0" borderId="6" xfId="1" applyFont="1" applyBorder="1" applyAlignment="1">
      <alignment horizontal="center" vertical="center" wrapText="1"/>
    </xf>
    <xf numFmtId="164" fontId="5" fillId="0" borderId="22" xfId="1" applyFont="1" applyBorder="1" applyAlignment="1">
      <alignment horizontal="center" vertical="center" wrapText="1"/>
    </xf>
    <xf numFmtId="164" fontId="5" fillId="0" borderId="6" xfId="1" applyFont="1" applyBorder="1" applyAlignment="1">
      <alignment horizontal="center" vertical="center" wrapText="1"/>
    </xf>
    <xf numFmtId="164" fontId="7" fillId="0" borderId="35" xfId="1" applyFont="1" applyBorder="1" applyAlignment="1">
      <alignment horizontal="center" vertical="center" wrapText="1"/>
    </xf>
    <xf numFmtId="164" fontId="7" fillId="0" borderId="42" xfId="1" applyFont="1" applyBorder="1" applyAlignment="1">
      <alignment horizontal="center" vertical="center" wrapText="1"/>
    </xf>
    <xf numFmtId="164" fontId="7" fillId="0" borderId="21" xfId="1" applyFont="1" applyBorder="1" applyAlignment="1">
      <alignment horizontal="center" vertical="center" wrapText="1"/>
    </xf>
    <xf numFmtId="164" fontId="7" fillId="0" borderId="40" xfId="1" applyFont="1" applyBorder="1" applyAlignment="1">
      <alignment horizontal="center" vertical="center" wrapText="1"/>
    </xf>
    <xf numFmtId="164" fontId="7" fillId="0" borderId="31" xfId="1" applyFont="1" applyBorder="1" applyAlignment="1">
      <alignment horizontal="center" vertical="center" wrapText="1"/>
    </xf>
    <xf numFmtId="164" fontId="7" fillId="0" borderId="1" xfId="1" applyFont="1" applyBorder="1" applyAlignment="1">
      <alignment horizontal="center" vertical="center" wrapText="1"/>
    </xf>
    <xf numFmtId="164" fontId="4" fillId="0" borderId="2" xfId="1" applyFont="1" applyBorder="1" applyAlignment="1">
      <alignment horizontal="center" vertical="center" wrapText="1"/>
    </xf>
    <xf numFmtId="164" fontId="4" fillId="0" borderId="42" xfId="1" applyFont="1" applyBorder="1" applyAlignment="1">
      <alignment horizontal="center" vertical="center" wrapText="1"/>
    </xf>
    <xf numFmtId="164" fontId="4" fillId="0" borderId="35" xfId="1" applyFont="1" applyBorder="1" applyAlignment="1">
      <alignment horizontal="center" vertical="center" wrapText="1"/>
    </xf>
    <xf numFmtId="164" fontId="4" fillId="3" borderId="35" xfId="1" applyFont="1" applyFill="1" applyBorder="1" applyAlignment="1">
      <alignment horizontal="center" vertical="center" wrapText="1"/>
    </xf>
    <xf numFmtId="164" fontId="4" fillId="3" borderId="2" xfId="1" applyFont="1" applyFill="1" applyBorder="1" applyAlignment="1">
      <alignment horizontal="center" vertical="center" wrapText="1"/>
    </xf>
    <xf numFmtId="164" fontId="4" fillId="3" borderId="3" xfId="1" applyFont="1" applyFill="1" applyBorder="1" applyAlignment="1">
      <alignment horizontal="center" vertical="center" wrapText="1"/>
    </xf>
    <xf numFmtId="164" fontId="7" fillId="0" borderId="32" xfId="1" applyFont="1" applyBorder="1" applyAlignment="1">
      <alignment horizontal="center" vertical="center" wrapText="1"/>
    </xf>
    <xf numFmtId="164" fontId="7" fillId="0" borderId="62" xfId="1" applyFont="1" applyBorder="1" applyAlignment="1">
      <alignment horizontal="center" vertical="center" wrapText="1"/>
    </xf>
    <xf numFmtId="164" fontId="5" fillId="0" borderId="40" xfId="1" applyFont="1" applyBorder="1" applyAlignment="1">
      <alignment horizontal="center" vertical="center" wrapText="1"/>
    </xf>
    <xf numFmtId="164" fontId="7" fillId="0" borderId="41" xfId="1" applyFont="1" applyBorder="1" applyAlignment="1">
      <alignment horizontal="center" vertical="center" wrapText="1"/>
    </xf>
    <xf numFmtId="164" fontId="7" fillId="0" borderId="3" xfId="1" applyFont="1" applyBorder="1" applyAlignment="1">
      <alignment horizontal="center" vertical="center" wrapText="1"/>
    </xf>
    <xf numFmtId="164" fontId="24" fillId="0" borderId="1" xfId="1" applyFont="1" applyBorder="1" applyAlignment="1">
      <alignment horizontal="center" vertical="center" wrapText="1"/>
    </xf>
    <xf numFmtId="164" fontId="24" fillId="0" borderId="2" xfId="1" applyFont="1" applyBorder="1" applyAlignment="1">
      <alignment horizontal="center" vertical="center" wrapText="1"/>
    </xf>
    <xf numFmtId="164" fontId="5" fillId="0" borderId="41" xfId="1" applyFont="1" applyBorder="1" applyAlignment="1">
      <alignment horizontal="center" vertical="center" wrapText="1"/>
    </xf>
  </cellXfs>
  <cellStyles count="12">
    <cellStyle name="Euro" xfId="3" xr:uid="{00000000-0005-0000-0000-000000000000}"/>
    <cellStyle name="Euro 2" xfId="6" xr:uid="{00000000-0005-0000-0000-000001000000}"/>
    <cellStyle name="Milliers" xfId="1" builtinId="3"/>
    <cellStyle name="Milliers 2" xfId="5" xr:uid="{00000000-0005-0000-0000-000003000000}"/>
    <cellStyle name="Monétaire" xfId="10" builtinId="4"/>
    <cellStyle name="Normal" xfId="0" builtinId="0"/>
    <cellStyle name="Normal 2" xfId="2" xr:uid="{00000000-0005-0000-0000-000006000000}"/>
    <cellStyle name="Normal 3" xfId="4" xr:uid="{00000000-0005-0000-0000-000007000000}"/>
    <cellStyle name="Normal 3 2" xfId="7" xr:uid="{00000000-0005-0000-0000-000008000000}"/>
    <cellStyle name="Normal 4" xfId="8" xr:uid="{00000000-0005-0000-0000-000009000000}"/>
    <cellStyle name="Normal 5" xfId="9" xr:uid="{00000000-0005-0000-0000-00000A000000}"/>
    <cellStyle name="Pourcentage" xfId="11" builtinId="5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z val="10"/>
        <color auto="1"/>
        <name val="Times New Roman"/>
        <family val="1"/>
        <scheme val="none"/>
      </font>
      <numFmt numFmtId="168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z val="10"/>
        <color auto="1"/>
        <name val="Times New Roman"/>
        <family val="1"/>
        <scheme val="none"/>
      </font>
      <numFmt numFmtId="168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auto="1"/>
        <name val="Times New Roman"/>
        <family val="1"/>
        <scheme val="none"/>
      </font>
      <numFmt numFmtId="12" formatCode="#,##0.00\ &quot;€&quot;;[Red]\-#,##0.00\ &quot;€&quot;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8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auto="1"/>
        <name val="Times New Roman"/>
        <family val="1"/>
        <scheme val="none"/>
      </font>
      <numFmt numFmtId="10" formatCode="#,##0\ &quot;€&quot;;[Red]\-#,##0\ &quot;€&quot;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auto="1"/>
        <name val="Times New Roman"/>
        <family val="1"/>
        <scheme val="none"/>
      </font>
      <numFmt numFmtId="168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z val="10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771525</xdr:colOff>
      <xdr:row>161</xdr:row>
      <xdr:rowOff>9525</xdr:rowOff>
    </xdr:from>
    <xdr:to>
      <xdr:col>10</xdr:col>
      <xdr:colOff>742950</xdr:colOff>
      <xdr:row>163</xdr:row>
      <xdr:rowOff>254000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CF94AD7B-DDB9-452B-9819-4765D8D1C28F}"/>
            </a:ext>
          </a:extLst>
        </xdr:cNvPr>
        <xdr:cNvSpPr txBox="1"/>
      </xdr:nvSpPr>
      <xdr:spPr>
        <a:xfrm>
          <a:off x="8705850" y="40700325"/>
          <a:ext cx="2400300" cy="758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FIGER LA FENETRE AFIN QUE LE MONTANT</a:t>
          </a:r>
          <a:r>
            <a:rPr lang="fr-FR" sz="1100" baseline="0">
              <a:solidFill>
                <a:schemeClr val="bg1"/>
              </a:solidFill>
            </a:rPr>
            <a:t> APPARAISSE SANS AVOIR A SCROLLER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163</xdr:row>
      <xdr:rowOff>139700</xdr:rowOff>
    </xdr:from>
    <xdr:to>
      <xdr:col>10</xdr:col>
      <xdr:colOff>800099</xdr:colOff>
      <xdr:row>166</xdr:row>
      <xdr:rowOff>187325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FF9542A-9811-43CB-82E3-9C8A15CDE7C5}"/>
            </a:ext>
          </a:extLst>
        </xdr:cNvPr>
        <xdr:cNvSpPr txBox="1"/>
      </xdr:nvSpPr>
      <xdr:spPr>
        <a:xfrm>
          <a:off x="8762999" y="37525325"/>
          <a:ext cx="2400300" cy="762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FIGER LA FENETRE AFIN QUE LE MONTANT</a:t>
          </a:r>
          <a:r>
            <a:rPr lang="fr-FR" sz="1100" baseline="0">
              <a:solidFill>
                <a:schemeClr val="bg1"/>
              </a:solidFill>
            </a:rPr>
            <a:t> APPARAISSE SANS AVOIR A SCROLLER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MaterielsInternes" displayName="TableMaterielsInternes" ref="A2:C136" totalsRowShown="0" headerRowDxfId="43" headerRowBorderDxfId="42" tableBorderDxfId="41" totalsRowBorderDxfId="40">
  <autoFilter ref="A2:C136" xr:uid="{00000000-0009-0000-0100-000001000000}"/>
  <tableColumns count="3">
    <tableColumn id="1" xr3:uid="{00000000-0010-0000-0000-000001000000}" name="Désignation" dataDxfId="39"/>
    <tableColumn id="2" xr3:uid="{00000000-0010-0000-0000-000002000000}" name="Unité" dataDxfId="38"/>
    <tableColumn id="3" xr3:uid="{00000000-0010-0000-0000-000003000000}" name="Prix" dataDxfId="37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LocationsExternes" displayName="TableLocationsExternes" ref="E2:H18" totalsRowShown="0" headerRowDxfId="36" headerRowBorderDxfId="35" tableBorderDxfId="34" totalsRowBorderDxfId="33">
  <autoFilter ref="E2:H18" xr:uid="{00000000-0009-0000-0100-000002000000}"/>
  <tableColumns count="4">
    <tableColumn id="1" xr3:uid="{00000000-0010-0000-0100-000001000000}" name="Désignation" dataDxfId="32"/>
    <tableColumn id="2" xr3:uid="{00000000-0010-0000-0100-000002000000}" name="Prix" dataDxfId="31"/>
    <tableColumn id="3" xr3:uid="{00000000-0010-0000-0100-000003000000}" name="Unité" dataDxfId="30"/>
    <tableColumn id="4" xr3:uid="{00000000-0010-0000-0100-000004000000}" name="Commentaires" data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Consommables" displayName="TableConsommables" ref="E21:H52" totalsRowShown="0" headerRowDxfId="28" headerRowBorderDxfId="27" tableBorderDxfId="26" totalsRowBorderDxfId="25">
  <autoFilter ref="E21:H52" xr:uid="{00000000-0009-0000-0100-000003000000}"/>
  <tableColumns count="4">
    <tableColumn id="1" xr3:uid="{00000000-0010-0000-0200-000001000000}" name="Désignation" dataDxfId="24"/>
    <tableColumn id="2" xr3:uid="{00000000-0010-0000-0200-000002000000}" name="Prix" dataDxfId="23"/>
    <tableColumn id="3" xr3:uid="{00000000-0010-0000-0200-000003000000}" name="Unité" dataDxfId="22"/>
    <tableColumn id="4" xr3:uid="{00000000-0010-0000-0200-000004000000}" name="Commentaires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FournituresExceptionnelles" displayName="TableFournituresExceptionnelles" ref="E55:H69" totalsRowShown="0" headerRowDxfId="20" headerRowBorderDxfId="19" tableBorderDxfId="18" totalsRowBorderDxfId="17">
  <autoFilter ref="E55:H69" xr:uid="{00000000-0009-0000-0100-000004000000}"/>
  <tableColumns count="4">
    <tableColumn id="1" xr3:uid="{00000000-0010-0000-0300-000001000000}" name="Désignation" dataDxfId="16"/>
    <tableColumn id="2" xr3:uid="{00000000-0010-0000-0300-000002000000}" name="Prix" dataDxfId="15"/>
    <tableColumn id="3" xr3:uid="{00000000-0010-0000-0300-000003000000}" name="Unité" dataDxfId="14"/>
    <tableColumn id="4" xr3:uid="{00000000-0010-0000-0300-000004000000}" name="Commentaires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MainOeuvre" displayName="TableMainOeuvre" ref="J2:L13" totalsRowShown="0" headerRowDxfId="12" headerRowBorderDxfId="11" tableBorderDxfId="10" totalsRowBorderDxfId="9">
  <autoFilter ref="J2:L13" xr:uid="{00000000-0009-0000-0100-000005000000}"/>
  <tableColumns count="3">
    <tableColumn id="1" xr3:uid="{00000000-0010-0000-0400-000001000000}" name="Désignation" dataDxfId="8"/>
    <tableColumn id="2" xr3:uid="{00000000-0010-0000-0400-000002000000}" name="Unité" dataDxfId="7"/>
    <tableColumn id="3" xr3:uid="{00000000-0010-0000-0400-000003000000}" name="Prix unitair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Carburant" displayName="TableCarburant" ref="J20:L23" totalsRowShown="0" headerRowBorderDxfId="5" tableBorderDxfId="4" totalsRowBorderDxfId="3">
  <autoFilter ref="J20:L23" xr:uid="{00000000-0009-0000-0100-000006000000}"/>
  <tableColumns count="3">
    <tableColumn id="1" xr3:uid="{00000000-0010-0000-0500-000001000000}" name="Carburants" dataDxfId="2"/>
    <tableColumn id="2" xr3:uid="{00000000-0010-0000-0500-000002000000}" name="U" dataDxfId="1"/>
    <tableColumn id="3" xr3:uid="{00000000-0010-0000-0500-000003000000}" name="Prix unitaire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36"/>
  <sheetViews>
    <sheetView topLeftCell="D1" zoomScaleNormal="100" workbookViewId="0">
      <selection activeCell="E14" sqref="E14"/>
    </sheetView>
  </sheetViews>
  <sheetFormatPr baseColWidth="10" defaultRowHeight="14.5"/>
  <cols>
    <col min="1" max="1" width="68" bestFit="1" customWidth="1"/>
    <col min="5" max="5" width="38.54296875" bestFit="1" customWidth="1"/>
    <col min="8" max="8" width="18" customWidth="1"/>
    <col min="10" max="10" width="42.08984375" bestFit="1" customWidth="1"/>
    <col min="12" max="12" width="13.6328125" customWidth="1"/>
  </cols>
  <sheetData>
    <row r="1" spans="1:12">
      <c r="A1" s="284" t="s">
        <v>392</v>
      </c>
      <c r="B1" s="284"/>
      <c r="C1" s="284"/>
      <c r="E1" s="284" t="s">
        <v>463</v>
      </c>
      <c r="F1" s="284"/>
      <c r="G1" s="284"/>
      <c r="H1" s="284"/>
      <c r="J1" s="284" t="s">
        <v>482</v>
      </c>
      <c r="K1" s="284"/>
      <c r="L1" s="284"/>
    </row>
    <row r="2" spans="1:12">
      <c r="A2" s="119" t="s">
        <v>255</v>
      </c>
      <c r="B2" s="120" t="s">
        <v>60</v>
      </c>
      <c r="C2" s="121" t="s">
        <v>256</v>
      </c>
      <c r="E2" s="126" t="s">
        <v>255</v>
      </c>
      <c r="F2" s="127" t="s">
        <v>256</v>
      </c>
      <c r="G2" s="127" t="s">
        <v>60</v>
      </c>
      <c r="H2" s="128" t="s">
        <v>417</v>
      </c>
      <c r="J2" s="133" t="s">
        <v>255</v>
      </c>
      <c r="K2" s="134" t="s">
        <v>60</v>
      </c>
      <c r="L2" s="135" t="s">
        <v>460</v>
      </c>
    </row>
    <row r="3" spans="1:12">
      <c r="A3" s="117" t="s">
        <v>257</v>
      </c>
      <c r="B3" s="109" t="s">
        <v>258</v>
      </c>
      <c r="C3" s="118">
        <v>30.5</v>
      </c>
      <c r="E3" s="129" t="s">
        <v>393</v>
      </c>
      <c r="F3" s="111">
        <v>155</v>
      </c>
      <c r="G3" s="129" t="s">
        <v>394</v>
      </c>
      <c r="H3" s="129" t="s">
        <v>395</v>
      </c>
      <c r="J3" s="129" t="s">
        <v>490</v>
      </c>
      <c r="K3" s="109" t="s">
        <v>258</v>
      </c>
      <c r="L3" s="111">
        <v>455</v>
      </c>
    </row>
    <row r="4" spans="1:12">
      <c r="A4" s="117" t="s">
        <v>259</v>
      </c>
      <c r="B4" s="109" t="s">
        <v>258</v>
      </c>
      <c r="C4" s="118">
        <v>61</v>
      </c>
      <c r="E4" s="129" t="s">
        <v>396</v>
      </c>
      <c r="F4" s="111">
        <v>15</v>
      </c>
      <c r="G4" s="129" t="s">
        <v>258</v>
      </c>
      <c r="H4" s="129" t="s">
        <v>395</v>
      </c>
      <c r="J4" s="129" t="s">
        <v>491</v>
      </c>
      <c r="K4" s="109" t="s">
        <v>258</v>
      </c>
      <c r="L4" s="111">
        <v>415</v>
      </c>
    </row>
    <row r="5" spans="1:12">
      <c r="A5" s="117" t="s">
        <v>260</v>
      </c>
      <c r="B5" s="109" t="s">
        <v>258</v>
      </c>
      <c r="C5" s="118">
        <v>20</v>
      </c>
      <c r="E5" s="129" t="s">
        <v>397</v>
      </c>
      <c r="F5" s="111">
        <v>280</v>
      </c>
      <c r="G5" s="129" t="s">
        <v>394</v>
      </c>
      <c r="H5" s="129" t="s">
        <v>395</v>
      </c>
      <c r="J5" s="129" t="s">
        <v>492</v>
      </c>
      <c r="K5" s="109" t="s">
        <v>258</v>
      </c>
      <c r="L5" s="111">
        <v>450</v>
      </c>
    </row>
    <row r="6" spans="1:12">
      <c r="A6" s="117" t="s">
        <v>261</v>
      </c>
      <c r="B6" s="109" t="s">
        <v>258</v>
      </c>
      <c r="C6" s="118">
        <v>15</v>
      </c>
      <c r="E6" s="129" t="s">
        <v>398</v>
      </c>
      <c r="F6" s="111">
        <v>390</v>
      </c>
      <c r="G6" s="129" t="s">
        <v>394</v>
      </c>
      <c r="H6" s="129" t="s">
        <v>395</v>
      </c>
      <c r="J6" s="129" t="s">
        <v>493</v>
      </c>
      <c r="K6" s="109" t="s">
        <v>258</v>
      </c>
      <c r="L6" s="111">
        <v>300</v>
      </c>
    </row>
    <row r="7" spans="1:12">
      <c r="A7" s="117" t="s">
        <v>262</v>
      </c>
      <c r="B7" s="109" t="s">
        <v>258</v>
      </c>
      <c r="C7" s="118">
        <v>20</v>
      </c>
      <c r="E7" s="129" t="s">
        <v>399</v>
      </c>
      <c r="F7" s="111">
        <v>42</v>
      </c>
      <c r="G7" s="129" t="s">
        <v>258</v>
      </c>
      <c r="H7" s="129" t="s">
        <v>400</v>
      </c>
      <c r="J7" s="129" t="s">
        <v>494</v>
      </c>
      <c r="K7" s="129" t="s">
        <v>258</v>
      </c>
      <c r="L7" s="111">
        <v>480</v>
      </c>
    </row>
    <row r="8" spans="1:12">
      <c r="A8" s="117" t="s">
        <v>263</v>
      </c>
      <c r="B8" s="109" t="s">
        <v>258</v>
      </c>
      <c r="C8" s="118">
        <v>8</v>
      </c>
      <c r="E8" s="129" t="s">
        <v>401</v>
      </c>
      <c r="F8" s="111">
        <v>34</v>
      </c>
      <c r="G8" s="129" t="s">
        <v>258</v>
      </c>
      <c r="H8" s="129" t="s">
        <v>400</v>
      </c>
      <c r="J8" s="129" t="s">
        <v>495</v>
      </c>
      <c r="K8" s="129" t="s">
        <v>258</v>
      </c>
      <c r="L8" s="111">
        <v>450</v>
      </c>
    </row>
    <row r="9" spans="1:12">
      <c r="A9" s="117" t="s">
        <v>264</v>
      </c>
      <c r="B9" s="109" t="s">
        <v>258</v>
      </c>
      <c r="C9" s="118">
        <v>10</v>
      </c>
      <c r="E9" s="129" t="s">
        <v>402</v>
      </c>
      <c r="F9" s="111">
        <v>310</v>
      </c>
      <c r="G9" s="129" t="s">
        <v>394</v>
      </c>
      <c r="H9" s="129" t="s">
        <v>403</v>
      </c>
      <c r="J9" s="129" t="s">
        <v>496</v>
      </c>
      <c r="K9" s="129" t="s">
        <v>258</v>
      </c>
      <c r="L9" s="111">
        <v>380</v>
      </c>
    </row>
    <row r="10" spans="1:12">
      <c r="A10" s="117" t="s">
        <v>265</v>
      </c>
      <c r="B10" s="109" t="s">
        <v>258</v>
      </c>
      <c r="C10" s="118">
        <v>5</v>
      </c>
      <c r="E10" s="129" t="s">
        <v>404</v>
      </c>
      <c r="F10" s="111">
        <v>99</v>
      </c>
      <c r="G10" s="129" t="s">
        <v>394</v>
      </c>
      <c r="H10" s="129" t="s">
        <v>395</v>
      </c>
      <c r="J10" s="129" t="s">
        <v>497</v>
      </c>
      <c r="K10" s="129" t="s">
        <v>258</v>
      </c>
      <c r="L10" s="111">
        <v>200</v>
      </c>
    </row>
    <row r="11" spans="1:12">
      <c r="A11" s="117" t="s">
        <v>266</v>
      </c>
      <c r="B11" s="109" t="s">
        <v>258</v>
      </c>
      <c r="C11" s="118">
        <v>5</v>
      </c>
      <c r="E11" s="129" t="s">
        <v>405</v>
      </c>
      <c r="F11" s="111">
        <v>3800</v>
      </c>
      <c r="G11" s="129" t="s">
        <v>406</v>
      </c>
      <c r="H11" s="129" t="s">
        <v>407</v>
      </c>
      <c r="J11" s="129" t="s">
        <v>498</v>
      </c>
      <c r="K11" s="129" t="s">
        <v>258</v>
      </c>
      <c r="L11" s="111">
        <v>550</v>
      </c>
    </row>
    <row r="12" spans="1:12">
      <c r="A12" s="117" t="s">
        <v>267</v>
      </c>
      <c r="B12" s="109" t="s">
        <v>258</v>
      </c>
      <c r="C12" s="118">
        <v>2</v>
      </c>
      <c r="E12" s="129" t="s">
        <v>408</v>
      </c>
      <c r="F12" s="111">
        <f>210+47+38</f>
        <v>295</v>
      </c>
      <c r="G12" s="129" t="s">
        <v>258</v>
      </c>
      <c r="H12" s="129" t="s">
        <v>409</v>
      </c>
      <c r="J12" s="129" t="s">
        <v>499</v>
      </c>
      <c r="K12" s="129" t="s">
        <v>258</v>
      </c>
      <c r="L12" s="111">
        <v>365</v>
      </c>
    </row>
    <row r="13" spans="1:12">
      <c r="A13" s="117" t="s">
        <v>268</v>
      </c>
      <c r="B13" s="109" t="s">
        <v>258</v>
      </c>
      <c r="C13" s="118">
        <v>2</v>
      </c>
      <c r="E13" s="129" t="s">
        <v>410</v>
      </c>
      <c r="F13" s="111">
        <f>2510+545+389</f>
        <v>3444</v>
      </c>
      <c r="G13" s="129" t="s">
        <v>394</v>
      </c>
      <c r="H13" s="129" t="s">
        <v>409</v>
      </c>
      <c r="J13" s="129" t="s">
        <v>500</v>
      </c>
      <c r="K13" s="129" t="s">
        <v>258</v>
      </c>
      <c r="L13" s="111">
        <v>250</v>
      </c>
    </row>
    <row r="14" spans="1:12">
      <c r="A14" s="117" t="s">
        <v>269</v>
      </c>
      <c r="B14" s="109" t="s">
        <v>258</v>
      </c>
      <c r="C14" s="118">
        <v>20</v>
      </c>
      <c r="E14" s="129" t="s">
        <v>411</v>
      </c>
      <c r="F14" s="111">
        <f>738+160+114</f>
        <v>1012</v>
      </c>
      <c r="G14" s="129" t="s">
        <v>412</v>
      </c>
      <c r="H14" s="129" t="s">
        <v>409</v>
      </c>
    </row>
    <row r="15" spans="1:12">
      <c r="A15" s="117" t="s">
        <v>270</v>
      </c>
      <c r="B15" s="109" t="s">
        <v>258</v>
      </c>
      <c r="C15" s="118">
        <v>20</v>
      </c>
      <c r="E15" s="129" t="s">
        <v>413</v>
      </c>
      <c r="F15" s="111">
        <f>1606+160+114</f>
        <v>1880</v>
      </c>
      <c r="G15" s="129" t="s">
        <v>412</v>
      </c>
      <c r="H15" s="129" t="s">
        <v>409</v>
      </c>
    </row>
    <row r="16" spans="1:12">
      <c r="A16" s="117" t="s">
        <v>271</v>
      </c>
      <c r="B16" s="109" t="s">
        <v>258</v>
      </c>
      <c r="C16" s="118">
        <v>200</v>
      </c>
      <c r="E16" s="129" t="s">
        <v>414</v>
      </c>
      <c r="F16" s="111">
        <f>458+47+38</f>
        <v>543</v>
      </c>
      <c r="G16" s="129" t="s">
        <v>258</v>
      </c>
      <c r="H16" s="129" t="s">
        <v>409</v>
      </c>
    </row>
    <row r="17" spans="1:12">
      <c r="A17" s="117" t="s">
        <v>272</v>
      </c>
      <c r="B17" s="109" t="s">
        <v>258</v>
      </c>
      <c r="C17" s="118">
        <v>95</v>
      </c>
      <c r="E17" s="129" t="s">
        <v>415</v>
      </c>
      <c r="F17" s="111">
        <f>5460+545+389</f>
        <v>6394</v>
      </c>
      <c r="G17" s="129" t="s">
        <v>394</v>
      </c>
      <c r="H17" s="129" t="s">
        <v>409</v>
      </c>
    </row>
    <row r="18" spans="1:12">
      <c r="A18" s="117" t="s">
        <v>273</v>
      </c>
      <c r="B18" s="109" t="s">
        <v>258</v>
      </c>
      <c r="C18" s="118">
        <v>25</v>
      </c>
      <c r="E18" s="129" t="s">
        <v>416</v>
      </c>
      <c r="F18" s="111">
        <v>80</v>
      </c>
      <c r="G18" s="129" t="s">
        <v>394</v>
      </c>
      <c r="H18" s="129" t="s">
        <v>395</v>
      </c>
    </row>
    <row r="19" spans="1:12">
      <c r="A19" s="117" t="s">
        <v>274</v>
      </c>
      <c r="B19" s="109" t="s">
        <v>258</v>
      </c>
      <c r="C19" s="118">
        <v>15</v>
      </c>
    </row>
    <row r="20" spans="1:12">
      <c r="A20" s="117" t="s">
        <v>275</v>
      </c>
      <c r="B20" s="109" t="s">
        <v>258</v>
      </c>
      <c r="C20" s="118">
        <v>15</v>
      </c>
      <c r="E20" s="284" t="s">
        <v>464</v>
      </c>
      <c r="F20" s="284"/>
      <c r="G20" s="284"/>
      <c r="H20" s="284"/>
      <c r="J20" s="137" t="s">
        <v>459</v>
      </c>
      <c r="K20" s="138" t="s">
        <v>318</v>
      </c>
      <c r="L20" s="139" t="s">
        <v>460</v>
      </c>
    </row>
    <row r="21" spans="1:12">
      <c r="A21" s="117" t="s">
        <v>276</v>
      </c>
      <c r="B21" s="109" t="s">
        <v>258</v>
      </c>
      <c r="C21" s="118">
        <v>40</v>
      </c>
      <c r="E21" s="126" t="s">
        <v>255</v>
      </c>
      <c r="F21" s="127" t="s">
        <v>256</v>
      </c>
      <c r="G21" s="127" t="s">
        <v>60</v>
      </c>
      <c r="H21" s="128" t="s">
        <v>417</v>
      </c>
      <c r="J21" s="117" t="s">
        <v>501</v>
      </c>
      <c r="K21" s="129" t="s">
        <v>461</v>
      </c>
      <c r="L21" s="136">
        <v>0.9</v>
      </c>
    </row>
    <row r="22" spans="1:12">
      <c r="A22" s="117" t="s">
        <v>277</v>
      </c>
      <c r="B22" s="109" t="s">
        <v>258</v>
      </c>
      <c r="C22" s="118">
        <v>4</v>
      </c>
      <c r="E22" s="129" t="s">
        <v>418</v>
      </c>
      <c r="F22" s="111">
        <v>2.1</v>
      </c>
      <c r="G22" s="129" t="s">
        <v>318</v>
      </c>
      <c r="H22" s="129" t="s">
        <v>419</v>
      </c>
      <c r="J22" s="117" t="s">
        <v>502</v>
      </c>
      <c r="K22" s="129" t="s">
        <v>461</v>
      </c>
      <c r="L22" s="136">
        <v>1.5</v>
      </c>
    </row>
    <row r="23" spans="1:12">
      <c r="A23" s="117" t="s">
        <v>278</v>
      </c>
      <c r="B23" s="109" t="s">
        <v>258</v>
      </c>
      <c r="C23" s="118">
        <v>70</v>
      </c>
      <c r="E23" s="129" t="s">
        <v>420</v>
      </c>
      <c r="F23" s="111">
        <v>1.6</v>
      </c>
      <c r="G23" s="129" t="s">
        <v>318</v>
      </c>
      <c r="H23" s="129" t="s">
        <v>419</v>
      </c>
      <c r="J23" s="122" t="s">
        <v>462</v>
      </c>
      <c r="K23" s="129" t="s">
        <v>461</v>
      </c>
      <c r="L23" s="140">
        <v>1.6</v>
      </c>
    </row>
    <row r="24" spans="1:12">
      <c r="A24" s="117" t="s">
        <v>279</v>
      </c>
      <c r="B24" s="109" t="s">
        <v>258</v>
      </c>
      <c r="C24" s="118">
        <v>75</v>
      </c>
      <c r="E24" s="129" t="s">
        <v>421</v>
      </c>
      <c r="F24" s="111">
        <v>40</v>
      </c>
      <c r="G24" s="129" t="s">
        <v>318</v>
      </c>
      <c r="H24" s="129" t="s">
        <v>422</v>
      </c>
    </row>
    <row r="25" spans="1:12">
      <c r="A25" s="117" t="s">
        <v>280</v>
      </c>
      <c r="B25" s="109" t="s">
        <v>258</v>
      </c>
      <c r="C25" s="118">
        <v>16</v>
      </c>
      <c r="E25" s="129" t="s">
        <v>423</v>
      </c>
      <c r="F25" s="111">
        <v>30</v>
      </c>
      <c r="G25" s="129" t="s">
        <v>318</v>
      </c>
      <c r="H25" s="129" t="s">
        <v>422</v>
      </c>
    </row>
    <row r="26" spans="1:12" ht="17">
      <c r="A26" s="117" t="s">
        <v>281</v>
      </c>
      <c r="B26" s="109" t="s">
        <v>258</v>
      </c>
      <c r="C26" s="118">
        <v>75</v>
      </c>
      <c r="E26" s="129" t="s">
        <v>424</v>
      </c>
      <c r="F26" s="111">
        <v>1.2</v>
      </c>
      <c r="G26" s="129" t="s">
        <v>487</v>
      </c>
      <c r="H26" s="129" t="s">
        <v>422</v>
      </c>
    </row>
    <row r="27" spans="1:12">
      <c r="A27" s="117" t="s">
        <v>282</v>
      </c>
      <c r="B27" s="109" t="s">
        <v>258</v>
      </c>
      <c r="C27" s="118">
        <v>65</v>
      </c>
      <c r="E27" s="129" t="s">
        <v>425</v>
      </c>
      <c r="F27" s="111">
        <v>1200</v>
      </c>
      <c r="G27" s="129" t="s">
        <v>318</v>
      </c>
      <c r="H27" s="129"/>
    </row>
    <row r="28" spans="1:12">
      <c r="A28" s="117" t="s">
        <v>283</v>
      </c>
      <c r="B28" s="109" t="s">
        <v>258</v>
      </c>
      <c r="C28" s="118">
        <v>50</v>
      </c>
      <c r="E28" s="129" t="s">
        <v>426</v>
      </c>
      <c r="F28" s="111">
        <v>25</v>
      </c>
      <c r="G28" s="129" t="s">
        <v>318</v>
      </c>
      <c r="H28" s="129"/>
    </row>
    <row r="29" spans="1:12">
      <c r="A29" s="117" t="s">
        <v>284</v>
      </c>
      <c r="B29" s="109" t="s">
        <v>258</v>
      </c>
      <c r="C29" s="118">
        <v>25</v>
      </c>
      <c r="E29" s="129" t="s">
        <v>427</v>
      </c>
      <c r="F29" s="111">
        <v>15</v>
      </c>
      <c r="G29" s="129" t="s">
        <v>428</v>
      </c>
      <c r="H29" s="129" t="s">
        <v>429</v>
      </c>
    </row>
    <row r="30" spans="1:12">
      <c r="A30" s="117" t="s">
        <v>285</v>
      </c>
      <c r="B30" s="109" t="s">
        <v>258</v>
      </c>
      <c r="C30" s="118">
        <v>10</v>
      </c>
      <c r="E30" s="129" t="s">
        <v>430</v>
      </c>
      <c r="F30" s="111">
        <v>20</v>
      </c>
      <c r="G30" s="129" t="s">
        <v>431</v>
      </c>
      <c r="H30" s="129" t="s">
        <v>429</v>
      </c>
    </row>
    <row r="31" spans="1:12">
      <c r="A31" s="117" t="s">
        <v>286</v>
      </c>
      <c r="B31" s="109" t="s">
        <v>258</v>
      </c>
      <c r="C31" s="118">
        <v>10</v>
      </c>
      <c r="E31" s="129" t="s">
        <v>432</v>
      </c>
      <c r="F31" s="111">
        <v>110</v>
      </c>
      <c r="G31" s="129" t="s">
        <v>428</v>
      </c>
      <c r="H31" s="129" t="s">
        <v>429</v>
      </c>
    </row>
    <row r="32" spans="1:12">
      <c r="A32" s="117" t="s">
        <v>287</v>
      </c>
      <c r="B32" s="109" t="s">
        <v>258</v>
      </c>
      <c r="C32" s="118">
        <v>15</v>
      </c>
      <c r="E32" s="129" t="s">
        <v>433</v>
      </c>
      <c r="F32" s="111">
        <v>75</v>
      </c>
      <c r="G32" s="129" t="s">
        <v>431</v>
      </c>
      <c r="H32" s="129" t="s">
        <v>429</v>
      </c>
    </row>
    <row r="33" spans="1:8">
      <c r="A33" s="117" t="s">
        <v>288</v>
      </c>
      <c r="B33" s="109" t="s">
        <v>258</v>
      </c>
      <c r="C33" s="118">
        <v>15</v>
      </c>
      <c r="E33" s="129" t="s">
        <v>434</v>
      </c>
      <c r="F33" s="111">
        <v>31.5</v>
      </c>
      <c r="G33" s="129" t="s">
        <v>435</v>
      </c>
      <c r="H33" s="129" t="s">
        <v>429</v>
      </c>
    </row>
    <row r="34" spans="1:8">
      <c r="A34" s="117" t="s">
        <v>289</v>
      </c>
      <c r="B34" s="109" t="s">
        <v>258</v>
      </c>
      <c r="C34" s="118">
        <v>15</v>
      </c>
      <c r="E34" s="129" t="s">
        <v>436</v>
      </c>
      <c r="F34" s="111">
        <v>22</v>
      </c>
      <c r="G34" s="129" t="s">
        <v>437</v>
      </c>
      <c r="H34" s="129" t="s">
        <v>429</v>
      </c>
    </row>
    <row r="35" spans="1:8">
      <c r="A35" s="117" t="s">
        <v>290</v>
      </c>
      <c r="B35" s="109" t="s">
        <v>258</v>
      </c>
      <c r="C35" s="118">
        <v>32</v>
      </c>
      <c r="E35" s="129" t="s">
        <v>438</v>
      </c>
      <c r="F35" s="111">
        <v>115</v>
      </c>
      <c r="G35" s="129" t="s">
        <v>435</v>
      </c>
      <c r="H35" s="129" t="s">
        <v>429</v>
      </c>
    </row>
    <row r="36" spans="1:8">
      <c r="A36" s="117" t="s">
        <v>291</v>
      </c>
      <c r="B36" s="109" t="s">
        <v>258</v>
      </c>
      <c r="C36" s="118">
        <v>30</v>
      </c>
      <c r="E36" s="129" t="s">
        <v>439</v>
      </c>
      <c r="F36" s="111">
        <v>80</v>
      </c>
      <c r="G36" s="129" t="s">
        <v>437</v>
      </c>
      <c r="H36" s="129" t="s">
        <v>429</v>
      </c>
    </row>
    <row r="37" spans="1:8">
      <c r="A37" s="117" t="s">
        <v>292</v>
      </c>
      <c r="B37" s="109" t="s">
        <v>258</v>
      </c>
      <c r="C37" s="118">
        <v>12</v>
      </c>
      <c r="E37" s="129" t="s">
        <v>440</v>
      </c>
      <c r="F37" s="111">
        <v>12</v>
      </c>
      <c r="G37" s="129" t="s">
        <v>441</v>
      </c>
      <c r="H37" s="129" t="s">
        <v>419</v>
      </c>
    </row>
    <row r="38" spans="1:8">
      <c r="A38" s="117" t="s">
        <v>293</v>
      </c>
      <c r="B38" s="109" t="s">
        <v>258</v>
      </c>
      <c r="C38" s="118">
        <v>32</v>
      </c>
      <c r="E38" s="129" t="s">
        <v>442</v>
      </c>
      <c r="F38" s="111">
        <v>36</v>
      </c>
      <c r="G38" s="129" t="s">
        <v>318</v>
      </c>
      <c r="H38" s="129" t="s">
        <v>419</v>
      </c>
    </row>
    <row r="39" spans="1:8">
      <c r="A39" s="117" t="s">
        <v>294</v>
      </c>
      <c r="B39" s="109" t="s">
        <v>258</v>
      </c>
      <c r="C39" s="118">
        <v>40</v>
      </c>
      <c r="E39" s="129" t="s">
        <v>443</v>
      </c>
      <c r="F39" s="111">
        <v>75</v>
      </c>
      <c r="G39" s="129" t="s">
        <v>318</v>
      </c>
      <c r="H39" s="129" t="s">
        <v>419</v>
      </c>
    </row>
    <row r="40" spans="1:8">
      <c r="A40" s="117" t="s">
        <v>295</v>
      </c>
      <c r="B40" s="109" t="s">
        <v>258</v>
      </c>
      <c r="C40" s="118">
        <v>22</v>
      </c>
      <c r="E40" s="129" t="s">
        <v>444</v>
      </c>
      <c r="F40" s="111">
        <v>40</v>
      </c>
      <c r="G40" s="129" t="s">
        <v>318</v>
      </c>
      <c r="H40" s="129" t="s">
        <v>429</v>
      </c>
    </row>
    <row r="41" spans="1:8">
      <c r="A41" s="117" t="s">
        <v>296</v>
      </c>
      <c r="B41" s="109" t="s">
        <v>258</v>
      </c>
      <c r="C41" s="118">
        <v>24.5</v>
      </c>
      <c r="E41" s="129" t="s">
        <v>445</v>
      </c>
      <c r="F41" s="111">
        <v>48</v>
      </c>
      <c r="G41" s="129" t="s">
        <v>318</v>
      </c>
      <c r="H41" s="129" t="s">
        <v>429</v>
      </c>
    </row>
    <row r="42" spans="1:8">
      <c r="A42" s="117" t="s">
        <v>297</v>
      </c>
      <c r="B42" s="109" t="s">
        <v>258</v>
      </c>
      <c r="C42" s="118">
        <v>64</v>
      </c>
      <c r="E42" s="129" t="s">
        <v>446</v>
      </c>
      <c r="F42" s="111">
        <v>73</v>
      </c>
      <c r="G42" s="129" t="s">
        <v>318</v>
      </c>
      <c r="H42" s="129" t="s">
        <v>429</v>
      </c>
    </row>
    <row r="43" spans="1:8">
      <c r="A43" s="117" t="s">
        <v>298</v>
      </c>
      <c r="B43" s="109" t="s">
        <v>258</v>
      </c>
      <c r="C43" s="118">
        <v>32</v>
      </c>
      <c r="E43" s="129" t="s">
        <v>447</v>
      </c>
      <c r="F43" s="111">
        <v>25</v>
      </c>
      <c r="G43" s="129" t="s">
        <v>318</v>
      </c>
      <c r="H43" s="129" t="s">
        <v>429</v>
      </c>
    </row>
    <row r="44" spans="1:8">
      <c r="A44" s="117" t="s">
        <v>299</v>
      </c>
      <c r="B44" s="109" t="s">
        <v>258</v>
      </c>
      <c r="C44" s="118">
        <v>32</v>
      </c>
      <c r="E44" s="129" t="s">
        <v>448</v>
      </c>
      <c r="F44" s="111">
        <v>352</v>
      </c>
      <c r="G44" s="129" t="s">
        <v>318</v>
      </c>
      <c r="H44" s="129" t="s">
        <v>419</v>
      </c>
    </row>
    <row r="45" spans="1:8">
      <c r="A45" s="117" t="s">
        <v>300</v>
      </c>
      <c r="B45" s="109" t="s">
        <v>258</v>
      </c>
      <c r="C45" s="118">
        <v>39.5</v>
      </c>
      <c r="E45" s="129" t="s">
        <v>449</v>
      </c>
      <c r="F45" s="111">
        <v>170</v>
      </c>
      <c r="G45" s="129" t="s">
        <v>318</v>
      </c>
      <c r="H45" s="129" t="s">
        <v>450</v>
      </c>
    </row>
    <row r="46" spans="1:8">
      <c r="A46" s="117" t="s">
        <v>301</v>
      </c>
      <c r="B46" s="109" t="s">
        <v>258</v>
      </c>
      <c r="C46" s="118">
        <v>64</v>
      </c>
      <c r="E46" s="129" t="s">
        <v>451</v>
      </c>
      <c r="F46" s="111">
        <v>20</v>
      </c>
      <c r="G46" s="129" t="s">
        <v>452</v>
      </c>
      <c r="H46" s="129"/>
    </row>
    <row r="47" spans="1:8">
      <c r="A47" s="117" t="s">
        <v>302</v>
      </c>
      <c r="B47" s="109" t="s">
        <v>258</v>
      </c>
      <c r="C47" s="118">
        <v>30</v>
      </c>
      <c r="E47" s="129" t="s">
        <v>453</v>
      </c>
      <c r="F47" s="111">
        <v>15.5</v>
      </c>
      <c r="G47" s="129" t="s">
        <v>318</v>
      </c>
      <c r="H47" s="129" t="s">
        <v>429</v>
      </c>
    </row>
    <row r="48" spans="1:8">
      <c r="A48" s="117" t="s">
        <v>303</v>
      </c>
      <c r="B48" s="109" t="s">
        <v>258</v>
      </c>
      <c r="C48" s="118">
        <v>17</v>
      </c>
      <c r="E48" s="129" t="s">
        <v>454</v>
      </c>
      <c r="F48" s="111">
        <v>18</v>
      </c>
      <c r="G48" s="129" t="s">
        <v>318</v>
      </c>
      <c r="H48" s="129" t="s">
        <v>429</v>
      </c>
    </row>
    <row r="49" spans="1:8">
      <c r="A49" s="117" t="s">
        <v>304</v>
      </c>
      <c r="B49" s="109" t="s">
        <v>258</v>
      </c>
      <c r="C49" s="118">
        <v>28</v>
      </c>
      <c r="E49" s="129" t="s">
        <v>455</v>
      </c>
      <c r="F49" s="111">
        <v>10</v>
      </c>
      <c r="G49" s="129" t="s">
        <v>437</v>
      </c>
      <c r="H49" s="129" t="s">
        <v>429</v>
      </c>
    </row>
    <row r="50" spans="1:8">
      <c r="A50" s="117" t="s">
        <v>305</v>
      </c>
      <c r="B50" s="109" t="s">
        <v>258</v>
      </c>
      <c r="C50" s="118">
        <v>28</v>
      </c>
      <c r="E50" s="129" t="s">
        <v>456</v>
      </c>
      <c r="F50" s="111">
        <v>35</v>
      </c>
      <c r="G50" s="129" t="s">
        <v>431</v>
      </c>
      <c r="H50" s="129" t="s">
        <v>429</v>
      </c>
    </row>
    <row r="51" spans="1:8">
      <c r="A51" s="117" t="s">
        <v>306</v>
      </c>
      <c r="B51" s="109" t="s">
        <v>258</v>
      </c>
      <c r="C51" s="118">
        <v>6</v>
      </c>
      <c r="E51" s="129" t="s">
        <v>457</v>
      </c>
      <c r="F51" s="111">
        <v>12</v>
      </c>
      <c r="G51" s="129" t="s">
        <v>437</v>
      </c>
      <c r="H51" s="129" t="s">
        <v>429</v>
      </c>
    </row>
    <row r="52" spans="1:8">
      <c r="A52" s="117" t="s">
        <v>307</v>
      </c>
      <c r="B52" s="109" t="s">
        <v>258</v>
      </c>
      <c r="C52" s="118">
        <v>28</v>
      </c>
      <c r="E52" s="129" t="s">
        <v>458</v>
      </c>
      <c r="F52" s="130">
        <v>43</v>
      </c>
      <c r="G52" s="129" t="s">
        <v>431</v>
      </c>
      <c r="H52" s="129" t="s">
        <v>429</v>
      </c>
    </row>
    <row r="53" spans="1:8">
      <c r="A53" s="117" t="s">
        <v>308</v>
      </c>
      <c r="B53" s="109" t="s">
        <v>258</v>
      </c>
      <c r="C53" s="118">
        <v>36</v>
      </c>
    </row>
    <row r="54" spans="1:8">
      <c r="A54" s="117" t="s">
        <v>309</v>
      </c>
      <c r="B54" s="109" t="s">
        <v>258</v>
      </c>
      <c r="C54" s="118">
        <v>105</v>
      </c>
      <c r="E54" s="284" t="s">
        <v>483</v>
      </c>
      <c r="F54" s="284"/>
      <c r="G54" s="284"/>
      <c r="H54" s="284"/>
    </row>
    <row r="55" spans="1:8">
      <c r="A55" s="117" t="s">
        <v>310</v>
      </c>
      <c r="B55" s="109" t="s">
        <v>258</v>
      </c>
      <c r="C55" s="118">
        <v>30</v>
      </c>
      <c r="E55" s="126" t="s">
        <v>255</v>
      </c>
      <c r="F55" s="127" t="s">
        <v>256</v>
      </c>
      <c r="G55" s="127" t="s">
        <v>60</v>
      </c>
      <c r="H55" s="128" t="s">
        <v>417</v>
      </c>
    </row>
    <row r="56" spans="1:8">
      <c r="A56" s="117" t="s">
        <v>311</v>
      </c>
      <c r="B56" s="109" t="s">
        <v>258</v>
      </c>
      <c r="C56" s="118">
        <v>9</v>
      </c>
      <c r="E56" s="129" t="s">
        <v>465</v>
      </c>
      <c r="F56" s="111">
        <v>31</v>
      </c>
      <c r="G56" s="110" t="s">
        <v>318</v>
      </c>
      <c r="H56" s="125" t="s">
        <v>466</v>
      </c>
    </row>
    <row r="57" spans="1:8" ht="17">
      <c r="A57" s="117" t="s">
        <v>312</v>
      </c>
      <c r="B57" s="109" t="s">
        <v>258</v>
      </c>
      <c r="C57" s="118">
        <v>1</v>
      </c>
      <c r="E57" s="129" t="s">
        <v>467</v>
      </c>
      <c r="F57" s="111">
        <v>172.5</v>
      </c>
      <c r="G57" s="112" t="s">
        <v>487</v>
      </c>
      <c r="H57" s="125" t="s">
        <v>466</v>
      </c>
    </row>
    <row r="58" spans="1:8">
      <c r="A58" s="117" t="s">
        <v>313</v>
      </c>
      <c r="B58" s="109" t="s">
        <v>258</v>
      </c>
      <c r="C58" s="118">
        <v>15</v>
      </c>
      <c r="E58" s="129" t="s">
        <v>468</v>
      </c>
      <c r="F58" s="111">
        <v>172.72</v>
      </c>
      <c r="G58" s="110" t="s">
        <v>318</v>
      </c>
      <c r="H58" s="125" t="s">
        <v>422</v>
      </c>
    </row>
    <row r="59" spans="1:8">
      <c r="A59" s="117" t="s">
        <v>314</v>
      </c>
      <c r="B59" s="109" t="s">
        <v>258</v>
      </c>
      <c r="C59" s="118">
        <v>5</v>
      </c>
      <c r="E59" s="129" t="s">
        <v>469</v>
      </c>
      <c r="F59" s="111">
        <v>520</v>
      </c>
      <c r="G59" s="110" t="s">
        <v>318</v>
      </c>
      <c r="H59" s="125" t="s">
        <v>466</v>
      </c>
    </row>
    <row r="60" spans="1:8">
      <c r="A60" s="117" t="s">
        <v>315</v>
      </c>
      <c r="B60" s="109" t="s">
        <v>258</v>
      </c>
      <c r="C60" s="118">
        <v>5</v>
      </c>
      <c r="E60" s="129" t="s">
        <v>470</v>
      </c>
      <c r="F60" s="111">
        <v>820</v>
      </c>
      <c r="G60" s="110" t="s">
        <v>318</v>
      </c>
      <c r="H60" s="125" t="s">
        <v>466</v>
      </c>
    </row>
    <row r="61" spans="1:8">
      <c r="A61" s="117" t="s">
        <v>316</v>
      </c>
      <c r="B61" s="109" t="s">
        <v>258</v>
      </c>
      <c r="C61" s="118">
        <v>160</v>
      </c>
      <c r="E61" s="129" t="s">
        <v>471</v>
      </c>
      <c r="F61" s="111">
        <v>1220</v>
      </c>
      <c r="G61" s="110" t="s">
        <v>318</v>
      </c>
      <c r="H61" s="125" t="s">
        <v>466</v>
      </c>
    </row>
    <row r="62" spans="1:8">
      <c r="A62" s="117" t="s">
        <v>317</v>
      </c>
      <c r="B62" s="109" t="s">
        <v>318</v>
      </c>
      <c r="C62" s="118">
        <v>34</v>
      </c>
      <c r="E62" s="129" t="s">
        <v>472</v>
      </c>
      <c r="F62" s="111">
        <v>18</v>
      </c>
      <c r="G62" s="110" t="s">
        <v>473</v>
      </c>
      <c r="H62" s="125" t="s">
        <v>474</v>
      </c>
    </row>
    <row r="63" spans="1:8">
      <c r="A63" s="117" t="s">
        <v>319</v>
      </c>
      <c r="B63" s="109" t="s">
        <v>318</v>
      </c>
      <c r="C63" s="118">
        <v>480</v>
      </c>
      <c r="E63" s="129" t="s">
        <v>475</v>
      </c>
      <c r="F63" s="111">
        <v>10.199999999999999</v>
      </c>
      <c r="G63" s="110" t="s">
        <v>488</v>
      </c>
      <c r="H63" s="125" t="s">
        <v>474</v>
      </c>
    </row>
    <row r="64" spans="1:8" ht="17">
      <c r="A64" s="117" t="s">
        <v>320</v>
      </c>
      <c r="B64" s="109" t="s">
        <v>318</v>
      </c>
      <c r="C64" s="118">
        <v>60</v>
      </c>
      <c r="E64" s="129" t="s">
        <v>476</v>
      </c>
      <c r="F64" s="111">
        <v>15</v>
      </c>
      <c r="G64" s="112" t="s">
        <v>487</v>
      </c>
      <c r="H64" s="125" t="s">
        <v>466</v>
      </c>
    </row>
    <row r="65" spans="1:8">
      <c r="A65" s="117" t="s">
        <v>321</v>
      </c>
      <c r="B65" s="109" t="s">
        <v>318</v>
      </c>
      <c r="C65" s="118">
        <v>13</v>
      </c>
      <c r="E65" s="129" t="s">
        <v>477</v>
      </c>
      <c r="F65" s="111">
        <v>417</v>
      </c>
      <c r="G65" s="110" t="s">
        <v>318</v>
      </c>
      <c r="H65" s="125" t="s">
        <v>466</v>
      </c>
    </row>
    <row r="66" spans="1:8" ht="17">
      <c r="A66" s="117" t="s">
        <v>322</v>
      </c>
      <c r="B66" s="109" t="s">
        <v>318</v>
      </c>
      <c r="C66" s="118">
        <v>900</v>
      </c>
      <c r="E66" s="129" t="s">
        <v>478</v>
      </c>
      <c r="F66" s="111">
        <v>7</v>
      </c>
      <c r="G66" s="112" t="s">
        <v>487</v>
      </c>
      <c r="H66" s="125" t="s">
        <v>422</v>
      </c>
    </row>
    <row r="67" spans="1:8">
      <c r="A67" s="117" t="s">
        <v>323</v>
      </c>
      <c r="B67" s="109" t="s">
        <v>318</v>
      </c>
      <c r="C67" s="118">
        <v>460</v>
      </c>
      <c r="E67" s="129" t="s">
        <v>479</v>
      </c>
      <c r="F67" s="111">
        <v>200</v>
      </c>
      <c r="G67" s="110" t="s">
        <v>318</v>
      </c>
      <c r="H67" s="125" t="s">
        <v>466</v>
      </c>
    </row>
    <row r="68" spans="1:8">
      <c r="A68" s="117" t="s">
        <v>324</v>
      </c>
      <c r="B68" s="109" t="s">
        <v>318</v>
      </c>
      <c r="C68" s="118">
        <v>110</v>
      </c>
      <c r="E68" s="129" t="s">
        <v>480</v>
      </c>
      <c r="F68" s="111">
        <v>75</v>
      </c>
      <c r="G68" s="110" t="s">
        <v>489</v>
      </c>
      <c r="H68" s="125" t="s">
        <v>474</v>
      </c>
    </row>
    <row r="69" spans="1:8">
      <c r="A69" s="117" t="s">
        <v>325</v>
      </c>
      <c r="B69" s="109" t="s">
        <v>318</v>
      </c>
      <c r="C69" s="118">
        <v>185</v>
      </c>
      <c r="E69" s="129" t="s">
        <v>481</v>
      </c>
      <c r="F69" s="111">
        <v>156</v>
      </c>
      <c r="G69" s="132" t="s">
        <v>318</v>
      </c>
      <c r="H69" s="131" t="s">
        <v>466</v>
      </c>
    </row>
    <row r="70" spans="1:8">
      <c r="A70" s="117" t="s">
        <v>326</v>
      </c>
      <c r="B70" s="109" t="s">
        <v>258</v>
      </c>
      <c r="C70" s="118">
        <v>250</v>
      </c>
    </row>
    <row r="71" spans="1:8">
      <c r="A71" s="117" t="s">
        <v>327</v>
      </c>
      <c r="B71" s="109" t="s">
        <v>258</v>
      </c>
      <c r="C71" s="118">
        <v>25</v>
      </c>
    </row>
    <row r="72" spans="1:8">
      <c r="A72" s="117" t="s">
        <v>328</v>
      </c>
      <c r="B72" s="109" t="s">
        <v>258</v>
      </c>
      <c r="C72" s="118">
        <v>80</v>
      </c>
    </row>
    <row r="73" spans="1:8">
      <c r="A73" s="117" t="s">
        <v>329</v>
      </c>
      <c r="B73" s="109" t="s">
        <v>258</v>
      </c>
      <c r="C73" s="118">
        <v>50</v>
      </c>
    </row>
    <row r="74" spans="1:8">
      <c r="A74" s="117" t="s">
        <v>330</v>
      </c>
      <c r="B74" s="109" t="s">
        <v>258</v>
      </c>
      <c r="C74" s="118">
        <v>40</v>
      </c>
    </row>
    <row r="75" spans="1:8">
      <c r="A75" s="117" t="s">
        <v>331</v>
      </c>
      <c r="B75" s="109" t="s">
        <v>258</v>
      </c>
      <c r="C75" s="118">
        <v>250</v>
      </c>
    </row>
    <row r="76" spans="1:8">
      <c r="A76" s="117" t="s">
        <v>332</v>
      </c>
      <c r="B76" s="109" t="s">
        <v>258</v>
      </c>
      <c r="C76" s="118">
        <v>100</v>
      </c>
    </row>
    <row r="77" spans="1:8">
      <c r="A77" s="117" t="s">
        <v>333</v>
      </c>
      <c r="B77" s="109" t="s">
        <v>258</v>
      </c>
      <c r="C77" s="118">
        <v>200</v>
      </c>
    </row>
    <row r="78" spans="1:8">
      <c r="A78" s="117" t="s">
        <v>334</v>
      </c>
      <c r="B78" s="109" t="s">
        <v>258</v>
      </c>
      <c r="C78" s="118">
        <v>50</v>
      </c>
    </row>
    <row r="79" spans="1:8">
      <c r="A79" s="117" t="s">
        <v>335</v>
      </c>
      <c r="B79" s="109" t="s">
        <v>258</v>
      </c>
      <c r="C79" s="118">
        <v>35</v>
      </c>
    </row>
    <row r="80" spans="1:8">
      <c r="A80" s="117" t="s">
        <v>336</v>
      </c>
      <c r="B80" s="109" t="s">
        <v>258</v>
      </c>
      <c r="C80" s="118">
        <v>200</v>
      </c>
    </row>
    <row r="81" spans="1:3">
      <c r="A81" s="117" t="s">
        <v>337</v>
      </c>
      <c r="B81" s="109" t="s">
        <v>258</v>
      </c>
      <c r="C81" s="118">
        <v>100</v>
      </c>
    </row>
    <row r="82" spans="1:3">
      <c r="A82" s="117" t="s">
        <v>338</v>
      </c>
      <c r="B82" s="109" t="s">
        <v>258</v>
      </c>
      <c r="C82" s="118">
        <v>150</v>
      </c>
    </row>
    <row r="83" spans="1:3">
      <c r="A83" s="117" t="s">
        <v>339</v>
      </c>
      <c r="B83" s="109" t="s">
        <v>258</v>
      </c>
      <c r="C83" s="118">
        <v>350</v>
      </c>
    </row>
    <row r="84" spans="1:3">
      <c r="A84" s="117" t="s">
        <v>340</v>
      </c>
      <c r="B84" s="109" t="s">
        <v>258</v>
      </c>
      <c r="C84" s="118">
        <v>25</v>
      </c>
    </row>
    <row r="85" spans="1:3">
      <c r="A85" s="117" t="s">
        <v>341</v>
      </c>
      <c r="B85" s="109" t="s">
        <v>258</v>
      </c>
      <c r="C85" s="118">
        <v>15</v>
      </c>
    </row>
    <row r="86" spans="1:3">
      <c r="A86" s="117" t="s">
        <v>342</v>
      </c>
      <c r="B86" s="109" t="s">
        <v>258</v>
      </c>
      <c r="C86" s="118">
        <v>100</v>
      </c>
    </row>
    <row r="87" spans="1:3">
      <c r="A87" s="117" t="s">
        <v>343</v>
      </c>
      <c r="B87" s="109" t="s">
        <v>258</v>
      </c>
      <c r="C87" s="118">
        <v>63.5</v>
      </c>
    </row>
    <row r="88" spans="1:3">
      <c r="A88" s="117" t="s">
        <v>344</v>
      </c>
      <c r="B88" s="109" t="s">
        <v>258</v>
      </c>
      <c r="C88" s="118">
        <v>49.5</v>
      </c>
    </row>
    <row r="89" spans="1:3">
      <c r="A89" s="117" t="s">
        <v>345</v>
      </c>
      <c r="B89" s="109" t="s">
        <v>258</v>
      </c>
      <c r="C89" s="118">
        <v>49.5</v>
      </c>
    </row>
    <row r="90" spans="1:3">
      <c r="A90" s="117" t="s">
        <v>346</v>
      </c>
      <c r="B90" s="109" t="s">
        <v>258</v>
      </c>
      <c r="C90" s="118">
        <v>19</v>
      </c>
    </row>
    <row r="91" spans="1:3">
      <c r="A91" s="117" t="s">
        <v>347</v>
      </c>
      <c r="B91" s="109" t="s">
        <v>258</v>
      </c>
      <c r="C91" s="118">
        <v>19</v>
      </c>
    </row>
    <row r="92" spans="1:3">
      <c r="A92" s="117" t="s">
        <v>348</v>
      </c>
      <c r="B92" s="109" t="s">
        <v>258</v>
      </c>
      <c r="C92" s="118">
        <v>19</v>
      </c>
    </row>
    <row r="93" spans="1:3">
      <c r="A93" s="117" t="s">
        <v>349</v>
      </c>
      <c r="B93" s="109" t="s">
        <v>258</v>
      </c>
      <c r="C93" s="118">
        <v>4000</v>
      </c>
    </row>
    <row r="94" spans="1:3">
      <c r="A94" s="117" t="s">
        <v>350</v>
      </c>
      <c r="B94" s="109" t="s">
        <v>258</v>
      </c>
      <c r="C94" s="118">
        <v>19</v>
      </c>
    </row>
    <row r="95" spans="1:3">
      <c r="A95" s="117" t="s">
        <v>351</v>
      </c>
      <c r="B95" s="109" t="s">
        <v>258</v>
      </c>
      <c r="C95" s="118">
        <v>5000</v>
      </c>
    </row>
    <row r="96" spans="1:3">
      <c r="A96" s="117" t="s">
        <v>352</v>
      </c>
      <c r="B96" s="109" t="s">
        <v>258</v>
      </c>
      <c r="C96" s="118">
        <v>19</v>
      </c>
    </row>
    <row r="97" spans="1:3">
      <c r="A97" s="117" t="s">
        <v>353</v>
      </c>
      <c r="B97" s="109" t="s">
        <v>258</v>
      </c>
      <c r="C97" s="118">
        <v>19</v>
      </c>
    </row>
    <row r="98" spans="1:3">
      <c r="A98" s="117" t="s">
        <v>354</v>
      </c>
      <c r="B98" s="109" t="s">
        <v>258</v>
      </c>
      <c r="C98" s="118">
        <v>25</v>
      </c>
    </row>
    <row r="99" spans="1:3">
      <c r="A99" s="117" t="s">
        <v>355</v>
      </c>
      <c r="B99" s="109" t="s">
        <v>258</v>
      </c>
      <c r="C99" s="118">
        <v>18</v>
      </c>
    </row>
    <row r="100" spans="1:3">
      <c r="A100" s="117" t="s">
        <v>356</v>
      </c>
      <c r="B100" s="109" t="s">
        <v>258</v>
      </c>
      <c r="C100" s="118">
        <v>18</v>
      </c>
    </row>
    <row r="101" spans="1:3">
      <c r="A101" s="117" t="s">
        <v>357</v>
      </c>
      <c r="B101" s="109" t="s">
        <v>258</v>
      </c>
      <c r="C101" s="118">
        <v>18</v>
      </c>
    </row>
    <row r="102" spans="1:3">
      <c r="A102" s="117" t="s">
        <v>358</v>
      </c>
      <c r="B102" s="109" t="s">
        <v>258</v>
      </c>
      <c r="C102" s="118">
        <v>18</v>
      </c>
    </row>
    <row r="103" spans="1:3">
      <c r="A103" s="117" t="s">
        <v>359</v>
      </c>
      <c r="B103" s="109" t="s">
        <v>258</v>
      </c>
      <c r="C103" s="118">
        <v>20</v>
      </c>
    </row>
    <row r="104" spans="1:3">
      <c r="A104" s="117" t="s">
        <v>360</v>
      </c>
      <c r="B104" s="109" t="s">
        <v>258</v>
      </c>
      <c r="C104" s="118">
        <v>10</v>
      </c>
    </row>
    <row r="105" spans="1:3">
      <c r="A105" s="117" t="s">
        <v>361</v>
      </c>
      <c r="B105" s="109" t="s">
        <v>258</v>
      </c>
      <c r="C105" s="118">
        <v>10</v>
      </c>
    </row>
    <row r="106" spans="1:3">
      <c r="A106" s="117" t="s">
        <v>362</v>
      </c>
      <c r="B106" s="109" t="s">
        <v>258</v>
      </c>
      <c r="C106" s="118">
        <v>99</v>
      </c>
    </row>
    <row r="107" spans="1:3">
      <c r="A107" s="117" t="s">
        <v>363</v>
      </c>
      <c r="B107" s="109" t="s">
        <v>258</v>
      </c>
      <c r="C107" s="118">
        <v>17</v>
      </c>
    </row>
    <row r="108" spans="1:3">
      <c r="A108" s="117" t="s">
        <v>364</v>
      </c>
      <c r="B108" s="109" t="s">
        <v>258</v>
      </c>
      <c r="C108" s="118">
        <v>17</v>
      </c>
    </row>
    <row r="109" spans="1:3">
      <c r="A109" s="117" t="s">
        <v>365</v>
      </c>
      <c r="B109" s="109" t="s">
        <v>258</v>
      </c>
      <c r="C109" s="118">
        <v>28</v>
      </c>
    </row>
    <row r="110" spans="1:3">
      <c r="A110" s="117" t="s">
        <v>366</v>
      </c>
      <c r="B110" s="109" t="s">
        <v>258</v>
      </c>
      <c r="C110" s="118">
        <v>28</v>
      </c>
    </row>
    <row r="111" spans="1:3">
      <c r="A111" s="117" t="s">
        <v>367</v>
      </c>
      <c r="B111" s="109" t="s">
        <v>258</v>
      </c>
      <c r="C111" s="118">
        <v>28</v>
      </c>
    </row>
    <row r="112" spans="1:3">
      <c r="A112" s="117" t="s">
        <v>368</v>
      </c>
      <c r="B112" s="109" t="s">
        <v>258</v>
      </c>
      <c r="C112" s="118">
        <v>2.5</v>
      </c>
    </row>
    <row r="113" spans="1:3">
      <c r="A113" s="117" t="s">
        <v>369</v>
      </c>
      <c r="B113" s="109" t="s">
        <v>258</v>
      </c>
      <c r="C113" s="118">
        <v>35</v>
      </c>
    </row>
    <row r="114" spans="1:3">
      <c r="A114" s="117" t="s">
        <v>370</v>
      </c>
      <c r="B114" s="109" t="s">
        <v>258</v>
      </c>
      <c r="C114" s="118">
        <v>9</v>
      </c>
    </row>
    <row r="115" spans="1:3">
      <c r="A115" s="117" t="s">
        <v>371</v>
      </c>
      <c r="B115" s="109" t="s">
        <v>258</v>
      </c>
      <c r="C115" s="118">
        <v>400</v>
      </c>
    </row>
    <row r="116" spans="1:3">
      <c r="A116" s="117" t="s">
        <v>372</v>
      </c>
      <c r="B116" s="109" t="s">
        <v>258</v>
      </c>
      <c r="C116" s="118">
        <v>240</v>
      </c>
    </row>
    <row r="117" spans="1:3">
      <c r="A117" s="117" t="s">
        <v>373</v>
      </c>
      <c r="B117" s="109" t="s">
        <v>258</v>
      </c>
      <c r="C117" s="118">
        <v>10</v>
      </c>
    </row>
    <row r="118" spans="1:3">
      <c r="A118" s="117" t="s">
        <v>374</v>
      </c>
      <c r="B118" s="109" t="s">
        <v>258</v>
      </c>
      <c r="C118" s="118">
        <v>1500</v>
      </c>
    </row>
    <row r="119" spans="1:3">
      <c r="A119" s="117" t="s">
        <v>375</v>
      </c>
      <c r="B119" s="109" t="s">
        <v>258</v>
      </c>
      <c r="C119" s="118">
        <v>200</v>
      </c>
    </row>
    <row r="120" spans="1:3">
      <c r="A120" s="117" t="s">
        <v>376</v>
      </c>
      <c r="B120" s="109" t="s">
        <v>258</v>
      </c>
      <c r="C120" s="118">
        <v>50</v>
      </c>
    </row>
    <row r="121" spans="1:3">
      <c r="A121" s="117" t="s">
        <v>377</v>
      </c>
      <c r="B121" s="109" t="s">
        <v>258</v>
      </c>
      <c r="C121" s="118">
        <v>50</v>
      </c>
    </row>
    <row r="122" spans="1:3">
      <c r="A122" s="117" t="s">
        <v>378</v>
      </c>
      <c r="B122" s="109" t="s">
        <v>258</v>
      </c>
      <c r="C122" s="118">
        <v>10</v>
      </c>
    </row>
    <row r="123" spans="1:3">
      <c r="A123" s="117" t="s">
        <v>379</v>
      </c>
      <c r="B123" s="109" t="s">
        <v>258</v>
      </c>
      <c r="C123" s="118">
        <v>1250</v>
      </c>
    </row>
    <row r="124" spans="1:3">
      <c r="A124" s="117" t="s">
        <v>380</v>
      </c>
      <c r="B124" s="109" t="s">
        <v>258</v>
      </c>
      <c r="C124" s="118">
        <v>250</v>
      </c>
    </row>
    <row r="125" spans="1:3">
      <c r="A125" s="117" t="s">
        <v>381</v>
      </c>
      <c r="B125" s="109" t="s">
        <v>258</v>
      </c>
      <c r="C125" s="118">
        <v>14.5</v>
      </c>
    </row>
    <row r="126" spans="1:3">
      <c r="A126" s="117" t="s">
        <v>382</v>
      </c>
      <c r="B126" s="109" t="s">
        <v>258</v>
      </c>
      <c r="C126" s="118">
        <v>40</v>
      </c>
    </row>
    <row r="127" spans="1:3">
      <c r="A127" s="117" t="s">
        <v>383</v>
      </c>
      <c r="B127" s="109" t="s">
        <v>258</v>
      </c>
      <c r="C127" s="118">
        <v>15</v>
      </c>
    </row>
    <row r="128" spans="1:3">
      <c r="A128" s="117" t="s">
        <v>384</v>
      </c>
      <c r="B128" s="109" t="s">
        <v>258</v>
      </c>
      <c r="C128" s="118">
        <v>100</v>
      </c>
    </row>
    <row r="129" spans="1:3">
      <c r="A129" s="117" t="s">
        <v>385</v>
      </c>
      <c r="B129" s="109" t="s">
        <v>258</v>
      </c>
      <c r="C129" s="118">
        <v>20</v>
      </c>
    </row>
    <row r="130" spans="1:3">
      <c r="A130" s="117" t="s">
        <v>386</v>
      </c>
      <c r="B130" s="109" t="s">
        <v>258</v>
      </c>
      <c r="C130" s="118">
        <v>10</v>
      </c>
    </row>
    <row r="131" spans="1:3">
      <c r="A131" s="117" t="s">
        <v>387</v>
      </c>
      <c r="B131" s="109" t="s">
        <v>258</v>
      </c>
      <c r="C131" s="118">
        <v>10</v>
      </c>
    </row>
    <row r="132" spans="1:3">
      <c r="A132" s="117" t="s">
        <v>388</v>
      </c>
      <c r="B132" s="109" t="s">
        <v>258</v>
      </c>
      <c r="C132" s="118">
        <v>35</v>
      </c>
    </row>
    <row r="133" spans="1:3">
      <c r="A133" s="117" t="s">
        <v>389</v>
      </c>
      <c r="B133" s="109" t="s">
        <v>258</v>
      </c>
      <c r="C133" s="118">
        <v>35</v>
      </c>
    </row>
    <row r="134" spans="1:3">
      <c r="A134" s="117" t="s">
        <v>390</v>
      </c>
      <c r="B134" s="109" t="s">
        <v>258</v>
      </c>
      <c r="C134" s="118">
        <v>35</v>
      </c>
    </row>
    <row r="135" spans="1:3">
      <c r="A135" s="117" t="s">
        <v>391</v>
      </c>
      <c r="B135" s="109" t="s">
        <v>258</v>
      </c>
      <c r="C135" s="118">
        <v>35</v>
      </c>
    </row>
    <row r="136" spans="1:3">
      <c r="A136" s="122" t="s">
        <v>391</v>
      </c>
      <c r="B136" s="123" t="s">
        <v>258</v>
      </c>
      <c r="C136" s="124">
        <v>35</v>
      </c>
    </row>
  </sheetData>
  <mergeCells count="5">
    <mergeCell ref="E54:H54"/>
    <mergeCell ref="A1:C1"/>
    <mergeCell ref="E1:H1"/>
    <mergeCell ref="E20:H20"/>
    <mergeCell ref="J1:L1"/>
  </mergeCell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  <pageSetUpPr fitToPage="1"/>
  </sheetPr>
  <dimension ref="A1:W53"/>
  <sheetViews>
    <sheetView topLeftCell="B28" zoomScale="80" zoomScaleNormal="80" workbookViewId="0">
      <selection activeCell="E19" sqref="E19"/>
    </sheetView>
  </sheetViews>
  <sheetFormatPr baseColWidth="10" defaultRowHeight="14.5"/>
  <cols>
    <col min="1" max="1" width="18.6328125" style="180" customWidth="1"/>
    <col min="2" max="2" width="6.6328125" style="180" customWidth="1"/>
    <col min="3" max="3" width="8.6328125" style="181" customWidth="1"/>
    <col min="4" max="4" width="12.6328125" style="181" customWidth="1"/>
    <col min="5" max="6" width="12.6328125" style="180" customWidth="1"/>
    <col min="7" max="7" width="1.6328125" style="180" customWidth="1"/>
    <col min="8" max="8" width="22.6328125" style="180" customWidth="1"/>
    <col min="9" max="10" width="1.6328125" style="180" customWidth="1"/>
    <col min="11" max="11" width="10.6328125" style="180" customWidth="1"/>
    <col min="12" max="12" width="6.6328125" style="182" customWidth="1"/>
    <col min="13" max="13" width="12.6328125" style="180" customWidth="1"/>
    <col min="14" max="14" width="1.6328125" style="180" customWidth="1"/>
    <col min="15" max="15" width="12.6328125" style="180" customWidth="1"/>
    <col min="16" max="16" width="10.6328125" style="180" customWidth="1"/>
    <col min="17" max="18" width="1.6328125" style="180" customWidth="1"/>
    <col min="19" max="23" width="12.6328125" style="180" customWidth="1"/>
    <col min="24" max="16384" width="10.90625" style="180"/>
  </cols>
  <sheetData>
    <row r="1" spans="1:23" s="171" customFormat="1" ht="14.4" customHeight="1">
      <c r="C1" s="172"/>
      <c r="D1" s="172"/>
      <c r="E1" s="173"/>
      <c r="F1" s="288" t="s">
        <v>20</v>
      </c>
      <c r="G1" s="288"/>
      <c r="H1" s="288"/>
      <c r="I1" s="288"/>
      <c r="J1" s="288"/>
      <c r="K1" s="288"/>
      <c r="L1" s="288"/>
      <c r="S1" s="173"/>
      <c r="T1" s="173"/>
      <c r="U1" s="173"/>
      <c r="V1" s="173"/>
      <c r="W1" s="173"/>
    </row>
    <row r="2" spans="1:23" s="171" customFormat="1" ht="14.4" customHeight="1">
      <c r="A2" s="173"/>
      <c r="B2" s="173"/>
      <c r="C2" s="172"/>
      <c r="D2" s="172"/>
      <c r="E2" s="173"/>
      <c r="F2" s="288"/>
      <c r="G2" s="288"/>
      <c r="H2" s="288"/>
      <c r="I2" s="288"/>
      <c r="J2" s="288"/>
      <c r="K2" s="288"/>
      <c r="L2" s="288"/>
      <c r="S2" s="173" t="s">
        <v>21</v>
      </c>
      <c r="T2" s="174">
        <v>44382</v>
      </c>
      <c r="U2" s="174"/>
      <c r="V2" s="175"/>
      <c r="W2" s="176" t="s">
        <v>22</v>
      </c>
    </row>
    <row r="3" spans="1:23" s="171" customFormat="1" ht="14.4" customHeight="1">
      <c r="A3" s="173" t="s">
        <v>236</v>
      </c>
      <c r="B3" s="177" t="s">
        <v>237</v>
      </c>
      <c r="C3" s="178"/>
      <c r="D3" s="285"/>
      <c r="E3" s="285"/>
      <c r="F3" s="288"/>
      <c r="G3" s="288"/>
      <c r="H3" s="288"/>
      <c r="I3" s="288"/>
      <c r="J3" s="288"/>
      <c r="K3" s="288"/>
      <c r="L3" s="288"/>
      <c r="U3" s="173"/>
      <c r="V3" s="173"/>
      <c r="W3" s="173"/>
    </row>
    <row r="4" spans="1:23" s="171" customFormat="1" ht="14.4" customHeight="1">
      <c r="A4" s="173" t="s">
        <v>505</v>
      </c>
      <c r="B4" s="177" t="s">
        <v>23</v>
      </c>
      <c r="C4" s="172"/>
      <c r="D4" s="172"/>
      <c r="E4" s="173"/>
      <c r="L4" s="179"/>
      <c r="S4" s="173"/>
      <c r="T4" s="173"/>
      <c r="U4" s="173"/>
      <c r="V4" s="173"/>
      <c r="W4" s="173"/>
    </row>
    <row r="5" spans="1:23" ht="3" customHeight="1" thickBot="1">
      <c r="S5" s="183"/>
      <c r="T5" s="183"/>
      <c r="U5" s="183"/>
      <c r="V5" s="183"/>
      <c r="W5" s="183"/>
    </row>
    <row r="6" spans="1:23" ht="3" customHeight="1" thickTop="1" thickBot="1">
      <c r="A6" s="184"/>
      <c r="B6" s="185"/>
      <c r="C6" s="186"/>
      <c r="D6" s="186"/>
      <c r="E6" s="185"/>
      <c r="F6" s="185"/>
      <c r="G6" s="185"/>
      <c r="H6" s="185"/>
      <c r="I6" s="187"/>
      <c r="K6" s="184"/>
      <c r="L6" s="188"/>
      <c r="M6" s="185"/>
      <c r="N6" s="185"/>
      <c r="O6" s="185"/>
      <c r="P6" s="185"/>
      <c r="Q6" s="187"/>
      <c r="S6" s="189"/>
      <c r="T6" s="190"/>
      <c r="U6" s="190"/>
      <c r="V6" s="190"/>
      <c r="W6" s="191"/>
    </row>
    <row r="7" spans="1:23" s="173" customFormat="1" ht="13.5" thickBot="1">
      <c r="A7" s="292"/>
      <c r="B7" s="293" t="s">
        <v>24</v>
      </c>
      <c r="C7" s="294"/>
      <c r="D7" s="192"/>
      <c r="E7" s="193"/>
      <c r="F7" s="193"/>
      <c r="G7" s="193"/>
      <c r="H7" s="193"/>
      <c r="I7" s="194"/>
      <c r="K7" s="195" t="s">
        <v>0</v>
      </c>
      <c r="L7" s="196"/>
      <c r="M7" s="197"/>
      <c r="N7" s="193"/>
      <c r="O7" s="198" t="s">
        <v>25</v>
      </c>
      <c r="P7" s="197"/>
      <c r="Q7" s="194"/>
      <c r="S7" s="295" t="s">
        <v>69</v>
      </c>
      <c r="T7" s="296"/>
      <c r="U7" s="296"/>
      <c r="V7" s="296"/>
      <c r="W7" s="297"/>
    </row>
    <row r="8" spans="1:23" s="173" customFormat="1" ht="3" customHeight="1" thickBot="1">
      <c r="A8" s="292"/>
      <c r="B8" s="199"/>
      <c r="C8" s="199"/>
      <c r="D8" s="199"/>
      <c r="E8" s="193"/>
      <c r="F8" s="193"/>
      <c r="G8" s="193"/>
      <c r="H8" s="193"/>
      <c r="I8" s="194"/>
      <c r="K8" s="195"/>
      <c r="L8" s="196"/>
      <c r="M8" s="193"/>
      <c r="N8" s="193"/>
      <c r="O8" s="198"/>
      <c r="P8" s="193"/>
      <c r="Q8" s="194"/>
      <c r="S8" s="295"/>
      <c r="T8" s="296"/>
      <c r="U8" s="296"/>
      <c r="V8" s="296"/>
      <c r="W8" s="297"/>
    </row>
    <row r="9" spans="1:23" s="173" customFormat="1" ht="29" customHeight="1" thickBot="1">
      <c r="A9" s="292"/>
      <c r="B9" s="298" t="s">
        <v>26</v>
      </c>
      <c r="C9" s="299"/>
      <c r="D9" s="300"/>
      <c r="E9" s="301"/>
      <c r="F9" s="301"/>
      <c r="G9" s="301"/>
      <c r="H9" s="302"/>
      <c r="I9" s="194"/>
      <c r="K9" s="195" t="s">
        <v>27</v>
      </c>
      <c r="L9" s="196"/>
      <c r="M9" s="200" t="s">
        <v>503</v>
      </c>
      <c r="N9" s="193"/>
      <c r="O9" s="198"/>
      <c r="P9" s="201"/>
      <c r="Q9" s="194"/>
      <c r="S9" s="295"/>
      <c r="T9" s="296"/>
      <c r="U9" s="296"/>
      <c r="V9" s="296"/>
      <c r="W9" s="297"/>
    </row>
    <row r="10" spans="1:23" s="173" customFormat="1" ht="3" customHeight="1" thickBot="1">
      <c r="A10" s="292"/>
      <c r="B10" s="199"/>
      <c r="C10" s="199"/>
      <c r="D10" s="199"/>
      <c r="E10" s="199"/>
      <c r="F10" s="199"/>
      <c r="G10" s="199"/>
      <c r="H10" s="199"/>
      <c r="I10" s="194"/>
      <c r="K10" s="195"/>
      <c r="L10" s="196"/>
      <c r="M10" s="193"/>
      <c r="N10" s="193"/>
      <c r="O10" s="198"/>
      <c r="P10" s="193"/>
      <c r="Q10" s="194"/>
      <c r="S10" s="295"/>
      <c r="T10" s="296"/>
      <c r="U10" s="296"/>
      <c r="V10" s="296"/>
      <c r="W10" s="297"/>
    </row>
    <row r="11" spans="1:23" s="173" customFormat="1" ht="13.5" thickBot="1">
      <c r="A11" s="292"/>
      <c r="B11" s="293" t="s">
        <v>28</v>
      </c>
      <c r="C11" s="294"/>
      <c r="D11" s="303"/>
      <c r="E11" s="304"/>
      <c r="F11" s="304"/>
      <c r="G11" s="304"/>
      <c r="H11" s="305"/>
      <c r="I11" s="194"/>
      <c r="K11" s="195" t="s">
        <v>29</v>
      </c>
      <c r="L11" s="196"/>
      <c r="M11" s="197"/>
      <c r="N11" s="193"/>
      <c r="O11" s="198" t="s">
        <v>30</v>
      </c>
      <c r="P11" s="197"/>
      <c r="Q11" s="194"/>
      <c r="S11" s="295"/>
      <c r="T11" s="296"/>
      <c r="U11" s="296"/>
      <c r="V11" s="296"/>
      <c r="W11" s="297"/>
    </row>
    <row r="12" spans="1:23" s="173" customFormat="1" ht="3" customHeight="1" thickBot="1">
      <c r="A12" s="292"/>
      <c r="B12" s="199"/>
      <c r="C12" s="199"/>
      <c r="D12" s="199"/>
      <c r="E12" s="199"/>
      <c r="F12" s="199"/>
      <c r="G12" s="199"/>
      <c r="H12" s="199"/>
      <c r="I12" s="194"/>
      <c r="K12" s="195"/>
      <c r="L12" s="196"/>
      <c r="M12" s="193"/>
      <c r="N12" s="193"/>
      <c r="O12" s="193"/>
      <c r="P12" s="193"/>
      <c r="Q12" s="194"/>
      <c r="S12" s="295"/>
      <c r="T12" s="296"/>
      <c r="U12" s="296"/>
      <c r="V12" s="296"/>
      <c r="W12" s="297"/>
    </row>
    <row r="13" spans="1:23" s="173" customFormat="1" ht="13.5" thickBot="1">
      <c r="A13" s="292"/>
      <c r="B13" s="293" t="s">
        <v>31</v>
      </c>
      <c r="C13" s="293"/>
      <c r="D13" s="303"/>
      <c r="E13" s="305"/>
      <c r="F13" s="306" t="s">
        <v>32</v>
      </c>
      <c r="G13" s="307"/>
      <c r="H13" s="197"/>
      <c r="I13" s="194"/>
      <c r="K13" s="195" t="s">
        <v>33</v>
      </c>
      <c r="L13" s="196"/>
      <c r="M13" s="202"/>
      <c r="N13" s="193"/>
      <c r="O13" s="193"/>
      <c r="P13" s="203"/>
      <c r="Q13" s="194"/>
      <c r="S13" s="295"/>
      <c r="T13" s="296"/>
      <c r="U13" s="296"/>
      <c r="V13" s="296"/>
      <c r="W13" s="297"/>
    </row>
    <row r="14" spans="1:23" s="171" customFormat="1" ht="3" customHeight="1" thickBot="1">
      <c r="A14" s="204"/>
      <c r="B14" s="205"/>
      <c r="C14" s="205"/>
      <c r="D14" s="205"/>
      <c r="E14" s="205"/>
      <c r="F14" s="205"/>
      <c r="G14" s="206"/>
      <c r="H14" s="206"/>
      <c r="I14" s="207"/>
      <c r="K14" s="204"/>
      <c r="L14" s="208"/>
      <c r="M14" s="206"/>
      <c r="N14" s="206"/>
      <c r="O14" s="206"/>
      <c r="P14" s="206"/>
      <c r="Q14" s="207"/>
      <c r="S14" s="209"/>
      <c r="T14" s="210"/>
      <c r="U14" s="210"/>
      <c r="V14" s="210"/>
      <c r="W14" s="211"/>
    </row>
    <row r="15" spans="1:23" ht="9" customHeight="1" thickTop="1" thickBot="1"/>
    <row r="16" spans="1:23" s="213" customFormat="1" ht="29" customHeight="1" thickBot="1">
      <c r="A16" s="286" t="s">
        <v>34</v>
      </c>
      <c r="B16" s="286"/>
      <c r="C16" s="286"/>
      <c r="D16" s="286"/>
      <c r="E16" s="286"/>
      <c r="F16" s="286"/>
      <c r="G16" s="212"/>
      <c r="H16" s="286" t="s">
        <v>66</v>
      </c>
      <c r="I16" s="286"/>
      <c r="J16" s="286"/>
      <c r="K16" s="286"/>
      <c r="L16" s="286"/>
      <c r="M16" s="286"/>
      <c r="N16" s="212"/>
      <c r="O16" s="287" t="s">
        <v>35</v>
      </c>
      <c r="P16" s="287"/>
      <c r="Q16" s="287"/>
      <c r="R16" s="287"/>
      <c r="S16" s="287"/>
      <c r="T16" s="287"/>
      <c r="U16" s="287"/>
      <c r="V16" s="287"/>
      <c r="W16" s="287"/>
    </row>
    <row r="17" spans="1:23" s="173" customFormat="1" ht="29" customHeight="1" thickBot="1">
      <c r="A17" s="289" t="s">
        <v>36</v>
      </c>
      <c r="B17" s="289"/>
      <c r="C17" s="157" t="s">
        <v>37</v>
      </c>
      <c r="D17" s="157" t="s">
        <v>16</v>
      </c>
      <c r="E17" s="157" t="s">
        <v>38</v>
      </c>
      <c r="F17" s="157" t="s">
        <v>39</v>
      </c>
      <c r="G17" s="193"/>
      <c r="H17" s="290"/>
      <c r="I17" s="290"/>
      <c r="J17" s="290"/>
      <c r="K17" s="169" t="s">
        <v>40</v>
      </c>
      <c r="L17" s="170" t="s">
        <v>41</v>
      </c>
      <c r="M17" s="157" t="s">
        <v>42</v>
      </c>
      <c r="N17" s="193"/>
      <c r="O17" s="291"/>
      <c r="P17" s="291"/>
      <c r="Q17" s="291"/>
      <c r="R17" s="291"/>
      <c r="S17" s="214" t="s">
        <v>43</v>
      </c>
      <c r="T17" s="215" t="s">
        <v>44</v>
      </c>
      <c r="U17" s="216" t="s">
        <v>45</v>
      </c>
      <c r="V17" s="216" t="s">
        <v>235</v>
      </c>
      <c r="W17" s="215" t="s">
        <v>46</v>
      </c>
    </row>
    <row r="18" spans="1:23" s="173" customFormat="1" ht="14.4" customHeight="1" thickBot="1">
      <c r="A18" s="311" t="s">
        <v>83</v>
      </c>
      <c r="B18" s="312"/>
      <c r="C18" s="158"/>
      <c r="D18" s="158"/>
      <c r="E18" s="159">
        <f>SUM('2:4'!K47)</f>
        <v>0</v>
      </c>
      <c r="F18" s="160" t="e">
        <f>(E18/$E$23)</f>
        <v>#DIV/0!</v>
      </c>
      <c r="G18" s="193"/>
      <c r="H18" s="308" t="s">
        <v>67</v>
      </c>
      <c r="I18" s="308"/>
      <c r="J18" s="308"/>
      <c r="K18" s="166">
        <f>SUM('2:4'!O47)</f>
        <v>0</v>
      </c>
      <c r="L18" s="167">
        <v>1</v>
      </c>
      <c r="M18" s="167">
        <f>K18*L18</f>
        <v>0</v>
      </c>
      <c r="N18" s="193"/>
      <c r="O18" s="313" t="s">
        <v>62</v>
      </c>
      <c r="P18" s="313"/>
      <c r="Q18" s="313"/>
      <c r="R18" s="313"/>
      <c r="S18" s="219"/>
      <c r="T18" s="219"/>
      <c r="U18" s="219"/>
      <c r="V18" s="220"/>
      <c r="W18" s="219"/>
    </row>
    <row r="19" spans="1:23" s="173" customFormat="1" ht="14.4" customHeight="1" thickBot="1">
      <c r="A19" s="314" t="s">
        <v>245</v>
      </c>
      <c r="B19" s="314"/>
      <c r="C19" s="161"/>
      <c r="D19" s="161"/>
      <c r="E19" s="162">
        <f>SUM('2:4'!F47)</f>
        <v>0</v>
      </c>
      <c r="F19" s="160" t="e">
        <f>(E19/$E$23)</f>
        <v>#DIV/0!</v>
      </c>
      <c r="G19" s="193"/>
      <c r="H19" s="308"/>
      <c r="I19" s="308"/>
      <c r="J19" s="308"/>
      <c r="K19" s="167"/>
      <c r="L19" s="167"/>
      <c r="M19" s="167"/>
      <c r="N19" s="193"/>
      <c r="O19" s="309" t="s">
        <v>506</v>
      </c>
      <c r="P19" s="309"/>
      <c r="Q19" s="309"/>
      <c r="R19" s="309"/>
      <c r="S19" s="221">
        <v>0</v>
      </c>
      <c r="T19" s="221">
        <v>0</v>
      </c>
      <c r="U19" s="221">
        <v>0</v>
      </c>
      <c r="V19" s="222">
        <v>0</v>
      </c>
      <c r="W19" s="219"/>
    </row>
    <row r="20" spans="1:23" s="173" customFormat="1" ht="14.4" customHeight="1" thickBot="1">
      <c r="A20" s="315" t="s">
        <v>246</v>
      </c>
      <c r="B20" s="315"/>
      <c r="C20" s="161"/>
      <c r="D20" s="161"/>
      <c r="E20" s="162">
        <f>SUM('2:4'!H47)</f>
        <v>0</v>
      </c>
      <c r="F20" s="160" t="e">
        <f>(E20/$E$23)</f>
        <v>#DIV/0!</v>
      </c>
      <c r="G20" s="193"/>
      <c r="H20" s="308"/>
      <c r="I20" s="308"/>
      <c r="J20" s="308"/>
      <c r="K20" s="158"/>
      <c r="L20" s="158"/>
      <c r="M20" s="158"/>
      <c r="N20" s="193"/>
      <c r="O20" s="309" t="s">
        <v>63</v>
      </c>
      <c r="P20" s="309"/>
      <c r="Q20" s="309"/>
      <c r="R20" s="309"/>
      <c r="S20" s="221">
        <v>0</v>
      </c>
      <c r="T20" s="221">
        <v>0</v>
      </c>
      <c r="U20" s="221">
        <v>0</v>
      </c>
      <c r="V20" s="222">
        <v>0</v>
      </c>
      <c r="W20" s="219"/>
    </row>
    <row r="21" spans="1:23" s="173" customFormat="1" ht="14.4" customHeight="1" thickBot="1">
      <c r="A21" s="311" t="s">
        <v>48</v>
      </c>
      <c r="B21" s="312"/>
      <c r="C21" s="158"/>
      <c r="D21" s="158"/>
      <c r="E21" s="159">
        <f>SUM('2:4'!M47)</f>
        <v>0</v>
      </c>
      <c r="F21" s="160" t="e">
        <f>(E21/$E$23)</f>
        <v>#DIV/0!</v>
      </c>
      <c r="G21" s="193"/>
      <c r="H21" s="310"/>
      <c r="I21" s="310"/>
      <c r="J21" s="310"/>
      <c r="K21" s="164"/>
      <c r="L21" s="168"/>
      <c r="M21" s="164"/>
      <c r="N21" s="193"/>
      <c r="O21" s="309" t="s">
        <v>64</v>
      </c>
      <c r="P21" s="309"/>
      <c r="Q21" s="309"/>
      <c r="R21" s="309"/>
      <c r="S21" s="221">
        <v>0</v>
      </c>
      <c r="T21" s="221">
        <v>0</v>
      </c>
      <c r="U21" s="221">
        <v>0</v>
      </c>
      <c r="V21" s="222">
        <v>0</v>
      </c>
      <c r="W21" s="219"/>
    </row>
    <row r="22" spans="1:23" s="173" customFormat="1" ht="14.4" customHeight="1" thickBot="1">
      <c r="A22" s="319"/>
      <c r="B22" s="319"/>
      <c r="C22" s="163"/>
      <c r="D22" s="163"/>
      <c r="E22" s="164"/>
      <c r="F22" s="164"/>
      <c r="G22" s="193"/>
      <c r="H22" s="308" t="s">
        <v>68</v>
      </c>
      <c r="I22" s="308"/>
      <c r="J22" s="308"/>
      <c r="K22" s="166">
        <f>SUM('2:4'!Q47)</f>
        <v>0</v>
      </c>
      <c r="L22" s="167">
        <v>1</v>
      </c>
      <c r="M22" s="167">
        <f>K22*L22</f>
        <v>0</v>
      </c>
      <c r="N22" s="193"/>
      <c r="O22" s="313" t="s">
        <v>65</v>
      </c>
      <c r="P22" s="313"/>
      <c r="Q22" s="313"/>
      <c r="R22" s="313"/>
      <c r="S22" s="224">
        <f>SUM(S19:S21)</f>
        <v>0</v>
      </c>
      <c r="T22" s="224">
        <f>SUM(T19:T21)</f>
        <v>0</v>
      </c>
      <c r="U22" s="224">
        <f>SUM(U19:U21)</f>
        <v>0</v>
      </c>
      <c r="V22" s="225">
        <f>SUM(V19:V21)</f>
        <v>0</v>
      </c>
      <c r="W22" s="226">
        <f>S41*S22+T41*T22+U41*U22+V41*V22</f>
        <v>0</v>
      </c>
    </row>
    <row r="23" spans="1:23" s="173" customFormat="1" ht="14.4" customHeight="1" thickBot="1">
      <c r="A23" s="308" t="s">
        <v>81</v>
      </c>
      <c r="B23" s="308"/>
      <c r="C23" s="308"/>
      <c r="D23" s="308"/>
      <c r="E23" s="165">
        <f>SUM(E18:E22)</f>
        <v>0</v>
      </c>
      <c r="F23" s="165"/>
      <c r="G23" s="193"/>
      <c r="H23" s="318"/>
      <c r="I23" s="318"/>
      <c r="J23" s="318"/>
      <c r="K23" s="218"/>
      <c r="L23" s="218"/>
      <c r="M23" s="218"/>
      <c r="N23" s="193"/>
      <c r="O23" s="313" t="s">
        <v>47</v>
      </c>
      <c r="P23" s="313"/>
      <c r="Q23" s="313"/>
      <c r="R23" s="313"/>
      <c r="S23" s="219"/>
      <c r="T23" s="219"/>
      <c r="U23" s="219"/>
      <c r="V23" s="219"/>
      <c r="W23" s="227"/>
    </row>
    <row r="24" spans="1:23" s="173" customFormat="1" ht="14.4" customHeight="1" thickBot="1">
      <c r="A24" s="316"/>
      <c r="B24" s="316"/>
      <c r="C24" s="228"/>
      <c r="D24" s="228"/>
      <c r="E24" s="193"/>
      <c r="F24" s="193"/>
      <c r="G24" s="193"/>
      <c r="H24" s="317"/>
      <c r="I24" s="317"/>
      <c r="J24" s="317"/>
      <c r="K24" s="218"/>
      <c r="L24" s="218"/>
      <c r="M24" s="218"/>
      <c r="N24" s="193"/>
      <c r="O24" s="309" t="s">
        <v>507</v>
      </c>
      <c r="P24" s="309"/>
      <c r="Q24" s="309"/>
      <c r="R24" s="309"/>
      <c r="S24" s="229">
        <v>0.1</v>
      </c>
      <c r="T24" s="229">
        <v>0.1</v>
      </c>
      <c r="U24" s="229">
        <v>0.1</v>
      </c>
      <c r="V24" s="221">
        <v>0.1333</v>
      </c>
      <c r="W24" s="230"/>
    </row>
    <row r="25" spans="1:23" s="173" customFormat="1" ht="14.4" customHeight="1" thickBot="1">
      <c r="A25" s="316"/>
      <c r="B25" s="316"/>
      <c r="C25" s="228"/>
      <c r="D25" s="228"/>
      <c r="E25" s="193"/>
      <c r="F25" s="193"/>
      <c r="G25" s="193"/>
      <c r="H25" s="318"/>
      <c r="I25" s="318"/>
      <c r="J25" s="318"/>
      <c r="K25" s="217"/>
      <c r="L25" s="217"/>
      <c r="M25" s="217"/>
      <c r="N25" s="193"/>
      <c r="O25" s="309" t="s">
        <v>508</v>
      </c>
      <c r="P25" s="309"/>
      <c r="Q25" s="309"/>
      <c r="R25" s="309"/>
      <c r="S25" s="229">
        <v>0.08</v>
      </c>
      <c r="T25" s="229">
        <v>0.08</v>
      </c>
      <c r="U25" s="229">
        <v>0.08</v>
      </c>
      <c r="V25" s="221">
        <v>0.1</v>
      </c>
      <c r="W25" s="227"/>
    </row>
    <row r="26" spans="1:23" s="173" customFormat="1" ht="14.4" customHeight="1" thickBot="1">
      <c r="A26" s="228"/>
      <c r="B26" s="228"/>
      <c r="C26" s="228"/>
      <c r="D26" s="228"/>
      <c r="E26" s="193"/>
      <c r="F26" s="193"/>
      <c r="G26" s="193"/>
      <c r="H26" s="318"/>
      <c r="I26" s="318"/>
      <c r="J26" s="318"/>
      <c r="K26" s="231"/>
      <c r="L26" s="231"/>
      <c r="M26" s="231"/>
      <c r="N26" s="193"/>
      <c r="O26" s="309" t="s">
        <v>509</v>
      </c>
      <c r="P26" s="309"/>
      <c r="Q26" s="309"/>
      <c r="R26" s="309"/>
      <c r="S26" s="229">
        <v>0.08</v>
      </c>
      <c r="T26" s="229">
        <v>0.08</v>
      </c>
      <c r="U26" s="229">
        <v>0.08</v>
      </c>
      <c r="V26" s="221">
        <v>0.1</v>
      </c>
      <c r="W26" s="227"/>
    </row>
    <row r="27" spans="1:23" s="173" customFormat="1" ht="14.4" customHeight="1" thickBot="1">
      <c r="A27" s="316"/>
      <c r="B27" s="316"/>
      <c r="C27" s="228"/>
      <c r="D27" s="228"/>
      <c r="E27" s="193"/>
      <c r="F27" s="193"/>
      <c r="G27" s="193"/>
      <c r="H27" s="316"/>
      <c r="I27" s="316"/>
      <c r="J27" s="316"/>
      <c r="K27" s="193"/>
      <c r="L27" s="223"/>
      <c r="M27" s="193"/>
      <c r="N27" s="193"/>
      <c r="O27" s="313" t="s">
        <v>49</v>
      </c>
      <c r="P27" s="313"/>
      <c r="Q27" s="313"/>
      <c r="R27" s="313"/>
      <c r="S27" s="232">
        <f>SUM(S24:S26)</f>
        <v>0.26</v>
      </c>
      <c r="T27" s="232">
        <f t="shared" ref="T27:V27" si="0">SUM(T24:T26)</f>
        <v>0.26</v>
      </c>
      <c r="U27" s="232">
        <f t="shared" si="0"/>
        <v>0.26</v>
      </c>
      <c r="V27" s="233">
        <f t="shared" si="0"/>
        <v>0.33330000000000004</v>
      </c>
      <c r="W27" s="226">
        <f>S41*S27+T41*T27+U41*U27+V41*V27</f>
        <v>0</v>
      </c>
    </row>
    <row r="28" spans="1:23" s="173" customFormat="1" ht="14.4" customHeight="1" thickBot="1">
      <c r="A28" s="322"/>
      <c r="B28" s="322"/>
      <c r="C28" s="234"/>
      <c r="D28" s="234"/>
      <c r="E28" s="234"/>
      <c r="F28" s="234"/>
      <c r="G28" s="193"/>
      <c r="H28" s="316"/>
      <c r="I28" s="316"/>
      <c r="J28" s="316"/>
      <c r="K28" s="193"/>
      <c r="L28" s="223"/>
      <c r="M28" s="193"/>
      <c r="N28" s="193"/>
      <c r="O28" s="313" t="s">
        <v>50</v>
      </c>
      <c r="P28" s="313"/>
      <c r="Q28" s="313"/>
      <c r="R28" s="313"/>
      <c r="S28" s="219"/>
      <c r="T28" s="219"/>
      <c r="U28" s="219"/>
      <c r="V28" s="219"/>
      <c r="W28" s="227"/>
    </row>
    <row r="29" spans="1:23" s="173" customFormat="1" ht="14.4" customHeight="1" thickBot="1">
      <c r="A29" s="322"/>
      <c r="B29" s="322"/>
      <c r="C29" s="234"/>
      <c r="D29" s="234"/>
      <c r="E29" s="234"/>
      <c r="F29" s="234"/>
      <c r="G29" s="193"/>
      <c r="H29" s="320"/>
      <c r="I29" s="320"/>
      <c r="J29" s="320"/>
      <c r="K29" s="235"/>
      <c r="L29" s="223"/>
      <c r="M29" s="193"/>
      <c r="N29" s="193"/>
      <c r="O29" s="321" t="s">
        <v>51</v>
      </c>
      <c r="P29" s="321"/>
      <c r="Q29" s="321"/>
      <c r="R29" s="321"/>
      <c r="S29" s="236">
        <v>0.03</v>
      </c>
      <c r="T29" s="236">
        <v>0.03</v>
      </c>
      <c r="U29" s="236">
        <v>0.03</v>
      </c>
      <c r="V29" s="237">
        <v>0</v>
      </c>
      <c r="W29" s="227"/>
    </row>
    <row r="30" spans="1:23" s="173" customFormat="1" ht="14.4" customHeight="1" thickBot="1">
      <c r="A30" s="322"/>
      <c r="B30" s="322"/>
      <c r="C30" s="234"/>
      <c r="D30" s="234"/>
      <c r="E30" s="234"/>
      <c r="F30" s="234"/>
      <c r="G30" s="193"/>
      <c r="H30" s="320"/>
      <c r="I30" s="320"/>
      <c r="J30" s="320"/>
      <c r="K30" s="235"/>
      <c r="L30" s="223"/>
      <c r="M30" s="193"/>
      <c r="N30" s="193"/>
      <c r="O30" s="309" t="s">
        <v>52</v>
      </c>
      <c r="P30" s="309"/>
      <c r="Q30" s="309"/>
      <c r="R30" s="309"/>
      <c r="S30" s="236">
        <v>0</v>
      </c>
      <c r="T30" s="236">
        <v>0</v>
      </c>
      <c r="U30" s="236">
        <v>0</v>
      </c>
      <c r="V30" s="237">
        <v>0</v>
      </c>
      <c r="W30" s="227"/>
    </row>
    <row r="31" spans="1:23" s="173" customFormat="1" ht="14.4" customHeight="1" thickBot="1">
      <c r="A31" s="322"/>
      <c r="B31" s="322"/>
      <c r="C31" s="234"/>
      <c r="D31" s="234"/>
      <c r="E31" s="234"/>
      <c r="F31" s="234"/>
      <c r="G31" s="193"/>
      <c r="H31" s="316"/>
      <c r="I31" s="316"/>
      <c r="J31" s="316"/>
      <c r="K31" s="193"/>
      <c r="L31" s="223"/>
      <c r="M31" s="193"/>
      <c r="N31" s="193"/>
      <c r="O31" s="309" t="s">
        <v>53</v>
      </c>
      <c r="P31" s="309"/>
      <c r="Q31" s="309"/>
      <c r="R31" s="309"/>
      <c r="S31" s="236">
        <v>0</v>
      </c>
      <c r="T31" s="236">
        <v>0</v>
      </c>
      <c r="U31" s="236">
        <v>0</v>
      </c>
      <c r="V31" s="237">
        <v>0</v>
      </c>
      <c r="W31" s="227"/>
    </row>
    <row r="32" spans="1:23" s="173" customFormat="1" ht="14.4" customHeight="1" thickBot="1">
      <c r="A32" s="316"/>
      <c r="B32" s="316"/>
      <c r="C32" s="228"/>
      <c r="D32" s="228"/>
      <c r="E32" s="193"/>
      <c r="F32" s="193"/>
      <c r="G32" s="193"/>
      <c r="H32" s="316"/>
      <c r="I32" s="316"/>
      <c r="J32" s="316"/>
      <c r="K32" s="193"/>
      <c r="L32" s="223"/>
      <c r="M32" s="193"/>
      <c r="N32" s="193"/>
      <c r="O32" s="313" t="s">
        <v>54</v>
      </c>
      <c r="P32" s="313"/>
      <c r="Q32" s="313"/>
      <c r="R32" s="313"/>
      <c r="S32" s="233">
        <f>SUM(S29:S31)</f>
        <v>0.03</v>
      </c>
      <c r="T32" s="233">
        <f t="shared" ref="T32:V32" si="1">SUM(T29:T31)</f>
        <v>0.03</v>
      </c>
      <c r="U32" s="233">
        <f t="shared" si="1"/>
        <v>0.03</v>
      </c>
      <c r="V32" s="233">
        <f t="shared" si="1"/>
        <v>0</v>
      </c>
      <c r="W32" s="226">
        <f>S41*S32+T41*T32+U41*U32+V41*V32</f>
        <v>0</v>
      </c>
    </row>
    <row r="33" spans="1:23" s="171" customFormat="1" ht="14.4" customHeight="1" thickBot="1">
      <c r="A33" s="324"/>
      <c r="B33" s="324"/>
      <c r="C33" s="238"/>
      <c r="D33" s="238"/>
      <c r="E33" s="239"/>
      <c r="F33" s="239"/>
      <c r="G33" s="239"/>
      <c r="H33" s="324"/>
      <c r="I33" s="324"/>
      <c r="J33" s="324"/>
      <c r="K33" s="239"/>
      <c r="L33" s="240"/>
      <c r="M33" s="239"/>
      <c r="N33" s="239"/>
      <c r="O33" s="325"/>
      <c r="P33" s="325"/>
      <c r="Q33" s="325"/>
      <c r="R33" s="325"/>
      <c r="S33" s="239"/>
      <c r="T33" s="239"/>
      <c r="U33" s="239"/>
      <c r="V33" s="239"/>
      <c r="W33" s="239"/>
    </row>
    <row r="34" spans="1:23" s="244" customFormat="1" ht="29" customHeight="1" thickBot="1">
      <c r="A34" s="326"/>
      <c r="B34" s="326"/>
      <c r="C34" s="241"/>
      <c r="D34" s="241"/>
      <c r="E34" s="241"/>
      <c r="F34" s="241"/>
      <c r="G34" s="242"/>
      <c r="H34" s="323"/>
      <c r="I34" s="323"/>
      <c r="J34" s="323"/>
      <c r="K34" s="242"/>
      <c r="L34" s="243"/>
      <c r="M34" s="242"/>
      <c r="N34" s="242"/>
      <c r="O34" s="287" t="s">
        <v>55</v>
      </c>
      <c r="P34" s="287"/>
      <c r="Q34" s="287"/>
      <c r="R34" s="287"/>
      <c r="S34" s="287"/>
      <c r="T34" s="287"/>
      <c r="U34" s="287"/>
      <c r="V34" s="287"/>
      <c r="W34" s="287"/>
    </row>
    <row r="35" spans="1:23" s="173" customFormat="1" ht="29" customHeight="1" thickBot="1">
      <c r="A35" s="326"/>
      <c r="B35" s="326"/>
      <c r="C35" s="241"/>
      <c r="D35" s="241"/>
      <c r="E35" s="241"/>
      <c r="F35" s="241"/>
      <c r="G35" s="193"/>
      <c r="H35" s="316"/>
      <c r="I35" s="316"/>
      <c r="J35" s="316"/>
      <c r="K35" s="193"/>
      <c r="L35" s="223"/>
      <c r="M35" s="193"/>
      <c r="N35" s="193"/>
      <c r="O35" s="291"/>
      <c r="P35" s="291"/>
      <c r="Q35" s="291"/>
      <c r="R35" s="291"/>
      <c r="S35" s="214" t="s">
        <v>43</v>
      </c>
      <c r="T35" s="215" t="s">
        <v>44</v>
      </c>
      <c r="U35" s="216" t="s">
        <v>45</v>
      </c>
      <c r="V35" s="216" t="s">
        <v>235</v>
      </c>
      <c r="W35" s="215" t="s">
        <v>46</v>
      </c>
    </row>
    <row r="36" spans="1:23" s="173" customFormat="1" ht="14.4" customHeight="1" thickBot="1">
      <c r="A36" s="316"/>
      <c r="B36" s="316"/>
      <c r="C36" s="228"/>
      <c r="D36" s="228"/>
      <c r="E36" s="193"/>
      <c r="F36" s="193"/>
      <c r="G36" s="193"/>
      <c r="H36" s="316"/>
      <c r="I36" s="316"/>
      <c r="J36" s="316"/>
      <c r="K36" s="193"/>
      <c r="L36" s="223"/>
      <c r="M36" s="193"/>
      <c r="N36" s="193"/>
      <c r="O36" s="321" t="s">
        <v>43</v>
      </c>
      <c r="P36" s="321"/>
      <c r="Q36" s="321"/>
      <c r="R36" s="321"/>
      <c r="S36" s="245">
        <f>E18+E19+E20</f>
        <v>0</v>
      </c>
      <c r="T36" s="245">
        <f>E21</f>
        <v>0</v>
      </c>
      <c r="U36" s="245">
        <f>M18</f>
        <v>0</v>
      </c>
      <c r="V36" s="245">
        <f>M22</f>
        <v>0</v>
      </c>
      <c r="W36" s="246"/>
    </row>
    <row r="37" spans="1:23" s="173" customFormat="1" ht="14.4" customHeight="1" thickBot="1">
      <c r="A37" s="316"/>
      <c r="B37" s="316"/>
      <c r="C37" s="228"/>
      <c r="D37" s="228"/>
      <c r="E37" s="193"/>
      <c r="F37" s="193"/>
      <c r="G37" s="193"/>
      <c r="H37" s="316"/>
      <c r="I37" s="316"/>
      <c r="J37" s="316"/>
      <c r="K37" s="193"/>
      <c r="L37" s="223"/>
      <c r="M37" s="193"/>
      <c r="N37" s="193"/>
      <c r="O37" s="328" t="s">
        <v>56</v>
      </c>
      <c r="P37" s="328"/>
      <c r="Q37" s="328"/>
      <c r="R37" s="328"/>
      <c r="S37" s="246">
        <f>SUM(S36:S36)</f>
        <v>0</v>
      </c>
      <c r="T37" s="246">
        <f>SUM(T36:T36)</f>
        <v>0</v>
      </c>
      <c r="U37" s="246">
        <f>SUM(U36:U36)</f>
        <v>0</v>
      </c>
      <c r="V37" s="246">
        <f>SUM(V36:V36)</f>
        <v>0</v>
      </c>
      <c r="W37" s="247">
        <f>SUM(S37:V37)</f>
        <v>0</v>
      </c>
    </row>
    <row r="38" spans="1:23" s="173" customFormat="1" ht="14.4" customHeight="1" thickBot="1">
      <c r="A38" s="316"/>
      <c r="B38" s="316"/>
      <c r="C38" s="228"/>
      <c r="D38" s="228"/>
      <c r="E38" s="193"/>
      <c r="F38" s="193"/>
      <c r="G38" s="193"/>
      <c r="H38" s="316"/>
      <c r="I38" s="316"/>
      <c r="J38" s="316"/>
      <c r="K38" s="193"/>
      <c r="L38" s="223"/>
      <c r="M38" s="193"/>
      <c r="N38" s="193"/>
      <c r="O38" s="327" t="s">
        <v>57</v>
      </c>
      <c r="P38" s="327"/>
      <c r="Q38" s="327"/>
      <c r="R38" s="327"/>
      <c r="S38" s="248"/>
      <c r="T38" s="248"/>
      <c r="U38" s="248"/>
      <c r="V38" s="248"/>
      <c r="W38" s="248"/>
    </row>
    <row r="39" spans="1:23" s="173" customFormat="1" ht="14.4" customHeight="1" thickBot="1">
      <c r="A39" s="316"/>
      <c r="B39" s="316"/>
      <c r="C39" s="228"/>
      <c r="D39" s="228"/>
      <c r="E39" s="193"/>
      <c r="F39" s="193"/>
      <c r="G39" s="193"/>
      <c r="H39" s="316"/>
      <c r="I39" s="316"/>
      <c r="J39" s="316"/>
      <c r="K39" s="193"/>
      <c r="L39" s="223"/>
      <c r="M39" s="193"/>
      <c r="N39" s="193"/>
      <c r="O39" s="321" t="s">
        <v>58</v>
      </c>
      <c r="P39" s="321"/>
      <c r="Q39" s="321"/>
      <c r="R39" s="321"/>
      <c r="S39" s="249">
        <f>1/(1-(S22+S27+S32))</f>
        <v>1.4084507042253522</v>
      </c>
      <c r="T39" s="249">
        <f>1/(1-(T22+T27+T32))</f>
        <v>1.4084507042253522</v>
      </c>
      <c r="U39" s="249">
        <f>1/(1-(U22+U27+U32))</f>
        <v>1.4084507042253522</v>
      </c>
      <c r="V39" s="249">
        <v>1</v>
      </c>
      <c r="W39" s="250">
        <f>AVERAGE(S39:U39)</f>
        <v>1.4084507042253522</v>
      </c>
    </row>
    <row r="40" spans="1:23" s="173" customFormat="1" ht="14.4" customHeight="1" thickBot="1">
      <c r="A40" s="316"/>
      <c r="B40" s="316"/>
      <c r="C40" s="228"/>
      <c r="D40" s="228"/>
      <c r="E40" s="193"/>
      <c r="F40" s="193"/>
      <c r="G40" s="193"/>
      <c r="H40" s="316"/>
      <c r="I40" s="316"/>
      <c r="J40" s="316"/>
      <c r="K40" s="193"/>
      <c r="L40" s="223"/>
      <c r="M40" s="193"/>
      <c r="N40" s="193"/>
      <c r="O40" s="309" t="s">
        <v>510</v>
      </c>
      <c r="P40" s="309"/>
      <c r="Q40" s="309"/>
      <c r="R40" s="309"/>
      <c r="S40" s="251">
        <v>1.6</v>
      </c>
      <c r="T40" s="251">
        <v>1.6</v>
      </c>
      <c r="U40" s="251">
        <v>1.6</v>
      </c>
      <c r="V40" s="249"/>
      <c r="W40" s="252"/>
    </row>
    <row r="41" spans="1:23" s="173" customFormat="1" ht="14.4" customHeight="1" thickBot="1">
      <c r="A41" s="316"/>
      <c r="B41" s="316"/>
      <c r="C41" s="228"/>
      <c r="D41" s="228"/>
      <c r="E41" s="193"/>
      <c r="F41" s="193"/>
      <c r="G41" s="193"/>
      <c r="H41" s="316"/>
      <c r="I41" s="316"/>
      <c r="J41" s="316"/>
      <c r="K41" s="193"/>
      <c r="L41" s="223"/>
      <c r="M41" s="193"/>
      <c r="N41" s="193"/>
      <c r="O41" s="327" t="s">
        <v>59</v>
      </c>
      <c r="P41" s="327"/>
      <c r="Q41" s="327"/>
      <c r="R41" s="327"/>
      <c r="S41" s="253">
        <f>S37*S39</f>
        <v>0</v>
      </c>
      <c r="T41" s="253">
        <f>T37*T39</f>
        <v>0</v>
      </c>
      <c r="U41" s="253">
        <f>U37*U39</f>
        <v>0</v>
      </c>
      <c r="V41" s="254">
        <f>V37*V39</f>
        <v>0</v>
      </c>
      <c r="W41" s="255">
        <f>SUM(S41:V41)</f>
        <v>0</v>
      </c>
    </row>
    <row r="42" spans="1:23" s="171" customFormat="1" ht="12" customHeight="1">
      <c r="A42" s="329"/>
      <c r="B42" s="329"/>
      <c r="C42" s="181"/>
      <c r="D42" s="181"/>
      <c r="H42" s="329"/>
      <c r="I42" s="329"/>
      <c r="J42" s="329"/>
      <c r="L42" s="179"/>
      <c r="O42" s="330"/>
      <c r="P42" s="330"/>
      <c r="Q42" s="330"/>
      <c r="R42" s="330"/>
    </row>
    <row r="43" spans="1:23" s="171" customFormat="1" ht="12" customHeight="1">
      <c r="A43" s="329"/>
      <c r="B43" s="329"/>
      <c r="C43" s="181"/>
      <c r="D43" s="181"/>
      <c r="H43" s="329"/>
      <c r="I43" s="329"/>
      <c r="J43" s="329"/>
      <c r="L43" s="179"/>
      <c r="O43" s="330"/>
      <c r="P43" s="330"/>
      <c r="Q43" s="330"/>
      <c r="R43" s="330"/>
    </row>
    <row r="44" spans="1:23" s="171" customFormat="1" ht="12" customHeight="1">
      <c r="A44" s="329"/>
      <c r="B44" s="329"/>
      <c r="C44" s="181"/>
      <c r="D44" s="181"/>
      <c r="H44" s="329"/>
      <c r="I44" s="329"/>
      <c r="J44" s="329"/>
      <c r="L44" s="179"/>
      <c r="O44" s="330"/>
      <c r="P44" s="330"/>
      <c r="Q44" s="330"/>
      <c r="R44" s="330"/>
    </row>
    <row r="45" spans="1:23" s="171" customFormat="1" ht="12" customHeight="1">
      <c r="A45" s="329"/>
      <c r="B45" s="329"/>
      <c r="C45" s="181"/>
      <c r="D45" s="181"/>
      <c r="H45" s="329"/>
      <c r="I45" s="329"/>
      <c r="J45" s="329"/>
      <c r="L45" s="179"/>
      <c r="O45" s="330"/>
      <c r="P45" s="330"/>
      <c r="Q45" s="330"/>
      <c r="R45" s="330"/>
    </row>
    <row r="46" spans="1:23" s="171" customFormat="1" ht="12" customHeight="1">
      <c r="A46" s="329"/>
      <c r="B46" s="329"/>
      <c r="C46" s="181"/>
      <c r="D46" s="181"/>
      <c r="H46" s="329"/>
      <c r="I46" s="329"/>
      <c r="J46" s="329"/>
      <c r="L46" s="179"/>
      <c r="O46" s="330"/>
      <c r="P46" s="330"/>
      <c r="Q46" s="330"/>
      <c r="R46" s="330"/>
    </row>
    <row r="47" spans="1:23" s="171" customFormat="1" ht="12" customHeight="1">
      <c r="A47" s="329"/>
      <c r="B47" s="329"/>
      <c r="C47" s="181"/>
      <c r="D47" s="181"/>
      <c r="H47" s="329"/>
      <c r="I47" s="329"/>
      <c r="J47" s="329"/>
      <c r="L47" s="179"/>
      <c r="O47" s="330"/>
      <c r="P47" s="330"/>
      <c r="Q47" s="330"/>
      <c r="R47" s="330"/>
    </row>
    <row r="48" spans="1:23" s="171" customFormat="1" ht="12" customHeight="1">
      <c r="C48" s="181"/>
      <c r="D48" s="181"/>
      <c r="L48" s="179"/>
    </row>
    <row r="49" spans="3:12" s="171" customFormat="1" ht="12" customHeight="1">
      <c r="C49" s="181"/>
      <c r="D49" s="181"/>
      <c r="L49" s="179"/>
    </row>
    <row r="50" spans="3:12" s="171" customFormat="1" ht="12" customHeight="1">
      <c r="C50" s="181"/>
      <c r="D50" s="181"/>
      <c r="L50" s="179"/>
    </row>
    <row r="51" spans="3:12" s="171" customFormat="1" ht="12" customHeight="1">
      <c r="C51" s="181"/>
      <c r="D51" s="181"/>
      <c r="L51" s="179"/>
    </row>
    <row r="52" spans="3:12" s="173" customFormat="1" ht="12" customHeight="1">
      <c r="C52" s="172"/>
      <c r="D52" s="172"/>
      <c r="L52" s="256"/>
    </row>
    <row r="53" spans="3:12" s="171" customFormat="1" ht="12" customHeight="1">
      <c r="C53" s="181"/>
      <c r="D53" s="181"/>
      <c r="L53" s="179"/>
    </row>
  </sheetData>
  <mergeCells count="107">
    <mergeCell ref="H26:J26"/>
    <mergeCell ref="O26:R26"/>
    <mergeCell ref="A46:B46"/>
    <mergeCell ref="H46:J46"/>
    <mergeCell ref="O46:R46"/>
    <mergeCell ref="A47:B47"/>
    <mergeCell ref="H47:J47"/>
    <mergeCell ref="O47:R47"/>
    <mergeCell ref="A44:B44"/>
    <mergeCell ref="H44:J44"/>
    <mergeCell ref="O44:R44"/>
    <mergeCell ref="A45:B45"/>
    <mergeCell ref="H45:J45"/>
    <mergeCell ref="O45:R45"/>
    <mergeCell ref="A42:B42"/>
    <mergeCell ref="H42:J42"/>
    <mergeCell ref="O42:R42"/>
    <mergeCell ref="A43:B43"/>
    <mergeCell ref="H43:J43"/>
    <mergeCell ref="O43:R43"/>
    <mergeCell ref="A40:B40"/>
    <mergeCell ref="H40:J40"/>
    <mergeCell ref="O40:R40"/>
    <mergeCell ref="A41:B41"/>
    <mergeCell ref="H41:J41"/>
    <mergeCell ref="O41:R41"/>
    <mergeCell ref="A38:B38"/>
    <mergeCell ref="H38:J38"/>
    <mergeCell ref="O38:R38"/>
    <mergeCell ref="A39:B39"/>
    <mergeCell ref="H39:J39"/>
    <mergeCell ref="O39:R39"/>
    <mergeCell ref="A37:B37"/>
    <mergeCell ref="H37:J37"/>
    <mergeCell ref="O37:R37"/>
    <mergeCell ref="H34:J34"/>
    <mergeCell ref="O34:W34"/>
    <mergeCell ref="H35:J35"/>
    <mergeCell ref="O35:R35"/>
    <mergeCell ref="A36:B36"/>
    <mergeCell ref="H36:J36"/>
    <mergeCell ref="O36:R36"/>
    <mergeCell ref="H31:J31"/>
    <mergeCell ref="O31:R31"/>
    <mergeCell ref="A32:B32"/>
    <mergeCell ref="H32:J32"/>
    <mergeCell ref="O32:R32"/>
    <mergeCell ref="A33:B33"/>
    <mergeCell ref="H33:J33"/>
    <mergeCell ref="O33:R33"/>
    <mergeCell ref="A34:B34"/>
    <mergeCell ref="A35:B35"/>
    <mergeCell ref="A31:B31"/>
    <mergeCell ref="A27:B27"/>
    <mergeCell ref="H27:J27"/>
    <mergeCell ref="O27:R27"/>
    <mergeCell ref="H28:J28"/>
    <mergeCell ref="O28:R28"/>
    <mergeCell ref="H29:J29"/>
    <mergeCell ref="O29:R29"/>
    <mergeCell ref="H30:J30"/>
    <mergeCell ref="O30:R30"/>
    <mergeCell ref="A28:B28"/>
    <mergeCell ref="A29:B29"/>
    <mergeCell ref="A30:B30"/>
    <mergeCell ref="A24:B24"/>
    <mergeCell ref="H24:J24"/>
    <mergeCell ref="O24:R24"/>
    <mergeCell ref="A25:B25"/>
    <mergeCell ref="H25:J25"/>
    <mergeCell ref="O25:R25"/>
    <mergeCell ref="A22:B22"/>
    <mergeCell ref="H22:J22"/>
    <mergeCell ref="O22:R22"/>
    <mergeCell ref="A23:D23"/>
    <mergeCell ref="H23:J23"/>
    <mergeCell ref="O23:R23"/>
    <mergeCell ref="H20:J20"/>
    <mergeCell ref="O20:R20"/>
    <mergeCell ref="H21:J21"/>
    <mergeCell ref="O21:R21"/>
    <mergeCell ref="A18:B18"/>
    <mergeCell ref="H18:J18"/>
    <mergeCell ref="O18:R18"/>
    <mergeCell ref="H19:J19"/>
    <mergeCell ref="O19:R19"/>
    <mergeCell ref="A19:B19"/>
    <mergeCell ref="A20:B20"/>
    <mergeCell ref="A21:B21"/>
    <mergeCell ref="D3:E3"/>
    <mergeCell ref="A16:F16"/>
    <mergeCell ref="H16:M16"/>
    <mergeCell ref="O16:W16"/>
    <mergeCell ref="F1:L3"/>
    <mergeCell ref="A17:B17"/>
    <mergeCell ref="H17:J17"/>
    <mergeCell ref="O17:R17"/>
    <mergeCell ref="A7:A13"/>
    <mergeCell ref="B7:C7"/>
    <mergeCell ref="S7:W13"/>
    <mergeCell ref="B9:C9"/>
    <mergeCell ref="D9:H9"/>
    <mergeCell ref="B11:C11"/>
    <mergeCell ref="D11:H11"/>
    <mergeCell ref="B13:C13"/>
    <mergeCell ref="D13:E13"/>
    <mergeCell ref="F13:G13"/>
  </mergeCells>
  <dataValidations count="1">
    <dataValidation type="list" allowBlank="1" showInputMessage="1" showErrorMessage="1" sqref="M9" xr:uid="{F8041EFB-432F-46E2-865C-5621E294F5CA}">
      <formula1>"Public,Privé"</formula1>
    </dataValidation>
  </dataValidations>
  <pageMargins left="0.78740157480314965" right="0.78740157480314965" top="0.98425196850393704" bottom="0.98425196850393704" header="0.51181102362204722" footer="0.51181102362204722"/>
  <pageSetup paperSize="9" scale="58" orientation="landscape" r:id="rId1"/>
  <headerFooter alignWithMargins="0">
    <oddHeader>&amp;L&amp;G&amp;C&amp;"Arial,Gras"&amp;14DETAIL ESTIMATIF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indexed="24"/>
  </sheetPr>
  <dimension ref="A1:G181"/>
  <sheetViews>
    <sheetView showGridLines="0" topLeftCell="A16" zoomScale="115" zoomScaleNormal="115" workbookViewId="0">
      <selection activeCell="C17" sqref="C17"/>
    </sheetView>
  </sheetViews>
  <sheetFormatPr baseColWidth="10" defaultColWidth="11.54296875" defaultRowHeight="12.5"/>
  <cols>
    <col min="1" max="1" width="10.08984375" style="49" bestFit="1" customWidth="1"/>
    <col min="2" max="2" width="8.54296875" style="49" customWidth="1"/>
    <col min="3" max="3" width="40.08984375" style="49" customWidth="1"/>
    <col min="4" max="4" width="7.36328125" style="49" customWidth="1"/>
    <col min="5" max="5" width="10.81640625" style="49" customWidth="1"/>
    <col min="6" max="6" width="11.6328125" style="49" customWidth="1"/>
    <col min="7" max="7" width="12.7265625" style="49" customWidth="1"/>
    <col min="8" max="16384" width="11.54296875" style="49"/>
  </cols>
  <sheetData>
    <row r="1" spans="1:7" s="68" customFormat="1" ht="69" customHeight="1">
      <c r="B1" s="331">
        <f>Feuille_Vente_Base!D9</f>
        <v>0</v>
      </c>
      <c r="C1" s="331"/>
      <c r="D1" s="331"/>
      <c r="E1" s="331"/>
      <c r="F1" s="331"/>
      <c r="G1" s="331"/>
    </row>
    <row r="2" spans="1:7" s="68" customFormat="1" ht="15" customHeight="1"/>
    <row r="3" spans="1:7" s="68" customFormat="1" ht="26.25" customHeight="1">
      <c r="B3" s="331">
        <f>Feuille_Vente_Base!D11</f>
        <v>0</v>
      </c>
      <c r="C3" s="331"/>
      <c r="D3" s="331"/>
      <c r="E3" s="331"/>
      <c r="F3" s="331"/>
      <c r="G3" s="331"/>
    </row>
    <row r="4" spans="1:7" s="68" customFormat="1" ht="15" customHeight="1"/>
    <row r="5" spans="1:7" s="68" customFormat="1" ht="23.25" customHeight="1">
      <c r="B5" s="331">
        <f>Feuille_Vente_Base!D13</f>
        <v>0</v>
      </c>
      <c r="C5" s="331"/>
      <c r="D5" s="331"/>
      <c r="E5" s="331"/>
      <c r="F5" s="331"/>
      <c r="G5" s="331"/>
    </row>
    <row r="6" spans="1:7" s="68" customFormat="1" ht="15.75" customHeight="1"/>
    <row r="7" spans="1:7" s="68" customFormat="1" ht="19.5" customHeight="1">
      <c r="B7" s="332" t="s">
        <v>80</v>
      </c>
      <c r="C7" s="332"/>
      <c r="D7" s="332"/>
      <c r="E7" s="332"/>
      <c r="F7" s="332"/>
      <c r="G7" s="332"/>
    </row>
    <row r="8" spans="1:7" s="68" customFormat="1" ht="19.5" customHeight="1" thickBot="1">
      <c r="B8" s="141"/>
      <c r="C8" s="141"/>
      <c r="D8" s="141"/>
      <c r="E8" s="141"/>
      <c r="F8" s="141"/>
      <c r="G8" s="141"/>
    </row>
    <row r="9" spans="1:7" s="68" customFormat="1" ht="19.5" customHeight="1">
      <c r="B9" s="141"/>
      <c r="C9" s="335" t="s">
        <v>247</v>
      </c>
      <c r="D9" s="336"/>
      <c r="E9" s="337"/>
      <c r="F9" s="344" t="e">
        <f>SUM(G17:G167)</f>
        <v>#REF!</v>
      </c>
      <c r="G9" s="141"/>
    </row>
    <row r="10" spans="1:7" s="68" customFormat="1" ht="19.5" customHeight="1" thickBot="1">
      <c r="B10" s="141"/>
      <c r="C10" s="338"/>
      <c r="D10" s="339"/>
      <c r="E10" s="340"/>
      <c r="F10" s="345"/>
      <c r="G10" s="141"/>
    </row>
    <row r="11" spans="1:7" s="68" customFormat="1" ht="19.5" customHeight="1">
      <c r="B11" s="141"/>
      <c r="C11" s="341" t="s">
        <v>248</v>
      </c>
      <c r="D11" s="342"/>
      <c r="E11" s="343"/>
      <c r="F11" s="346" t="e">
        <f>F9*20/100</f>
        <v>#REF!</v>
      </c>
      <c r="G11" s="141"/>
    </row>
    <row r="12" spans="1:7" s="68" customFormat="1" ht="19.5" customHeight="1" thickBot="1">
      <c r="B12" s="141"/>
      <c r="C12" s="341"/>
      <c r="D12" s="342"/>
      <c r="E12" s="343"/>
      <c r="F12" s="345"/>
      <c r="G12" s="141"/>
    </row>
    <row r="13" spans="1:7" s="68" customFormat="1" ht="19.5" customHeight="1">
      <c r="B13" s="141"/>
      <c r="C13" s="335" t="s">
        <v>249</v>
      </c>
      <c r="D13" s="336"/>
      <c r="E13" s="337"/>
      <c r="F13" s="344" t="e">
        <f>F9+F11</f>
        <v>#REF!</v>
      </c>
      <c r="G13" s="141"/>
    </row>
    <row r="14" spans="1:7" s="68" customFormat="1" ht="19.5" customHeight="1" thickBot="1">
      <c r="B14" s="141"/>
      <c r="C14" s="338"/>
      <c r="D14" s="339"/>
      <c r="E14" s="340"/>
      <c r="F14" s="345"/>
      <c r="G14" s="141"/>
    </row>
    <row r="15" spans="1:7" s="68" customFormat="1" ht="15" customHeight="1">
      <c r="C15" s="52"/>
      <c r="D15" s="49"/>
      <c r="E15" s="49"/>
      <c r="F15" s="259"/>
      <c r="G15" s="260"/>
    </row>
    <row r="16" spans="1:7" s="68" customFormat="1" ht="69" customHeight="1">
      <c r="A16" s="50" t="s">
        <v>84</v>
      </c>
      <c r="B16" s="50" t="s">
        <v>77</v>
      </c>
      <c r="C16" s="50" t="s">
        <v>78</v>
      </c>
      <c r="D16" s="50" t="s">
        <v>79</v>
      </c>
      <c r="E16" s="50" t="s">
        <v>70</v>
      </c>
      <c r="F16" s="50" t="s">
        <v>250</v>
      </c>
      <c r="G16" s="50" t="s">
        <v>251</v>
      </c>
    </row>
    <row r="17" spans="1:7" s="68" customFormat="1" ht="20" customHeight="1">
      <c r="A17" s="86">
        <f>'D.E.Sec'!A20</f>
        <v>1</v>
      </c>
      <c r="B17" s="86" t="str">
        <f>'D.E.Sec'!B20</f>
        <v>A1</v>
      </c>
      <c r="C17" s="69" t="str">
        <f>'D.E.Sec'!C20</f>
        <v>TROTRO</v>
      </c>
      <c r="D17" s="88" t="s">
        <v>504</v>
      </c>
      <c r="E17" s="89">
        <f>'D.E.Sec'!E20</f>
        <v>1</v>
      </c>
      <c r="F17" s="90" t="e">
        <f>+#REF!</f>
        <v>#REF!</v>
      </c>
      <c r="G17" s="91" t="e">
        <f t="shared" ref="G17:G80" si="0">E17*F17</f>
        <v>#REF!</v>
      </c>
    </row>
    <row r="18" spans="1:7" s="68" customFormat="1" ht="20" customHeight="1">
      <c r="A18" s="92">
        <f>'D.E.Sec'!A21</f>
        <v>2</v>
      </c>
      <c r="B18" s="92" t="str">
        <f>'D.E.Sec'!B21</f>
        <v>A2</v>
      </c>
      <c r="C18" s="69">
        <f>'D.E.Sec'!C21</f>
        <v>0</v>
      </c>
      <c r="D18" s="93">
        <f>'D.E.Sec'!D21</f>
        <v>0</v>
      </c>
      <c r="E18" s="94">
        <f>'D.E.Sec'!E21</f>
        <v>1</v>
      </c>
      <c r="F18" s="95">
        <f>'2'!Q61</f>
        <v>0</v>
      </c>
      <c r="G18" s="96">
        <f t="shared" si="0"/>
        <v>0</v>
      </c>
    </row>
    <row r="19" spans="1:7" s="68" customFormat="1" ht="20" customHeight="1">
      <c r="A19" s="92">
        <f>'D.E.Sec'!A22</f>
        <v>3</v>
      </c>
      <c r="B19" s="92" t="str">
        <f>'D.E.Sec'!B22</f>
        <v>A3</v>
      </c>
      <c r="C19" s="69">
        <f>'D.E.Sec'!C22</f>
        <v>0</v>
      </c>
      <c r="D19" s="93">
        <f>'D.E.Sec'!D22</f>
        <v>0</v>
      </c>
      <c r="E19" s="94">
        <f>'D.E.Sec'!E22</f>
        <v>1</v>
      </c>
      <c r="F19" s="95">
        <f>'3'!Q61</f>
        <v>0</v>
      </c>
      <c r="G19" s="96">
        <f t="shared" si="0"/>
        <v>0</v>
      </c>
    </row>
    <row r="20" spans="1:7" s="68" customFormat="1" ht="20" customHeight="1">
      <c r="A20" s="92">
        <f>'D.E.Sec'!A23</f>
        <v>4</v>
      </c>
      <c r="B20" s="92" t="str">
        <f>'D.E.Sec'!B23</f>
        <v>A4</v>
      </c>
      <c r="C20" s="69">
        <f>'D.E.Sec'!C23</f>
        <v>0</v>
      </c>
      <c r="D20" s="93">
        <f>'D.E.Sec'!D23</f>
        <v>0</v>
      </c>
      <c r="E20" s="94">
        <f>'D.E.Sec'!E23</f>
        <v>1</v>
      </c>
      <c r="F20" s="95">
        <f>'4'!Q61</f>
        <v>0</v>
      </c>
      <c r="G20" s="96">
        <f t="shared" si="0"/>
        <v>0</v>
      </c>
    </row>
    <row r="21" spans="1:7" s="68" customFormat="1" ht="20" customHeight="1">
      <c r="A21" s="92">
        <f>'D.E.Sec'!A24</f>
        <v>5</v>
      </c>
      <c r="B21" s="92" t="str">
        <f>'D.E.Sec'!B24</f>
        <v>A5</v>
      </c>
      <c r="C21" s="69">
        <f>'D.E.Sec'!C24</f>
        <v>0</v>
      </c>
      <c r="D21" s="93">
        <f>'D.E.Sec'!D24</f>
        <v>0</v>
      </c>
      <c r="E21" s="94">
        <f>'D.E.Sec'!E24</f>
        <v>1</v>
      </c>
      <c r="F21" s="95" t="e">
        <f>#REF!</f>
        <v>#REF!</v>
      </c>
      <c r="G21" s="96" t="e">
        <f t="shared" si="0"/>
        <v>#REF!</v>
      </c>
    </row>
    <row r="22" spans="1:7" s="68" customFormat="1" ht="20" customHeight="1">
      <c r="A22" s="92">
        <f>'D.E.Sec'!A25</f>
        <v>6</v>
      </c>
      <c r="B22" s="92" t="str">
        <f>'D.E.Sec'!B25</f>
        <v>A6</v>
      </c>
      <c r="C22" s="69">
        <f>'D.E.Sec'!C25</f>
        <v>0</v>
      </c>
      <c r="D22" s="93">
        <f>'D.E.Sec'!D25</f>
        <v>0</v>
      </c>
      <c r="E22" s="94">
        <f>'D.E.Sec'!E25</f>
        <v>1</v>
      </c>
      <c r="F22" s="95" t="e">
        <f>#REF!</f>
        <v>#REF!</v>
      </c>
      <c r="G22" s="96" t="e">
        <f t="shared" si="0"/>
        <v>#REF!</v>
      </c>
    </row>
    <row r="23" spans="1:7" s="68" customFormat="1" ht="20" customHeight="1">
      <c r="A23" s="92">
        <f>'D.E.Sec'!A26</f>
        <v>7</v>
      </c>
      <c r="B23" s="92" t="str">
        <f>'D.E.Sec'!B26</f>
        <v>A7</v>
      </c>
      <c r="C23" s="69">
        <f>'D.E.Sec'!C26</f>
        <v>0</v>
      </c>
      <c r="D23" s="93">
        <f>'D.E.Sec'!D26</f>
        <v>0</v>
      </c>
      <c r="E23" s="94">
        <f>'D.E.Sec'!E26</f>
        <v>1</v>
      </c>
      <c r="F23" s="95" t="e">
        <f>#REF!</f>
        <v>#REF!</v>
      </c>
      <c r="G23" s="96" t="e">
        <f t="shared" si="0"/>
        <v>#REF!</v>
      </c>
    </row>
    <row r="24" spans="1:7" s="68" customFormat="1" ht="20" customHeight="1">
      <c r="A24" s="92">
        <f>'D.E.Sec'!A27</f>
        <v>8</v>
      </c>
      <c r="B24" s="92" t="str">
        <f>'D.E.Sec'!B27</f>
        <v>A8</v>
      </c>
      <c r="C24" s="69">
        <f>'D.E.Sec'!C27</f>
        <v>0</v>
      </c>
      <c r="D24" s="93">
        <f>'D.E.Sec'!D27</f>
        <v>0</v>
      </c>
      <c r="E24" s="94">
        <f>'D.E.Sec'!E27</f>
        <v>1</v>
      </c>
      <c r="F24" s="95" t="e">
        <f>#REF!</f>
        <v>#REF!</v>
      </c>
      <c r="G24" s="96" t="e">
        <f t="shared" si="0"/>
        <v>#REF!</v>
      </c>
    </row>
    <row r="25" spans="1:7" s="68" customFormat="1" ht="20" customHeight="1">
      <c r="A25" s="92">
        <f>'D.E.Sec'!A28</f>
        <v>9</v>
      </c>
      <c r="B25" s="92" t="str">
        <f>'D.E.Sec'!B28</f>
        <v>A9</v>
      </c>
      <c r="C25" s="69">
        <f>'D.E.Sec'!C28</f>
        <v>0</v>
      </c>
      <c r="D25" s="93">
        <f>'D.E.Sec'!D28</f>
        <v>0</v>
      </c>
      <c r="E25" s="94">
        <f>'D.E.Sec'!E28</f>
        <v>1</v>
      </c>
      <c r="F25" s="95" t="e">
        <f>#REF!</f>
        <v>#REF!</v>
      </c>
      <c r="G25" s="96" t="e">
        <f t="shared" si="0"/>
        <v>#REF!</v>
      </c>
    </row>
    <row r="26" spans="1:7" s="68" customFormat="1" ht="20" customHeight="1">
      <c r="A26" s="92">
        <f>'D.E.Sec'!A29</f>
        <v>10</v>
      </c>
      <c r="B26" s="92" t="str">
        <f>'D.E.Sec'!B29</f>
        <v>A10</v>
      </c>
      <c r="C26" s="69">
        <f>'D.E.Sec'!C29</f>
        <v>0</v>
      </c>
      <c r="D26" s="93">
        <f>'D.E.Sec'!D29</f>
        <v>0</v>
      </c>
      <c r="E26" s="94">
        <f>'D.E.Sec'!E29</f>
        <v>1</v>
      </c>
      <c r="F26" s="106" t="e">
        <f>#REF!</f>
        <v>#REF!</v>
      </c>
      <c r="G26" s="96" t="e">
        <f t="shared" si="0"/>
        <v>#REF!</v>
      </c>
    </row>
    <row r="27" spans="1:7" s="68" customFormat="1" ht="20" customHeight="1">
      <c r="A27" s="92">
        <f>'D.E.Sec'!A30</f>
        <v>11</v>
      </c>
      <c r="B27" s="92" t="str">
        <f>'D.E.Sec'!B30</f>
        <v>A11</v>
      </c>
      <c r="C27" s="69">
        <f>'D.E.Sec'!C30</f>
        <v>0</v>
      </c>
      <c r="D27" s="93">
        <f>'D.E.Sec'!D30</f>
        <v>0</v>
      </c>
      <c r="E27" s="94">
        <f>'D.E.Sec'!E30</f>
        <v>1</v>
      </c>
      <c r="F27" s="106" t="e">
        <f>#REF!</f>
        <v>#REF!</v>
      </c>
      <c r="G27" s="96" t="e">
        <f t="shared" si="0"/>
        <v>#REF!</v>
      </c>
    </row>
    <row r="28" spans="1:7" s="68" customFormat="1" ht="20" customHeight="1">
      <c r="A28" s="92">
        <f>'D.E.Sec'!A31</f>
        <v>12</v>
      </c>
      <c r="B28" s="92" t="str">
        <f>'D.E.Sec'!B31</f>
        <v>A12</v>
      </c>
      <c r="C28" s="69">
        <f>'D.E.Sec'!C31</f>
        <v>0</v>
      </c>
      <c r="D28" s="93">
        <f>'D.E.Sec'!D31</f>
        <v>0</v>
      </c>
      <c r="E28" s="94">
        <f>'D.E.Sec'!E31</f>
        <v>1</v>
      </c>
      <c r="F28" s="106" t="e">
        <f>#REF!</f>
        <v>#REF!</v>
      </c>
      <c r="G28" s="96" t="e">
        <f t="shared" si="0"/>
        <v>#REF!</v>
      </c>
    </row>
    <row r="29" spans="1:7" s="68" customFormat="1" ht="20" customHeight="1">
      <c r="A29" s="92">
        <f>'D.E.Sec'!A32</f>
        <v>13</v>
      </c>
      <c r="B29" s="92" t="str">
        <f>'D.E.Sec'!B32</f>
        <v>A13</v>
      </c>
      <c r="C29" s="69">
        <f>'D.E.Sec'!C32</f>
        <v>0</v>
      </c>
      <c r="D29" s="93">
        <f>'D.E.Sec'!D32</f>
        <v>0</v>
      </c>
      <c r="E29" s="94">
        <f>'D.E.Sec'!E32</f>
        <v>1</v>
      </c>
      <c r="F29" s="106" t="e">
        <f>#REF!</f>
        <v>#REF!</v>
      </c>
      <c r="G29" s="96" t="e">
        <f t="shared" si="0"/>
        <v>#REF!</v>
      </c>
    </row>
    <row r="30" spans="1:7" s="68" customFormat="1" ht="20" customHeight="1">
      <c r="A30" s="92">
        <f>'D.E.Sec'!A33</f>
        <v>14</v>
      </c>
      <c r="B30" s="92" t="str">
        <f>'D.E.Sec'!B33</f>
        <v>A14</v>
      </c>
      <c r="C30" s="69">
        <f>'D.E.Sec'!C33</f>
        <v>0</v>
      </c>
      <c r="D30" s="93">
        <f>'D.E.Sec'!D33</f>
        <v>0</v>
      </c>
      <c r="E30" s="94">
        <f>'D.E.Sec'!E33</f>
        <v>1</v>
      </c>
      <c r="F30" s="106" t="e">
        <f>#REF!</f>
        <v>#REF!</v>
      </c>
      <c r="G30" s="96" t="e">
        <f t="shared" si="0"/>
        <v>#REF!</v>
      </c>
    </row>
    <row r="31" spans="1:7" s="68" customFormat="1" ht="20" customHeight="1">
      <c r="A31" s="92">
        <f>'D.E.Sec'!A34</f>
        <v>15</v>
      </c>
      <c r="B31" s="92" t="str">
        <f>'D.E.Sec'!B34</f>
        <v>A15</v>
      </c>
      <c r="C31" s="69">
        <f>'D.E.Sec'!C34</f>
        <v>0</v>
      </c>
      <c r="D31" s="93">
        <f>'D.E.Sec'!D34</f>
        <v>0</v>
      </c>
      <c r="E31" s="94">
        <f>'D.E.Sec'!E34</f>
        <v>1</v>
      </c>
      <c r="F31" s="95" t="e">
        <f>#REF!</f>
        <v>#REF!</v>
      </c>
      <c r="G31" s="96" t="e">
        <f t="shared" si="0"/>
        <v>#REF!</v>
      </c>
    </row>
    <row r="32" spans="1:7" s="68" customFormat="1" ht="20" customHeight="1">
      <c r="A32" s="92">
        <f>'D.E.Sec'!A35</f>
        <v>16</v>
      </c>
      <c r="B32" s="92" t="str">
        <f>'D.E.Sec'!B35</f>
        <v>A16</v>
      </c>
      <c r="C32" s="69">
        <f>'D.E.Sec'!C35</f>
        <v>0</v>
      </c>
      <c r="D32" s="93">
        <f>'D.E.Sec'!D35</f>
        <v>0</v>
      </c>
      <c r="E32" s="94">
        <f>'D.E.Sec'!E35</f>
        <v>1</v>
      </c>
      <c r="F32" s="95" t="e">
        <f>#REF!</f>
        <v>#REF!</v>
      </c>
      <c r="G32" s="96" t="e">
        <f t="shared" si="0"/>
        <v>#REF!</v>
      </c>
    </row>
    <row r="33" spans="1:7" s="68" customFormat="1" ht="20" customHeight="1">
      <c r="A33" s="92">
        <f>'D.E.Sec'!A36</f>
        <v>17</v>
      </c>
      <c r="B33" s="92" t="str">
        <f>'D.E.Sec'!B36</f>
        <v>A17</v>
      </c>
      <c r="C33" s="69">
        <f>'D.E.Sec'!C36</f>
        <v>0</v>
      </c>
      <c r="D33" s="93">
        <f>'D.E.Sec'!D36</f>
        <v>0</v>
      </c>
      <c r="E33" s="94">
        <f>'D.E.Sec'!E36</f>
        <v>1</v>
      </c>
      <c r="F33" s="95" t="e">
        <f>#REF!</f>
        <v>#REF!</v>
      </c>
      <c r="G33" s="96" t="e">
        <f t="shared" si="0"/>
        <v>#REF!</v>
      </c>
    </row>
    <row r="34" spans="1:7" s="68" customFormat="1" ht="20" customHeight="1">
      <c r="A34" s="92">
        <f>'D.E.Sec'!A37</f>
        <v>18</v>
      </c>
      <c r="B34" s="92" t="str">
        <f>'D.E.Sec'!B37</f>
        <v>A18</v>
      </c>
      <c r="C34" s="69">
        <f>'D.E.Sec'!C37</f>
        <v>0</v>
      </c>
      <c r="D34" s="93">
        <f>'D.E.Sec'!D37</f>
        <v>0</v>
      </c>
      <c r="E34" s="94">
        <f>'D.E.Sec'!E37</f>
        <v>1</v>
      </c>
      <c r="F34" s="95" t="e">
        <f>#REF!</f>
        <v>#REF!</v>
      </c>
      <c r="G34" s="96" t="e">
        <f t="shared" si="0"/>
        <v>#REF!</v>
      </c>
    </row>
    <row r="35" spans="1:7" s="68" customFormat="1" ht="20" customHeight="1">
      <c r="A35" s="92">
        <f>'D.E.Sec'!A38</f>
        <v>19</v>
      </c>
      <c r="B35" s="92" t="str">
        <f>'D.E.Sec'!B38</f>
        <v>A19</v>
      </c>
      <c r="C35" s="69">
        <f>'D.E.Sec'!C38</f>
        <v>0</v>
      </c>
      <c r="D35" s="93">
        <f>'D.E.Sec'!D38</f>
        <v>0</v>
      </c>
      <c r="E35" s="94">
        <f>'D.E.Sec'!E38</f>
        <v>1</v>
      </c>
      <c r="F35" s="95" t="e">
        <f>#REF!</f>
        <v>#REF!</v>
      </c>
      <c r="G35" s="96" t="e">
        <f t="shared" si="0"/>
        <v>#REF!</v>
      </c>
    </row>
    <row r="36" spans="1:7" s="68" customFormat="1" ht="20" customHeight="1">
      <c r="A36" s="92">
        <f>'D.E.Sec'!A39</f>
        <v>20</v>
      </c>
      <c r="B36" s="92" t="str">
        <f>'D.E.Sec'!B39</f>
        <v>A20</v>
      </c>
      <c r="C36" s="69">
        <f>'D.E.Sec'!C39</f>
        <v>0</v>
      </c>
      <c r="D36" s="93">
        <f>'D.E.Sec'!D39</f>
        <v>0</v>
      </c>
      <c r="E36" s="94">
        <f>'D.E.Sec'!E39</f>
        <v>1</v>
      </c>
      <c r="F36" s="95" t="e">
        <f>#REF!</f>
        <v>#REF!</v>
      </c>
      <c r="G36" s="96" t="e">
        <f t="shared" si="0"/>
        <v>#REF!</v>
      </c>
    </row>
    <row r="37" spans="1:7" s="68" customFormat="1" ht="20" customHeight="1">
      <c r="A37" s="92">
        <f>'D.E.Sec'!A40</f>
        <v>21</v>
      </c>
      <c r="B37" s="92" t="str">
        <f>'D.E.Sec'!B40</f>
        <v>A21</v>
      </c>
      <c r="C37" s="69">
        <f>'D.E.Sec'!C40</f>
        <v>0</v>
      </c>
      <c r="D37" s="93">
        <f>'D.E.Sec'!D40</f>
        <v>0</v>
      </c>
      <c r="E37" s="94">
        <f>'D.E.Sec'!E40</f>
        <v>1</v>
      </c>
      <c r="F37" s="95" t="e">
        <f>#REF!</f>
        <v>#REF!</v>
      </c>
      <c r="G37" s="96" t="e">
        <f t="shared" si="0"/>
        <v>#REF!</v>
      </c>
    </row>
    <row r="38" spans="1:7" s="68" customFormat="1" ht="20" customHeight="1">
      <c r="A38" s="92">
        <f>'D.E.Sec'!A41</f>
        <v>22</v>
      </c>
      <c r="B38" s="92" t="str">
        <f>'D.E.Sec'!B41</f>
        <v>A22</v>
      </c>
      <c r="C38" s="69">
        <f>'D.E.Sec'!C41</f>
        <v>0</v>
      </c>
      <c r="D38" s="93">
        <f>'D.E.Sec'!D41</f>
        <v>0</v>
      </c>
      <c r="E38" s="94">
        <f>'D.E.Sec'!E41</f>
        <v>1</v>
      </c>
      <c r="F38" s="95" t="e">
        <f>#REF!</f>
        <v>#REF!</v>
      </c>
      <c r="G38" s="96" t="e">
        <f t="shared" si="0"/>
        <v>#REF!</v>
      </c>
    </row>
    <row r="39" spans="1:7" s="68" customFormat="1" ht="20" customHeight="1">
      <c r="A39" s="92">
        <f>'D.E.Sec'!A42</f>
        <v>23</v>
      </c>
      <c r="B39" s="92" t="str">
        <f>'D.E.Sec'!B42</f>
        <v>A23</v>
      </c>
      <c r="C39" s="69">
        <f>'D.E.Sec'!C42</f>
        <v>0</v>
      </c>
      <c r="D39" s="93">
        <f>'D.E.Sec'!D42</f>
        <v>0</v>
      </c>
      <c r="E39" s="94">
        <f>'D.E.Sec'!E42</f>
        <v>1</v>
      </c>
      <c r="F39" s="95" t="e">
        <f>#REF!</f>
        <v>#REF!</v>
      </c>
      <c r="G39" s="96" t="e">
        <f t="shared" si="0"/>
        <v>#REF!</v>
      </c>
    </row>
    <row r="40" spans="1:7" s="68" customFormat="1" ht="20" customHeight="1">
      <c r="A40" s="92">
        <f>'D.E.Sec'!A43</f>
        <v>24</v>
      </c>
      <c r="B40" s="92" t="str">
        <f>'D.E.Sec'!B43</f>
        <v>A24</v>
      </c>
      <c r="C40" s="69">
        <f>'D.E.Sec'!C43</f>
        <v>0</v>
      </c>
      <c r="D40" s="93">
        <f>'D.E.Sec'!D43</f>
        <v>0</v>
      </c>
      <c r="E40" s="94">
        <f>'D.E.Sec'!E43</f>
        <v>1</v>
      </c>
      <c r="F40" s="95" t="e">
        <f>#REF!</f>
        <v>#REF!</v>
      </c>
      <c r="G40" s="96" t="e">
        <f t="shared" si="0"/>
        <v>#REF!</v>
      </c>
    </row>
    <row r="41" spans="1:7" s="68" customFormat="1" ht="20" customHeight="1">
      <c r="A41" s="92">
        <f>'D.E.Sec'!A44</f>
        <v>25</v>
      </c>
      <c r="B41" s="92" t="str">
        <f>'D.E.Sec'!B44</f>
        <v>A25</v>
      </c>
      <c r="C41" s="69">
        <f>'D.E.Sec'!C44</f>
        <v>0</v>
      </c>
      <c r="D41" s="93">
        <f>'D.E.Sec'!D44</f>
        <v>0</v>
      </c>
      <c r="E41" s="94">
        <f>'D.E.Sec'!E44</f>
        <v>1</v>
      </c>
      <c r="F41" s="95" t="e">
        <f>#REF!</f>
        <v>#REF!</v>
      </c>
      <c r="G41" s="96" t="e">
        <f t="shared" si="0"/>
        <v>#REF!</v>
      </c>
    </row>
    <row r="42" spans="1:7" s="68" customFormat="1" ht="20" customHeight="1">
      <c r="A42" s="92">
        <f>'D.E.Sec'!A45</f>
        <v>26</v>
      </c>
      <c r="B42" s="92" t="str">
        <f>'D.E.Sec'!B45</f>
        <v>A26</v>
      </c>
      <c r="C42" s="69">
        <f>'D.E.Sec'!C45</f>
        <v>0</v>
      </c>
      <c r="D42" s="93">
        <f>'D.E.Sec'!D45</f>
        <v>0</v>
      </c>
      <c r="E42" s="94">
        <f>'D.E.Sec'!E45</f>
        <v>1</v>
      </c>
      <c r="F42" s="95" t="e">
        <f>#REF!</f>
        <v>#REF!</v>
      </c>
      <c r="G42" s="96" t="e">
        <f t="shared" si="0"/>
        <v>#REF!</v>
      </c>
    </row>
    <row r="43" spans="1:7" s="68" customFormat="1" ht="20" customHeight="1">
      <c r="A43" s="92">
        <f>'D.E.Sec'!A46</f>
        <v>27</v>
      </c>
      <c r="B43" s="92" t="str">
        <f>'D.E.Sec'!B46</f>
        <v>A27</v>
      </c>
      <c r="C43" s="69">
        <f>'D.E.Sec'!C46</f>
        <v>0</v>
      </c>
      <c r="D43" s="93">
        <f>'D.E.Sec'!D46</f>
        <v>0</v>
      </c>
      <c r="E43" s="94">
        <f>'D.E.Sec'!E46</f>
        <v>1</v>
      </c>
      <c r="F43" s="95" t="e">
        <f>#REF!</f>
        <v>#REF!</v>
      </c>
      <c r="G43" s="96" t="e">
        <f t="shared" si="0"/>
        <v>#REF!</v>
      </c>
    </row>
    <row r="44" spans="1:7" s="68" customFormat="1" ht="20" customHeight="1">
      <c r="A44" s="92">
        <f>'D.E.Sec'!A47</f>
        <v>28</v>
      </c>
      <c r="B44" s="92" t="str">
        <f>'D.E.Sec'!B47</f>
        <v>A28</v>
      </c>
      <c r="C44" s="69">
        <f>'D.E.Sec'!C47</f>
        <v>0</v>
      </c>
      <c r="D44" s="93">
        <f>'D.E.Sec'!D47</f>
        <v>0</v>
      </c>
      <c r="E44" s="94">
        <f>'D.E.Sec'!E47</f>
        <v>1</v>
      </c>
      <c r="F44" s="95" t="e">
        <f>#REF!</f>
        <v>#REF!</v>
      </c>
      <c r="G44" s="96" t="e">
        <f t="shared" si="0"/>
        <v>#REF!</v>
      </c>
    </row>
    <row r="45" spans="1:7" s="68" customFormat="1" ht="20" customHeight="1">
      <c r="A45" s="92">
        <f>'D.E.Sec'!A48</f>
        <v>29</v>
      </c>
      <c r="B45" s="92" t="str">
        <f>'D.E.Sec'!B48</f>
        <v>A29</v>
      </c>
      <c r="C45" s="69">
        <f>'D.E.Sec'!C48</f>
        <v>0</v>
      </c>
      <c r="D45" s="93">
        <f>'D.E.Sec'!D48</f>
        <v>0</v>
      </c>
      <c r="E45" s="94">
        <f>'D.E.Sec'!E48</f>
        <v>1</v>
      </c>
      <c r="F45" s="95" t="e">
        <f>#REF!</f>
        <v>#REF!</v>
      </c>
      <c r="G45" s="96" t="e">
        <f t="shared" si="0"/>
        <v>#REF!</v>
      </c>
    </row>
    <row r="46" spans="1:7" s="68" customFormat="1" ht="20" customHeight="1">
      <c r="A46" s="92">
        <f>'D.E.Sec'!A49</f>
        <v>30</v>
      </c>
      <c r="B46" s="92" t="str">
        <f>'D.E.Sec'!B49</f>
        <v>A30</v>
      </c>
      <c r="C46" s="69">
        <f>'D.E.Sec'!C49</f>
        <v>0</v>
      </c>
      <c r="D46" s="93">
        <f>'D.E.Sec'!D49</f>
        <v>0</v>
      </c>
      <c r="E46" s="94">
        <f>'D.E.Sec'!E49</f>
        <v>1</v>
      </c>
      <c r="F46" s="95" t="e">
        <f>#REF!</f>
        <v>#REF!</v>
      </c>
      <c r="G46" s="96" t="e">
        <f t="shared" si="0"/>
        <v>#REF!</v>
      </c>
    </row>
    <row r="47" spans="1:7" s="68" customFormat="1" ht="20" customHeight="1">
      <c r="A47" s="92">
        <f>'D.E.Sec'!A50</f>
        <v>31</v>
      </c>
      <c r="B47" s="92" t="str">
        <f>'D.E.Sec'!B50</f>
        <v>A31</v>
      </c>
      <c r="C47" s="69">
        <f>'D.E.Sec'!C50</f>
        <v>0</v>
      </c>
      <c r="D47" s="93">
        <f>'D.E.Sec'!D50</f>
        <v>0</v>
      </c>
      <c r="E47" s="94">
        <f>'D.E.Sec'!E50</f>
        <v>1</v>
      </c>
      <c r="F47" s="95" t="e">
        <f>#REF!</f>
        <v>#REF!</v>
      </c>
      <c r="G47" s="96" t="e">
        <f t="shared" si="0"/>
        <v>#REF!</v>
      </c>
    </row>
    <row r="48" spans="1:7" s="68" customFormat="1" ht="20" customHeight="1">
      <c r="A48" s="92">
        <f>'D.E.Sec'!A51</f>
        <v>32</v>
      </c>
      <c r="B48" s="92" t="str">
        <f>'D.E.Sec'!B51</f>
        <v>A32</v>
      </c>
      <c r="C48" s="69">
        <f>'D.E.Sec'!C51</f>
        <v>0</v>
      </c>
      <c r="D48" s="93">
        <f>'D.E.Sec'!D51</f>
        <v>0</v>
      </c>
      <c r="E48" s="94">
        <f>'D.E.Sec'!E51</f>
        <v>1</v>
      </c>
      <c r="F48" s="95" t="e">
        <f>#REF!</f>
        <v>#REF!</v>
      </c>
      <c r="G48" s="96" t="e">
        <f t="shared" si="0"/>
        <v>#REF!</v>
      </c>
    </row>
    <row r="49" spans="1:7" s="68" customFormat="1" ht="20" customHeight="1">
      <c r="A49" s="92">
        <f>'D.E.Sec'!A52</f>
        <v>33</v>
      </c>
      <c r="B49" s="92" t="str">
        <f>'D.E.Sec'!B52</f>
        <v>A33</v>
      </c>
      <c r="C49" s="69">
        <f>'D.E.Sec'!C52</f>
        <v>0</v>
      </c>
      <c r="D49" s="93">
        <f>'D.E.Sec'!D52</f>
        <v>0</v>
      </c>
      <c r="E49" s="94">
        <f>'D.E.Sec'!E52</f>
        <v>1</v>
      </c>
      <c r="F49" s="95" t="e">
        <f>#REF!</f>
        <v>#REF!</v>
      </c>
      <c r="G49" s="96" t="e">
        <f t="shared" si="0"/>
        <v>#REF!</v>
      </c>
    </row>
    <row r="50" spans="1:7" s="68" customFormat="1" ht="20" customHeight="1">
      <c r="A50" s="92">
        <f>'D.E.Sec'!A53</f>
        <v>34</v>
      </c>
      <c r="B50" s="92" t="str">
        <f>'D.E.Sec'!B53</f>
        <v>A34</v>
      </c>
      <c r="C50" s="69">
        <f>'D.E.Sec'!C53</f>
        <v>0</v>
      </c>
      <c r="D50" s="93">
        <f>'D.E.Sec'!D53</f>
        <v>0</v>
      </c>
      <c r="E50" s="94">
        <f>'D.E.Sec'!E53</f>
        <v>1</v>
      </c>
      <c r="F50" s="95" t="e">
        <f>#REF!</f>
        <v>#REF!</v>
      </c>
      <c r="G50" s="96" t="e">
        <f t="shared" si="0"/>
        <v>#REF!</v>
      </c>
    </row>
    <row r="51" spans="1:7" s="68" customFormat="1" ht="20" customHeight="1">
      <c r="A51" s="92">
        <f>'D.E.Sec'!A54</f>
        <v>35</v>
      </c>
      <c r="B51" s="92" t="str">
        <f>'D.E.Sec'!B54</f>
        <v>A35</v>
      </c>
      <c r="C51" s="69">
        <f>'D.E.Sec'!C54</f>
        <v>0</v>
      </c>
      <c r="D51" s="93">
        <f>'D.E.Sec'!D54</f>
        <v>0</v>
      </c>
      <c r="E51" s="94">
        <f>'D.E.Sec'!E54</f>
        <v>1</v>
      </c>
      <c r="F51" s="95" t="e">
        <f>#REF!</f>
        <v>#REF!</v>
      </c>
      <c r="G51" s="96" t="e">
        <f t="shared" si="0"/>
        <v>#REF!</v>
      </c>
    </row>
    <row r="52" spans="1:7" s="68" customFormat="1" ht="20" customHeight="1">
      <c r="A52" s="92">
        <f>'D.E.Sec'!A55</f>
        <v>36</v>
      </c>
      <c r="B52" s="92" t="str">
        <f>'D.E.Sec'!B55</f>
        <v>A36</v>
      </c>
      <c r="C52" s="69">
        <f>'D.E.Sec'!C55</f>
        <v>0</v>
      </c>
      <c r="D52" s="93">
        <f>'D.E.Sec'!D55</f>
        <v>0</v>
      </c>
      <c r="E52" s="94">
        <f>'D.E.Sec'!E55</f>
        <v>1</v>
      </c>
      <c r="F52" s="95" t="e">
        <f>#REF!</f>
        <v>#REF!</v>
      </c>
      <c r="G52" s="96" t="e">
        <f t="shared" si="0"/>
        <v>#REF!</v>
      </c>
    </row>
    <row r="53" spans="1:7" s="68" customFormat="1" ht="20" customHeight="1">
      <c r="A53" s="92">
        <f>'D.E.Sec'!A56</f>
        <v>37</v>
      </c>
      <c r="B53" s="92" t="str">
        <f>'D.E.Sec'!B56</f>
        <v>A37</v>
      </c>
      <c r="C53" s="69">
        <f>'D.E.Sec'!C56</f>
        <v>0</v>
      </c>
      <c r="D53" s="93">
        <f>'D.E.Sec'!D56</f>
        <v>0</v>
      </c>
      <c r="E53" s="94">
        <f>'D.E.Sec'!E56</f>
        <v>1</v>
      </c>
      <c r="F53" s="95" t="e">
        <f>#REF!</f>
        <v>#REF!</v>
      </c>
      <c r="G53" s="96" t="e">
        <f t="shared" si="0"/>
        <v>#REF!</v>
      </c>
    </row>
    <row r="54" spans="1:7" s="68" customFormat="1" ht="20" customHeight="1">
      <c r="A54" s="92">
        <f>'D.E.Sec'!A57</f>
        <v>38</v>
      </c>
      <c r="B54" s="92" t="str">
        <f>'D.E.Sec'!B57</f>
        <v>A38</v>
      </c>
      <c r="C54" s="69">
        <f>'D.E.Sec'!C57</f>
        <v>0</v>
      </c>
      <c r="D54" s="93">
        <f>'D.E.Sec'!D57</f>
        <v>0</v>
      </c>
      <c r="E54" s="94">
        <f>'D.E.Sec'!E57</f>
        <v>1</v>
      </c>
      <c r="F54" s="95" t="e">
        <f>#REF!</f>
        <v>#REF!</v>
      </c>
      <c r="G54" s="96" t="e">
        <f t="shared" si="0"/>
        <v>#REF!</v>
      </c>
    </row>
    <row r="55" spans="1:7" s="68" customFormat="1" ht="20" customHeight="1">
      <c r="A55" s="92">
        <f>'D.E.Sec'!A58</f>
        <v>39</v>
      </c>
      <c r="B55" s="92" t="str">
        <f>'D.E.Sec'!B58</f>
        <v>A39</v>
      </c>
      <c r="C55" s="69">
        <f>'D.E.Sec'!C58</f>
        <v>0</v>
      </c>
      <c r="D55" s="93">
        <f>'D.E.Sec'!D58</f>
        <v>0</v>
      </c>
      <c r="E55" s="94">
        <f>'D.E.Sec'!E58</f>
        <v>1</v>
      </c>
      <c r="F55" s="95" t="e">
        <f>#REF!</f>
        <v>#REF!</v>
      </c>
      <c r="G55" s="96" t="e">
        <f t="shared" si="0"/>
        <v>#REF!</v>
      </c>
    </row>
    <row r="56" spans="1:7" s="68" customFormat="1" ht="20" customHeight="1">
      <c r="A56" s="92">
        <f>'D.E.Sec'!A59</f>
        <v>40</v>
      </c>
      <c r="B56" s="92" t="str">
        <f>'D.E.Sec'!B59</f>
        <v>A40</v>
      </c>
      <c r="C56" s="69">
        <f>'D.E.Sec'!C59</f>
        <v>0</v>
      </c>
      <c r="D56" s="93">
        <f>'D.E.Sec'!D59</f>
        <v>0</v>
      </c>
      <c r="E56" s="94">
        <f>'D.E.Sec'!E59</f>
        <v>1</v>
      </c>
      <c r="F56" s="95" t="e">
        <f>#REF!</f>
        <v>#REF!</v>
      </c>
      <c r="G56" s="96" t="e">
        <f t="shared" si="0"/>
        <v>#REF!</v>
      </c>
    </row>
    <row r="57" spans="1:7" s="68" customFormat="1" ht="20" customHeight="1">
      <c r="A57" s="92">
        <f>'D.E.Sec'!A60</f>
        <v>41</v>
      </c>
      <c r="B57" s="92" t="str">
        <f>'D.E.Sec'!B60</f>
        <v>A41</v>
      </c>
      <c r="C57" s="69">
        <f>'D.E.Sec'!C60</f>
        <v>0</v>
      </c>
      <c r="D57" s="93">
        <f>'D.E.Sec'!D60</f>
        <v>0</v>
      </c>
      <c r="E57" s="94">
        <f>'D.E.Sec'!E60</f>
        <v>1</v>
      </c>
      <c r="F57" s="95" t="e">
        <f>#REF!</f>
        <v>#REF!</v>
      </c>
      <c r="G57" s="96" t="e">
        <f t="shared" si="0"/>
        <v>#REF!</v>
      </c>
    </row>
    <row r="58" spans="1:7" s="68" customFormat="1" ht="20" customHeight="1">
      <c r="A58" s="92">
        <f>'D.E.Sec'!A61</f>
        <v>42</v>
      </c>
      <c r="B58" s="92" t="str">
        <f>'D.E.Sec'!B61</f>
        <v>A42</v>
      </c>
      <c r="C58" s="69">
        <f>'D.E.Sec'!C61</f>
        <v>0</v>
      </c>
      <c r="D58" s="93">
        <f>'D.E.Sec'!D61</f>
        <v>0</v>
      </c>
      <c r="E58" s="94">
        <f>'D.E.Sec'!E61</f>
        <v>1</v>
      </c>
      <c r="F58" s="95" t="e">
        <f>#REF!</f>
        <v>#REF!</v>
      </c>
      <c r="G58" s="96" t="e">
        <f t="shared" si="0"/>
        <v>#REF!</v>
      </c>
    </row>
    <row r="59" spans="1:7" s="68" customFormat="1" ht="20" customHeight="1">
      <c r="A59" s="92">
        <f>'D.E.Sec'!A62</f>
        <v>43</v>
      </c>
      <c r="B59" s="92" t="str">
        <f>'D.E.Sec'!B62</f>
        <v>A43</v>
      </c>
      <c r="C59" s="69">
        <f>'D.E.Sec'!C62</f>
        <v>0</v>
      </c>
      <c r="D59" s="93">
        <f>'D.E.Sec'!D62</f>
        <v>0</v>
      </c>
      <c r="E59" s="94">
        <f>'D.E.Sec'!E62</f>
        <v>1</v>
      </c>
      <c r="F59" s="95" t="e">
        <f>#REF!</f>
        <v>#REF!</v>
      </c>
      <c r="G59" s="96" t="e">
        <f t="shared" si="0"/>
        <v>#REF!</v>
      </c>
    </row>
    <row r="60" spans="1:7" s="68" customFormat="1" ht="20" customHeight="1">
      <c r="A60" s="92">
        <f>'D.E.Sec'!A63</f>
        <v>44</v>
      </c>
      <c r="B60" s="92" t="str">
        <f>'D.E.Sec'!B63</f>
        <v>A44</v>
      </c>
      <c r="C60" s="69">
        <f>'D.E.Sec'!C63</f>
        <v>0</v>
      </c>
      <c r="D60" s="93">
        <f>'D.E.Sec'!D63</f>
        <v>0</v>
      </c>
      <c r="E60" s="94">
        <f>'D.E.Sec'!E63</f>
        <v>1</v>
      </c>
      <c r="F60" s="95" t="e">
        <f>#REF!</f>
        <v>#REF!</v>
      </c>
      <c r="G60" s="96" t="e">
        <f t="shared" si="0"/>
        <v>#REF!</v>
      </c>
    </row>
    <row r="61" spans="1:7" s="68" customFormat="1" ht="20" customHeight="1">
      <c r="A61" s="92">
        <f>'D.E.Sec'!A64</f>
        <v>45</v>
      </c>
      <c r="B61" s="92" t="str">
        <f>'D.E.Sec'!B64</f>
        <v>A45</v>
      </c>
      <c r="C61" s="69">
        <f>'D.E.Sec'!C64</f>
        <v>0</v>
      </c>
      <c r="D61" s="93">
        <f>'D.E.Sec'!D64</f>
        <v>0</v>
      </c>
      <c r="E61" s="94">
        <f>'D.E.Sec'!E64</f>
        <v>1</v>
      </c>
      <c r="F61" s="95" t="e">
        <f>#REF!</f>
        <v>#REF!</v>
      </c>
      <c r="G61" s="96" t="e">
        <f t="shared" si="0"/>
        <v>#REF!</v>
      </c>
    </row>
    <row r="62" spans="1:7" s="68" customFormat="1" ht="20" customHeight="1">
      <c r="A62" s="92">
        <f>'D.E.Sec'!A65</f>
        <v>46</v>
      </c>
      <c r="B62" s="92" t="str">
        <f>'D.E.Sec'!B65</f>
        <v>A46</v>
      </c>
      <c r="C62" s="69">
        <f>'D.E.Sec'!C65</f>
        <v>0</v>
      </c>
      <c r="D62" s="93">
        <f>'D.E.Sec'!D65</f>
        <v>0</v>
      </c>
      <c r="E62" s="94">
        <f>'D.E.Sec'!E65</f>
        <v>1</v>
      </c>
      <c r="F62" s="95" t="e">
        <f>#REF!</f>
        <v>#REF!</v>
      </c>
      <c r="G62" s="96" t="e">
        <f t="shared" si="0"/>
        <v>#REF!</v>
      </c>
    </row>
    <row r="63" spans="1:7" s="68" customFormat="1" ht="20" customHeight="1">
      <c r="A63" s="92">
        <f>'D.E.Sec'!A66</f>
        <v>47</v>
      </c>
      <c r="B63" s="92" t="str">
        <f>'D.E.Sec'!B66</f>
        <v>A47</v>
      </c>
      <c r="C63" s="69">
        <f>'D.E.Sec'!C66</f>
        <v>0</v>
      </c>
      <c r="D63" s="93">
        <f>'D.E.Sec'!D66</f>
        <v>0</v>
      </c>
      <c r="E63" s="94">
        <f>'D.E.Sec'!E66</f>
        <v>1</v>
      </c>
      <c r="F63" s="95" t="e">
        <f>#REF!</f>
        <v>#REF!</v>
      </c>
      <c r="G63" s="96" t="e">
        <f t="shared" si="0"/>
        <v>#REF!</v>
      </c>
    </row>
    <row r="64" spans="1:7" s="68" customFormat="1" ht="20" customHeight="1">
      <c r="A64" s="92">
        <f>'D.E.Sec'!A67</f>
        <v>48</v>
      </c>
      <c r="B64" s="92" t="str">
        <f>'D.E.Sec'!B67</f>
        <v>A48</v>
      </c>
      <c r="C64" s="69">
        <f>'D.E.Sec'!C67</f>
        <v>0</v>
      </c>
      <c r="D64" s="93">
        <f>'D.E.Sec'!D67</f>
        <v>0</v>
      </c>
      <c r="E64" s="94">
        <f>'D.E.Sec'!E67</f>
        <v>1</v>
      </c>
      <c r="F64" s="95" t="e">
        <f>#REF!</f>
        <v>#REF!</v>
      </c>
      <c r="G64" s="96" t="e">
        <f t="shared" si="0"/>
        <v>#REF!</v>
      </c>
    </row>
    <row r="65" spans="1:7" s="68" customFormat="1" ht="20" customHeight="1">
      <c r="A65" s="92">
        <f>'D.E.Sec'!A68</f>
        <v>49</v>
      </c>
      <c r="B65" s="92" t="str">
        <f>'D.E.Sec'!B68</f>
        <v>A49</v>
      </c>
      <c r="C65" s="69">
        <f>'D.E.Sec'!C68</f>
        <v>0</v>
      </c>
      <c r="D65" s="93">
        <f>'D.E.Sec'!D68</f>
        <v>0</v>
      </c>
      <c r="E65" s="94">
        <f>'D.E.Sec'!E68</f>
        <v>1</v>
      </c>
      <c r="F65" s="95" t="e">
        <f>#REF!</f>
        <v>#REF!</v>
      </c>
      <c r="G65" s="96" t="e">
        <f t="shared" si="0"/>
        <v>#REF!</v>
      </c>
    </row>
    <row r="66" spans="1:7" s="68" customFormat="1" ht="20" customHeight="1">
      <c r="A66" s="92">
        <f>'D.E.Sec'!A69</f>
        <v>50</v>
      </c>
      <c r="B66" s="92" t="str">
        <f>'D.E.Sec'!B69</f>
        <v>A50</v>
      </c>
      <c r="C66" s="69">
        <f>'D.E.Sec'!C69</f>
        <v>0</v>
      </c>
      <c r="D66" s="93">
        <f>'D.E.Sec'!D69</f>
        <v>0</v>
      </c>
      <c r="E66" s="94">
        <f>'D.E.Sec'!E69</f>
        <v>1</v>
      </c>
      <c r="F66" s="95" t="e">
        <f>#REF!</f>
        <v>#REF!</v>
      </c>
      <c r="G66" s="96" t="e">
        <f t="shared" si="0"/>
        <v>#REF!</v>
      </c>
    </row>
    <row r="67" spans="1:7" s="68" customFormat="1" ht="20" customHeight="1">
      <c r="A67" s="92">
        <f>'D.E.Sec'!A70</f>
        <v>51</v>
      </c>
      <c r="B67" s="92" t="str">
        <f>'D.E.Sec'!B70</f>
        <v>A51</v>
      </c>
      <c r="C67" s="69">
        <f>'D.E.Sec'!C70</f>
        <v>0</v>
      </c>
      <c r="D67" s="93">
        <f>'D.E.Sec'!D70</f>
        <v>0</v>
      </c>
      <c r="E67" s="94">
        <f>'D.E.Sec'!E70</f>
        <v>1</v>
      </c>
      <c r="F67" s="95" t="e">
        <f>#REF!</f>
        <v>#REF!</v>
      </c>
      <c r="G67" s="96" t="e">
        <f t="shared" si="0"/>
        <v>#REF!</v>
      </c>
    </row>
    <row r="68" spans="1:7" s="68" customFormat="1" ht="20" customHeight="1">
      <c r="A68" s="92">
        <f>'D.E.Sec'!A71</f>
        <v>52</v>
      </c>
      <c r="B68" s="92" t="str">
        <f>'D.E.Sec'!B71</f>
        <v>A52</v>
      </c>
      <c r="C68" s="69">
        <f>'D.E.Sec'!C71</f>
        <v>0</v>
      </c>
      <c r="D68" s="93">
        <f>'D.E.Sec'!D71</f>
        <v>0</v>
      </c>
      <c r="E68" s="94">
        <f>'D.E.Sec'!E71</f>
        <v>1</v>
      </c>
      <c r="F68" s="95" t="e">
        <f>#REF!</f>
        <v>#REF!</v>
      </c>
      <c r="G68" s="96" t="e">
        <f t="shared" si="0"/>
        <v>#REF!</v>
      </c>
    </row>
    <row r="69" spans="1:7" s="68" customFormat="1" ht="20" customHeight="1">
      <c r="A69" s="92">
        <f>'D.E.Sec'!A72</f>
        <v>53</v>
      </c>
      <c r="B69" s="92" t="str">
        <f>'D.E.Sec'!B72</f>
        <v>A53</v>
      </c>
      <c r="C69" s="69">
        <f>'D.E.Sec'!C72</f>
        <v>0</v>
      </c>
      <c r="D69" s="93">
        <f>'D.E.Sec'!D72</f>
        <v>0</v>
      </c>
      <c r="E69" s="94">
        <f>'D.E.Sec'!E72</f>
        <v>1</v>
      </c>
      <c r="F69" s="95" t="e">
        <f>#REF!</f>
        <v>#REF!</v>
      </c>
      <c r="G69" s="96" t="e">
        <f t="shared" si="0"/>
        <v>#REF!</v>
      </c>
    </row>
    <row r="70" spans="1:7" s="68" customFormat="1" ht="20" customHeight="1">
      <c r="A70" s="92">
        <f>'D.E.Sec'!A73</f>
        <v>54</v>
      </c>
      <c r="B70" s="92" t="str">
        <f>'D.E.Sec'!B73</f>
        <v>A54</v>
      </c>
      <c r="C70" s="69">
        <f>'D.E.Sec'!C73</f>
        <v>0</v>
      </c>
      <c r="D70" s="93">
        <f>'D.E.Sec'!D73</f>
        <v>0</v>
      </c>
      <c r="E70" s="94">
        <f>'D.E.Sec'!E73</f>
        <v>1</v>
      </c>
      <c r="F70" s="95" t="e">
        <f>#REF!</f>
        <v>#REF!</v>
      </c>
      <c r="G70" s="96" t="e">
        <f t="shared" si="0"/>
        <v>#REF!</v>
      </c>
    </row>
    <row r="71" spans="1:7" s="68" customFormat="1" ht="20" customHeight="1">
      <c r="A71" s="92">
        <f>'D.E.Sec'!A74</f>
        <v>55</v>
      </c>
      <c r="B71" s="92" t="str">
        <f>'D.E.Sec'!B74</f>
        <v>A55</v>
      </c>
      <c r="C71" s="69">
        <f>'D.E.Sec'!C74</f>
        <v>0</v>
      </c>
      <c r="D71" s="93">
        <f>'D.E.Sec'!D74</f>
        <v>0</v>
      </c>
      <c r="E71" s="94">
        <f>'D.E.Sec'!E74</f>
        <v>1</v>
      </c>
      <c r="F71" s="95" t="e">
        <f>#REF!</f>
        <v>#REF!</v>
      </c>
      <c r="G71" s="96" t="e">
        <f t="shared" si="0"/>
        <v>#REF!</v>
      </c>
    </row>
    <row r="72" spans="1:7" s="68" customFormat="1" ht="20" customHeight="1">
      <c r="A72" s="92">
        <f>'D.E.Sec'!A75</f>
        <v>56</v>
      </c>
      <c r="B72" s="92" t="str">
        <f>'D.E.Sec'!B75</f>
        <v>A56</v>
      </c>
      <c r="C72" s="69">
        <f>'D.E.Sec'!C75</f>
        <v>0</v>
      </c>
      <c r="D72" s="93">
        <f>'D.E.Sec'!D75</f>
        <v>0</v>
      </c>
      <c r="E72" s="94">
        <f>'D.E.Sec'!E75</f>
        <v>1</v>
      </c>
      <c r="F72" s="95" t="e">
        <f>#REF!</f>
        <v>#REF!</v>
      </c>
      <c r="G72" s="96" t="e">
        <f t="shared" si="0"/>
        <v>#REF!</v>
      </c>
    </row>
    <row r="73" spans="1:7" s="68" customFormat="1" ht="20" customHeight="1">
      <c r="A73" s="92">
        <f>'D.E.Sec'!A76</f>
        <v>57</v>
      </c>
      <c r="B73" s="92" t="str">
        <f>'D.E.Sec'!B76</f>
        <v>A57</v>
      </c>
      <c r="C73" s="69">
        <f>'D.E.Sec'!C76</f>
        <v>0</v>
      </c>
      <c r="D73" s="93">
        <f>'D.E.Sec'!D76</f>
        <v>0</v>
      </c>
      <c r="E73" s="94">
        <f>'D.E.Sec'!E76</f>
        <v>1</v>
      </c>
      <c r="F73" s="95" t="e">
        <f>#REF!</f>
        <v>#REF!</v>
      </c>
      <c r="G73" s="96" t="e">
        <f t="shared" si="0"/>
        <v>#REF!</v>
      </c>
    </row>
    <row r="74" spans="1:7" s="68" customFormat="1" ht="20" customHeight="1">
      <c r="A74" s="92">
        <f>'D.E.Sec'!A77</f>
        <v>58</v>
      </c>
      <c r="B74" s="92" t="str">
        <f>'D.E.Sec'!B77</f>
        <v>A58</v>
      </c>
      <c r="C74" s="69">
        <f>'D.E.Sec'!C77</f>
        <v>0</v>
      </c>
      <c r="D74" s="93">
        <f>'D.E.Sec'!D77</f>
        <v>0</v>
      </c>
      <c r="E74" s="94">
        <f>'D.E.Sec'!E77</f>
        <v>1</v>
      </c>
      <c r="F74" s="95" t="e">
        <f>#REF!</f>
        <v>#REF!</v>
      </c>
      <c r="G74" s="96" t="e">
        <f t="shared" si="0"/>
        <v>#REF!</v>
      </c>
    </row>
    <row r="75" spans="1:7" s="68" customFormat="1" ht="20" customHeight="1">
      <c r="A75" s="92">
        <f>'D.E.Sec'!A78</f>
        <v>59</v>
      </c>
      <c r="B75" s="92" t="str">
        <f>'D.E.Sec'!B78</f>
        <v>A59</v>
      </c>
      <c r="C75" s="69">
        <f>'D.E.Sec'!C78</f>
        <v>0</v>
      </c>
      <c r="D75" s="93">
        <f>'D.E.Sec'!D78</f>
        <v>0</v>
      </c>
      <c r="E75" s="94">
        <f>'D.E.Sec'!E78</f>
        <v>1</v>
      </c>
      <c r="F75" s="95" t="e">
        <f>#REF!</f>
        <v>#REF!</v>
      </c>
      <c r="G75" s="96" t="e">
        <f t="shared" si="0"/>
        <v>#REF!</v>
      </c>
    </row>
    <row r="76" spans="1:7" s="68" customFormat="1" ht="20" customHeight="1">
      <c r="A76" s="92">
        <f>'D.E.Sec'!A79</f>
        <v>60</v>
      </c>
      <c r="B76" s="92" t="str">
        <f>'D.E.Sec'!B79</f>
        <v>A60</v>
      </c>
      <c r="C76" s="69">
        <f>'D.E.Sec'!C79</f>
        <v>0</v>
      </c>
      <c r="D76" s="93">
        <f>'D.E.Sec'!D79</f>
        <v>0</v>
      </c>
      <c r="E76" s="94">
        <f>'D.E.Sec'!E79</f>
        <v>1</v>
      </c>
      <c r="F76" s="95" t="e">
        <f>#REF!</f>
        <v>#REF!</v>
      </c>
      <c r="G76" s="96" t="e">
        <f t="shared" si="0"/>
        <v>#REF!</v>
      </c>
    </row>
    <row r="77" spans="1:7" s="68" customFormat="1" ht="20" customHeight="1">
      <c r="A77" s="92">
        <f>'D.E.Sec'!A80</f>
        <v>61</v>
      </c>
      <c r="B77" s="92" t="str">
        <f>'D.E.Sec'!B80</f>
        <v>A61</v>
      </c>
      <c r="C77" s="69">
        <f>'D.E.Sec'!C80</f>
        <v>0</v>
      </c>
      <c r="D77" s="93">
        <f>'D.E.Sec'!D80</f>
        <v>0</v>
      </c>
      <c r="E77" s="94">
        <f>'D.E.Sec'!E80</f>
        <v>1</v>
      </c>
      <c r="F77" s="95" t="e">
        <f>#REF!</f>
        <v>#REF!</v>
      </c>
      <c r="G77" s="96" t="e">
        <f t="shared" si="0"/>
        <v>#REF!</v>
      </c>
    </row>
    <row r="78" spans="1:7" s="68" customFormat="1" ht="20" customHeight="1">
      <c r="A78" s="92">
        <f>'D.E.Sec'!A81</f>
        <v>62</v>
      </c>
      <c r="B78" s="92" t="str">
        <f>'D.E.Sec'!B81</f>
        <v>A62</v>
      </c>
      <c r="C78" s="69">
        <f>'D.E.Sec'!C81</f>
        <v>0</v>
      </c>
      <c r="D78" s="93">
        <f>'D.E.Sec'!D81</f>
        <v>0</v>
      </c>
      <c r="E78" s="94">
        <f>'D.E.Sec'!E81</f>
        <v>1</v>
      </c>
      <c r="F78" s="95" t="e">
        <f>#REF!</f>
        <v>#REF!</v>
      </c>
      <c r="G78" s="96" t="e">
        <f t="shared" si="0"/>
        <v>#REF!</v>
      </c>
    </row>
    <row r="79" spans="1:7" s="68" customFormat="1" ht="20" customHeight="1">
      <c r="A79" s="92">
        <f>'D.E.Sec'!A82</f>
        <v>63</v>
      </c>
      <c r="B79" s="92" t="str">
        <f>'D.E.Sec'!B82</f>
        <v>A63</v>
      </c>
      <c r="C79" s="69">
        <f>'D.E.Sec'!C82</f>
        <v>0</v>
      </c>
      <c r="D79" s="93">
        <f>'D.E.Sec'!D82</f>
        <v>0</v>
      </c>
      <c r="E79" s="94">
        <f>'D.E.Sec'!E82</f>
        <v>1</v>
      </c>
      <c r="F79" s="95" t="e">
        <f>#REF!</f>
        <v>#REF!</v>
      </c>
      <c r="G79" s="96" t="e">
        <f t="shared" si="0"/>
        <v>#REF!</v>
      </c>
    </row>
    <row r="80" spans="1:7" s="68" customFormat="1" ht="20" customHeight="1">
      <c r="A80" s="92">
        <f>'D.E.Sec'!A83</f>
        <v>64</v>
      </c>
      <c r="B80" s="92" t="str">
        <f>'D.E.Sec'!B83</f>
        <v>A64</v>
      </c>
      <c r="C80" s="69">
        <f>'D.E.Sec'!C83</f>
        <v>0</v>
      </c>
      <c r="D80" s="93">
        <f>'D.E.Sec'!D83</f>
        <v>0</v>
      </c>
      <c r="E80" s="94">
        <f>'D.E.Sec'!E83</f>
        <v>1</v>
      </c>
      <c r="F80" s="95" t="e">
        <f>#REF!</f>
        <v>#REF!</v>
      </c>
      <c r="G80" s="96" t="e">
        <f t="shared" si="0"/>
        <v>#REF!</v>
      </c>
    </row>
    <row r="81" spans="1:7" s="68" customFormat="1" ht="20" customHeight="1">
      <c r="A81" s="92">
        <f>'D.E.Sec'!A84</f>
        <v>65</v>
      </c>
      <c r="B81" s="92" t="str">
        <f>'D.E.Sec'!B84</f>
        <v>A65</v>
      </c>
      <c r="C81" s="69">
        <f>'D.E.Sec'!C84</f>
        <v>0</v>
      </c>
      <c r="D81" s="93">
        <f>'D.E.Sec'!D84</f>
        <v>0</v>
      </c>
      <c r="E81" s="94">
        <f>'D.E.Sec'!E84</f>
        <v>1</v>
      </c>
      <c r="F81" s="95" t="e">
        <f>#REF!</f>
        <v>#REF!</v>
      </c>
      <c r="G81" s="96" t="e">
        <f t="shared" ref="G81:G122" si="1">E81*F81</f>
        <v>#REF!</v>
      </c>
    </row>
    <row r="82" spans="1:7" s="68" customFormat="1" ht="20" customHeight="1">
      <c r="A82" s="92">
        <f>'D.E.Sec'!A85</f>
        <v>66</v>
      </c>
      <c r="B82" s="92" t="str">
        <f>'D.E.Sec'!B85</f>
        <v>A66</v>
      </c>
      <c r="C82" s="69">
        <f>'D.E.Sec'!C85</f>
        <v>0</v>
      </c>
      <c r="D82" s="93">
        <f>'D.E.Sec'!D85</f>
        <v>0</v>
      </c>
      <c r="E82" s="94">
        <f>'D.E.Sec'!E85</f>
        <v>1</v>
      </c>
      <c r="F82" s="95" t="e">
        <f>#REF!</f>
        <v>#REF!</v>
      </c>
      <c r="G82" s="96" t="e">
        <f t="shared" si="1"/>
        <v>#REF!</v>
      </c>
    </row>
    <row r="83" spans="1:7" s="68" customFormat="1" ht="20" customHeight="1">
      <c r="A83" s="92">
        <f>'D.E.Sec'!A86</f>
        <v>67</v>
      </c>
      <c r="B83" s="92" t="str">
        <f>'D.E.Sec'!B86</f>
        <v>A67</v>
      </c>
      <c r="C83" s="69">
        <f>'D.E.Sec'!C86</f>
        <v>0</v>
      </c>
      <c r="D83" s="93">
        <f>'D.E.Sec'!D86</f>
        <v>0</v>
      </c>
      <c r="E83" s="94">
        <f>'D.E.Sec'!E86</f>
        <v>1</v>
      </c>
      <c r="F83" s="95" t="e">
        <f>#REF!</f>
        <v>#REF!</v>
      </c>
      <c r="G83" s="96" t="e">
        <f t="shared" si="1"/>
        <v>#REF!</v>
      </c>
    </row>
    <row r="84" spans="1:7" s="68" customFormat="1" ht="20" customHeight="1">
      <c r="A84" s="92">
        <f>'D.E.Sec'!A87</f>
        <v>68</v>
      </c>
      <c r="B84" s="92" t="str">
        <f>'D.E.Sec'!B87</f>
        <v>A68</v>
      </c>
      <c r="C84" s="69">
        <f>'D.E.Sec'!C87</f>
        <v>0</v>
      </c>
      <c r="D84" s="93">
        <f>'D.E.Sec'!D87</f>
        <v>0</v>
      </c>
      <c r="E84" s="94">
        <f>'D.E.Sec'!E87</f>
        <v>1</v>
      </c>
      <c r="F84" s="95" t="e">
        <f>#REF!</f>
        <v>#REF!</v>
      </c>
      <c r="G84" s="96" t="e">
        <f t="shared" si="1"/>
        <v>#REF!</v>
      </c>
    </row>
    <row r="85" spans="1:7" s="68" customFormat="1" ht="20" customHeight="1">
      <c r="A85" s="92">
        <f>'D.E.Sec'!A88</f>
        <v>69</v>
      </c>
      <c r="B85" s="92" t="str">
        <f>'D.E.Sec'!B88</f>
        <v>A69</v>
      </c>
      <c r="C85" s="69">
        <f>'D.E.Sec'!C88</f>
        <v>0</v>
      </c>
      <c r="D85" s="93">
        <f>'D.E.Sec'!D88</f>
        <v>0</v>
      </c>
      <c r="E85" s="94">
        <f>'D.E.Sec'!E88</f>
        <v>1</v>
      </c>
      <c r="F85" s="95" t="e">
        <f>#REF!</f>
        <v>#REF!</v>
      </c>
      <c r="G85" s="96" t="e">
        <f t="shared" si="1"/>
        <v>#REF!</v>
      </c>
    </row>
    <row r="86" spans="1:7" s="68" customFormat="1" ht="20" customHeight="1">
      <c r="A86" s="92">
        <f>'D.E.Sec'!A89</f>
        <v>70</v>
      </c>
      <c r="B86" s="92" t="str">
        <f>'D.E.Sec'!B89</f>
        <v>A70</v>
      </c>
      <c r="C86" s="69">
        <f>'D.E.Sec'!C89</f>
        <v>0</v>
      </c>
      <c r="D86" s="93">
        <f>'D.E.Sec'!D89</f>
        <v>0</v>
      </c>
      <c r="E86" s="94">
        <f>'D.E.Sec'!E89</f>
        <v>1</v>
      </c>
      <c r="F86" s="95" t="e">
        <f>#REF!</f>
        <v>#REF!</v>
      </c>
      <c r="G86" s="96" t="e">
        <f t="shared" si="1"/>
        <v>#REF!</v>
      </c>
    </row>
    <row r="87" spans="1:7" s="68" customFormat="1" ht="20" customHeight="1">
      <c r="A87" s="92">
        <f>'D.E.Sec'!A90</f>
        <v>71</v>
      </c>
      <c r="B87" s="92" t="str">
        <f>'D.E.Sec'!B90</f>
        <v>A71</v>
      </c>
      <c r="C87" s="69">
        <f>'D.E.Sec'!C90</f>
        <v>0</v>
      </c>
      <c r="D87" s="93">
        <f>'D.E.Sec'!D90</f>
        <v>0</v>
      </c>
      <c r="E87" s="94">
        <f>'D.E.Sec'!E90</f>
        <v>1</v>
      </c>
      <c r="F87" s="95" t="e">
        <f>#REF!</f>
        <v>#REF!</v>
      </c>
      <c r="G87" s="96" t="e">
        <f t="shared" si="1"/>
        <v>#REF!</v>
      </c>
    </row>
    <row r="88" spans="1:7" s="68" customFormat="1" ht="20" customHeight="1">
      <c r="A88" s="92">
        <f>'D.E.Sec'!A91</f>
        <v>72</v>
      </c>
      <c r="B88" s="92" t="str">
        <f>'D.E.Sec'!B91</f>
        <v>A72</v>
      </c>
      <c r="C88" s="69">
        <f>'D.E.Sec'!C91</f>
        <v>0</v>
      </c>
      <c r="D88" s="93">
        <f>'D.E.Sec'!D91</f>
        <v>0</v>
      </c>
      <c r="E88" s="94">
        <f>'D.E.Sec'!E91</f>
        <v>1</v>
      </c>
      <c r="F88" s="95" t="e">
        <f>#REF!</f>
        <v>#REF!</v>
      </c>
      <c r="G88" s="96" t="e">
        <f t="shared" si="1"/>
        <v>#REF!</v>
      </c>
    </row>
    <row r="89" spans="1:7" s="68" customFormat="1" ht="20" customHeight="1">
      <c r="A89" s="92">
        <f>'D.E.Sec'!A92</f>
        <v>73</v>
      </c>
      <c r="B89" s="92" t="str">
        <f>'D.E.Sec'!B92</f>
        <v>A73</v>
      </c>
      <c r="C89" s="69">
        <f>'D.E.Sec'!C92</f>
        <v>0</v>
      </c>
      <c r="D89" s="93">
        <f>'D.E.Sec'!D92</f>
        <v>0</v>
      </c>
      <c r="E89" s="94">
        <f>'D.E.Sec'!E92</f>
        <v>1</v>
      </c>
      <c r="F89" s="95" t="e">
        <f>#REF!</f>
        <v>#REF!</v>
      </c>
      <c r="G89" s="96" t="e">
        <f t="shared" si="1"/>
        <v>#REF!</v>
      </c>
    </row>
    <row r="90" spans="1:7" s="68" customFormat="1" ht="20" customHeight="1">
      <c r="A90" s="92">
        <f>'D.E.Sec'!A93</f>
        <v>74</v>
      </c>
      <c r="B90" s="92" t="str">
        <f>'D.E.Sec'!B93</f>
        <v>A74</v>
      </c>
      <c r="C90" s="69">
        <f>'D.E.Sec'!C93</f>
        <v>0</v>
      </c>
      <c r="D90" s="93">
        <f>'D.E.Sec'!D93</f>
        <v>0</v>
      </c>
      <c r="E90" s="94">
        <f>'D.E.Sec'!E93</f>
        <v>1</v>
      </c>
      <c r="F90" s="95" t="e">
        <f>#REF!</f>
        <v>#REF!</v>
      </c>
      <c r="G90" s="96" t="e">
        <f t="shared" si="1"/>
        <v>#REF!</v>
      </c>
    </row>
    <row r="91" spans="1:7" s="68" customFormat="1" ht="20" customHeight="1">
      <c r="A91" s="92">
        <f>'D.E.Sec'!A94</f>
        <v>75</v>
      </c>
      <c r="B91" s="92" t="str">
        <f>'D.E.Sec'!B94</f>
        <v>A75</v>
      </c>
      <c r="C91" s="69">
        <f>'D.E.Sec'!C94</f>
        <v>0</v>
      </c>
      <c r="D91" s="93">
        <f>'D.E.Sec'!D94</f>
        <v>0</v>
      </c>
      <c r="E91" s="94">
        <f>'D.E.Sec'!E94</f>
        <v>1</v>
      </c>
      <c r="F91" s="95" t="e">
        <f>#REF!</f>
        <v>#REF!</v>
      </c>
      <c r="G91" s="96" t="e">
        <f t="shared" si="1"/>
        <v>#REF!</v>
      </c>
    </row>
    <row r="92" spans="1:7" s="68" customFormat="1" ht="20" customHeight="1">
      <c r="A92" s="92">
        <f>'D.E.Sec'!A95</f>
        <v>76</v>
      </c>
      <c r="B92" s="92" t="str">
        <f>'D.E.Sec'!B95</f>
        <v>A76</v>
      </c>
      <c r="C92" s="69">
        <f>'D.E.Sec'!C95</f>
        <v>0</v>
      </c>
      <c r="D92" s="93">
        <f>'D.E.Sec'!D95</f>
        <v>0</v>
      </c>
      <c r="E92" s="94">
        <f>'D.E.Sec'!E95</f>
        <v>1</v>
      </c>
      <c r="F92" s="95" t="e">
        <f>#REF!</f>
        <v>#REF!</v>
      </c>
      <c r="G92" s="96" t="e">
        <f t="shared" si="1"/>
        <v>#REF!</v>
      </c>
    </row>
    <row r="93" spans="1:7" s="68" customFormat="1" ht="20" customHeight="1">
      <c r="A93" s="92">
        <f>'D.E.Sec'!A96</f>
        <v>77</v>
      </c>
      <c r="B93" s="92" t="str">
        <f>'D.E.Sec'!B96</f>
        <v>A77</v>
      </c>
      <c r="C93" s="69">
        <f>'D.E.Sec'!C96</f>
        <v>0</v>
      </c>
      <c r="D93" s="93">
        <f>'D.E.Sec'!D96</f>
        <v>0</v>
      </c>
      <c r="E93" s="94">
        <f>'D.E.Sec'!E96</f>
        <v>1</v>
      </c>
      <c r="F93" s="95" t="e">
        <f>#REF!</f>
        <v>#REF!</v>
      </c>
      <c r="G93" s="96" t="e">
        <f t="shared" si="1"/>
        <v>#REF!</v>
      </c>
    </row>
    <row r="94" spans="1:7" s="68" customFormat="1" ht="20" customHeight="1">
      <c r="A94" s="92">
        <f>'D.E.Sec'!A97</f>
        <v>78</v>
      </c>
      <c r="B94" s="92" t="str">
        <f>'D.E.Sec'!B97</f>
        <v>A78</v>
      </c>
      <c r="C94" s="69">
        <f>'D.E.Sec'!C97</f>
        <v>0</v>
      </c>
      <c r="D94" s="93">
        <f>'D.E.Sec'!D97</f>
        <v>0</v>
      </c>
      <c r="E94" s="94">
        <f>'D.E.Sec'!E97</f>
        <v>1</v>
      </c>
      <c r="F94" s="95" t="e">
        <f>#REF!</f>
        <v>#REF!</v>
      </c>
      <c r="G94" s="96" t="e">
        <f t="shared" si="1"/>
        <v>#REF!</v>
      </c>
    </row>
    <row r="95" spans="1:7" s="68" customFormat="1" ht="20" customHeight="1">
      <c r="A95" s="92">
        <f>'D.E.Sec'!A98</f>
        <v>79</v>
      </c>
      <c r="B95" s="92" t="str">
        <f>'D.E.Sec'!B98</f>
        <v>A79</v>
      </c>
      <c r="C95" s="69">
        <f>'D.E.Sec'!C98</f>
        <v>0</v>
      </c>
      <c r="D95" s="93">
        <f>'D.E.Sec'!D98</f>
        <v>0</v>
      </c>
      <c r="E95" s="94">
        <f>'D.E.Sec'!E98</f>
        <v>1</v>
      </c>
      <c r="F95" s="95" t="e">
        <f>#REF!</f>
        <v>#REF!</v>
      </c>
      <c r="G95" s="96" t="e">
        <f t="shared" si="1"/>
        <v>#REF!</v>
      </c>
    </row>
    <row r="96" spans="1:7" s="68" customFormat="1" ht="20" customHeight="1">
      <c r="A96" s="92">
        <f>'D.E.Sec'!A99</f>
        <v>80</v>
      </c>
      <c r="B96" s="92" t="str">
        <f>'D.E.Sec'!B99</f>
        <v>A80</v>
      </c>
      <c r="C96" s="69">
        <f>'D.E.Sec'!C99</f>
        <v>0</v>
      </c>
      <c r="D96" s="93">
        <f>'D.E.Sec'!D99</f>
        <v>0</v>
      </c>
      <c r="E96" s="94">
        <f>'D.E.Sec'!E99</f>
        <v>1</v>
      </c>
      <c r="F96" s="95" t="e">
        <f>#REF!</f>
        <v>#REF!</v>
      </c>
      <c r="G96" s="96" t="e">
        <f t="shared" si="1"/>
        <v>#REF!</v>
      </c>
    </row>
    <row r="97" spans="1:7" s="68" customFormat="1" ht="20" customHeight="1">
      <c r="A97" s="92">
        <f>'D.E.Sec'!A100</f>
        <v>81</v>
      </c>
      <c r="B97" s="92" t="str">
        <f>'D.E.Sec'!B100</f>
        <v>A81</v>
      </c>
      <c r="C97" s="69">
        <f>'D.E.Sec'!C100</f>
        <v>0</v>
      </c>
      <c r="D97" s="93">
        <f>'D.E.Sec'!D100</f>
        <v>0</v>
      </c>
      <c r="E97" s="94">
        <f>'D.E.Sec'!E100</f>
        <v>1</v>
      </c>
      <c r="F97" s="95" t="e">
        <f>#REF!</f>
        <v>#REF!</v>
      </c>
      <c r="G97" s="96" t="e">
        <f t="shared" si="1"/>
        <v>#REF!</v>
      </c>
    </row>
    <row r="98" spans="1:7" s="68" customFormat="1" ht="20" customHeight="1">
      <c r="A98" s="92">
        <f>'D.E.Sec'!A101</f>
        <v>82</v>
      </c>
      <c r="B98" s="92" t="str">
        <f>'D.E.Sec'!B101</f>
        <v>A82</v>
      </c>
      <c r="C98" s="69">
        <f>'D.E.Sec'!C101</f>
        <v>0</v>
      </c>
      <c r="D98" s="93">
        <f>'D.E.Sec'!D101</f>
        <v>0</v>
      </c>
      <c r="E98" s="94">
        <f>'D.E.Sec'!E101</f>
        <v>1</v>
      </c>
      <c r="F98" s="95" t="e">
        <f>#REF!</f>
        <v>#REF!</v>
      </c>
      <c r="G98" s="96" t="e">
        <f t="shared" si="1"/>
        <v>#REF!</v>
      </c>
    </row>
    <row r="99" spans="1:7" s="68" customFormat="1" ht="20" customHeight="1">
      <c r="A99" s="92">
        <f>'D.E.Sec'!A102</f>
        <v>83</v>
      </c>
      <c r="B99" s="92" t="str">
        <f>'D.E.Sec'!B102</f>
        <v>A83</v>
      </c>
      <c r="C99" s="69">
        <f>'D.E.Sec'!C102</f>
        <v>0</v>
      </c>
      <c r="D99" s="93">
        <f>'D.E.Sec'!D102</f>
        <v>0</v>
      </c>
      <c r="E99" s="94">
        <f>'D.E.Sec'!E102</f>
        <v>1</v>
      </c>
      <c r="F99" s="95" t="e">
        <f>#REF!</f>
        <v>#REF!</v>
      </c>
      <c r="G99" s="96" t="e">
        <f t="shared" si="1"/>
        <v>#REF!</v>
      </c>
    </row>
    <row r="100" spans="1:7" s="68" customFormat="1" ht="20" customHeight="1">
      <c r="A100" s="92">
        <f>'D.E.Sec'!A103</f>
        <v>84</v>
      </c>
      <c r="B100" s="92" t="str">
        <f>'D.E.Sec'!B103</f>
        <v>A84</v>
      </c>
      <c r="C100" s="69">
        <f>'D.E.Sec'!C103</f>
        <v>0</v>
      </c>
      <c r="D100" s="93">
        <f>'D.E.Sec'!D103</f>
        <v>0</v>
      </c>
      <c r="E100" s="94">
        <f>'D.E.Sec'!E103</f>
        <v>1</v>
      </c>
      <c r="F100" s="95" t="e">
        <f>#REF!</f>
        <v>#REF!</v>
      </c>
      <c r="G100" s="96" t="e">
        <f t="shared" si="1"/>
        <v>#REF!</v>
      </c>
    </row>
    <row r="101" spans="1:7" s="68" customFormat="1" ht="20" customHeight="1">
      <c r="A101" s="92">
        <f>'D.E.Sec'!A104</f>
        <v>85</v>
      </c>
      <c r="B101" s="92" t="str">
        <f>'D.E.Sec'!B104</f>
        <v>A85</v>
      </c>
      <c r="C101" s="69">
        <f>'D.E.Sec'!C104</f>
        <v>0</v>
      </c>
      <c r="D101" s="93">
        <f>'D.E.Sec'!D104</f>
        <v>0</v>
      </c>
      <c r="E101" s="94">
        <f>'D.E.Sec'!E104</f>
        <v>1</v>
      </c>
      <c r="F101" s="95" t="e">
        <f>#REF!</f>
        <v>#REF!</v>
      </c>
      <c r="G101" s="96" t="e">
        <f t="shared" si="1"/>
        <v>#REF!</v>
      </c>
    </row>
    <row r="102" spans="1:7" s="68" customFormat="1" ht="20" customHeight="1">
      <c r="A102" s="92">
        <f>'D.E.Sec'!A105</f>
        <v>86</v>
      </c>
      <c r="B102" s="92" t="str">
        <f>'D.E.Sec'!B105</f>
        <v>A86</v>
      </c>
      <c r="C102" s="69">
        <f>'D.E.Sec'!C105</f>
        <v>0</v>
      </c>
      <c r="D102" s="93">
        <f>'D.E.Sec'!D105</f>
        <v>0</v>
      </c>
      <c r="E102" s="94">
        <f>'D.E.Sec'!E105</f>
        <v>1</v>
      </c>
      <c r="F102" s="95" t="e">
        <f>#REF!</f>
        <v>#REF!</v>
      </c>
      <c r="G102" s="96" t="e">
        <f t="shared" si="1"/>
        <v>#REF!</v>
      </c>
    </row>
    <row r="103" spans="1:7" s="68" customFormat="1" ht="20" customHeight="1">
      <c r="A103" s="92">
        <f>'D.E.Sec'!A106</f>
        <v>87</v>
      </c>
      <c r="B103" s="92" t="str">
        <f>'D.E.Sec'!B106</f>
        <v>A87</v>
      </c>
      <c r="C103" s="69">
        <f>'D.E.Sec'!C106</f>
        <v>0</v>
      </c>
      <c r="D103" s="93">
        <f>'D.E.Sec'!D106</f>
        <v>0</v>
      </c>
      <c r="E103" s="94">
        <f>'D.E.Sec'!E106</f>
        <v>1</v>
      </c>
      <c r="F103" s="95" t="e">
        <f>#REF!</f>
        <v>#REF!</v>
      </c>
      <c r="G103" s="96" t="e">
        <f t="shared" si="1"/>
        <v>#REF!</v>
      </c>
    </row>
    <row r="104" spans="1:7" s="68" customFormat="1" ht="20" customHeight="1">
      <c r="A104" s="92">
        <f>'D.E.Sec'!A107</f>
        <v>88</v>
      </c>
      <c r="B104" s="92" t="str">
        <f>'D.E.Sec'!B107</f>
        <v>A88</v>
      </c>
      <c r="C104" s="69">
        <f>'D.E.Sec'!C107</f>
        <v>0</v>
      </c>
      <c r="D104" s="93">
        <f>'D.E.Sec'!D107</f>
        <v>0</v>
      </c>
      <c r="E104" s="94">
        <f>'D.E.Sec'!E107</f>
        <v>1</v>
      </c>
      <c r="F104" s="95" t="e">
        <f>#REF!</f>
        <v>#REF!</v>
      </c>
      <c r="G104" s="96" t="e">
        <f t="shared" si="1"/>
        <v>#REF!</v>
      </c>
    </row>
    <row r="105" spans="1:7" s="68" customFormat="1" ht="20" customHeight="1">
      <c r="A105" s="92">
        <f>'D.E.Sec'!A108</f>
        <v>89</v>
      </c>
      <c r="B105" s="92" t="str">
        <f>'D.E.Sec'!B108</f>
        <v>A89</v>
      </c>
      <c r="C105" s="69">
        <f>'D.E.Sec'!C108</f>
        <v>0</v>
      </c>
      <c r="D105" s="93">
        <f>'D.E.Sec'!D108</f>
        <v>0</v>
      </c>
      <c r="E105" s="94">
        <f>'D.E.Sec'!E108</f>
        <v>1</v>
      </c>
      <c r="F105" s="95" t="e">
        <f>#REF!</f>
        <v>#REF!</v>
      </c>
      <c r="G105" s="96" t="e">
        <f t="shared" si="1"/>
        <v>#REF!</v>
      </c>
    </row>
    <row r="106" spans="1:7" s="68" customFormat="1" ht="20" customHeight="1">
      <c r="A106" s="92">
        <f>'D.E.Sec'!A109</f>
        <v>90</v>
      </c>
      <c r="B106" s="92" t="str">
        <f>'D.E.Sec'!B109</f>
        <v>A90</v>
      </c>
      <c r="C106" s="69">
        <f>'D.E.Sec'!C109</f>
        <v>0</v>
      </c>
      <c r="D106" s="93">
        <f>'D.E.Sec'!D109</f>
        <v>0</v>
      </c>
      <c r="E106" s="94">
        <f>'D.E.Sec'!E109</f>
        <v>1</v>
      </c>
      <c r="F106" s="95" t="e">
        <f>#REF!</f>
        <v>#REF!</v>
      </c>
      <c r="G106" s="96" t="e">
        <f t="shared" si="1"/>
        <v>#REF!</v>
      </c>
    </row>
    <row r="107" spans="1:7" s="68" customFormat="1" ht="20" customHeight="1">
      <c r="A107" s="92">
        <f>'D.E.Sec'!A110</f>
        <v>91</v>
      </c>
      <c r="B107" s="92" t="str">
        <f>'D.E.Sec'!B110</f>
        <v>A91</v>
      </c>
      <c r="C107" s="69">
        <f>'D.E.Sec'!C110</f>
        <v>0</v>
      </c>
      <c r="D107" s="93">
        <f>'D.E.Sec'!D110</f>
        <v>0</v>
      </c>
      <c r="E107" s="94">
        <f>'D.E.Sec'!E110</f>
        <v>1</v>
      </c>
      <c r="F107" s="95" t="e">
        <f>#REF!</f>
        <v>#REF!</v>
      </c>
      <c r="G107" s="96" t="e">
        <f t="shared" si="1"/>
        <v>#REF!</v>
      </c>
    </row>
    <row r="108" spans="1:7" s="68" customFormat="1" ht="20" customHeight="1">
      <c r="A108" s="92">
        <f>'D.E.Sec'!A111</f>
        <v>92</v>
      </c>
      <c r="B108" s="92" t="str">
        <f>'D.E.Sec'!B111</f>
        <v>A92</v>
      </c>
      <c r="C108" s="69">
        <f>'D.E.Sec'!C111</f>
        <v>0</v>
      </c>
      <c r="D108" s="93">
        <f>'D.E.Sec'!D111</f>
        <v>0</v>
      </c>
      <c r="E108" s="94">
        <f>'D.E.Sec'!E111</f>
        <v>1</v>
      </c>
      <c r="F108" s="95" t="e">
        <f>#REF!</f>
        <v>#REF!</v>
      </c>
      <c r="G108" s="96" t="e">
        <f t="shared" si="1"/>
        <v>#REF!</v>
      </c>
    </row>
    <row r="109" spans="1:7" s="68" customFormat="1" ht="20" customHeight="1">
      <c r="A109" s="92">
        <f>'D.E.Sec'!A112</f>
        <v>93</v>
      </c>
      <c r="B109" s="92" t="str">
        <f>'D.E.Sec'!B112</f>
        <v>A93</v>
      </c>
      <c r="C109" s="69">
        <f>'D.E.Sec'!C112</f>
        <v>0</v>
      </c>
      <c r="D109" s="93">
        <f>'D.E.Sec'!D112</f>
        <v>0</v>
      </c>
      <c r="E109" s="94">
        <f>'D.E.Sec'!E112</f>
        <v>1</v>
      </c>
      <c r="F109" s="95" t="e">
        <f>#REF!</f>
        <v>#REF!</v>
      </c>
      <c r="G109" s="96" t="e">
        <f t="shared" si="1"/>
        <v>#REF!</v>
      </c>
    </row>
    <row r="110" spans="1:7" s="68" customFormat="1" ht="20" customHeight="1">
      <c r="A110" s="92">
        <f>'D.E.Sec'!A113</f>
        <v>94</v>
      </c>
      <c r="B110" s="92" t="str">
        <f>'D.E.Sec'!B113</f>
        <v>A94</v>
      </c>
      <c r="C110" s="69">
        <f>'D.E.Sec'!C113</f>
        <v>0</v>
      </c>
      <c r="D110" s="93">
        <f>'D.E.Sec'!D113</f>
        <v>0</v>
      </c>
      <c r="E110" s="94">
        <f>'D.E.Sec'!E113</f>
        <v>1</v>
      </c>
      <c r="F110" s="95" t="e">
        <f>#REF!</f>
        <v>#REF!</v>
      </c>
      <c r="G110" s="96" t="e">
        <f t="shared" si="1"/>
        <v>#REF!</v>
      </c>
    </row>
    <row r="111" spans="1:7" s="68" customFormat="1" ht="20" customHeight="1">
      <c r="A111" s="92">
        <f>'D.E.Sec'!A114</f>
        <v>95</v>
      </c>
      <c r="B111" s="92" t="str">
        <f>'D.E.Sec'!B114</f>
        <v>A95</v>
      </c>
      <c r="C111" s="69">
        <f>'D.E.Sec'!C114</f>
        <v>0</v>
      </c>
      <c r="D111" s="93">
        <f>'D.E.Sec'!D114</f>
        <v>0</v>
      </c>
      <c r="E111" s="94">
        <f>'D.E.Sec'!E114</f>
        <v>1</v>
      </c>
      <c r="F111" s="95" t="e">
        <f>#REF!</f>
        <v>#REF!</v>
      </c>
      <c r="G111" s="96" t="e">
        <f t="shared" si="1"/>
        <v>#REF!</v>
      </c>
    </row>
    <row r="112" spans="1:7" s="68" customFormat="1" ht="20" customHeight="1">
      <c r="A112" s="92">
        <f>'D.E.Sec'!A115</f>
        <v>96</v>
      </c>
      <c r="B112" s="92" t="str">
        <f>'D.E.Sec'!B115</f>
        <v>A96</v>
      </c>
      <c r="C112" s="69">
        <f>'D.E.Sec'!C115</f>
        <v>0</v>
      </c>
      <c r="D112" s="93">
        <f>'D.E.Sec'!D115</f>
        <v>0</v>
      </c>
      <c r="E112" s="94">
        <f>'D.E.Sec'!E115</f>
        <v>1</v>
      </c>
      <c r="F112" s="95" t="e">
        <f>#REF!</f>
        <v>#REF!</v>
      </c>
      <c r="G112" s="96" t="e">
        <f t="shared" si="1"/>
        <v>#REF!</v>
      </c>
    </row>
    <row r="113" spans="1:7" s="68" customFormat="1" ht="20" customHeight="1">
      <c r="A113" s="92">
        <f>'D.E.Sec'!A116</f>
        <v>97</v>
      </c>
      <c r="B113" s="92" t="str">
        <f>'D.E.Sec'!B116</f>
        <v>A97</v>
      </c>
      <c r="C113" s="69">
        <f>'D.E.Sec'!C116</f>
        <v>0</v>
      </c>
      <c r="D113" s="93">
        <f>'D.E.Sec'!D116</f>
        <v>0</v>
      </c>
      <c r="E113" s="94">
        <f>'D.E.Sec'!E116</f>
        <v>1</v>
      </c>
      <c r="F113" s="95" t="e">
        <f>#REF!</f>
        <v>#REF!</v>
      </c>
      <c r="G113" s="96" t="e">
        <f t="shared" si="1"/>
        <v>#REF!</v>
      </c>
    </row>
    <row r="114" spans="1:7" s="68" customFormat="1" ht="20" customHeight="1">
      <c r="A114" s="92">
        <f>'D.E.Sec'!A117</f>
        <v>98</v>
      </c>
      <c r="B114" s="92" t="str">
        <f>'D.E.Sec'!B117</f>
        <v>A98</v>
      </c>
      <c r="C114" s="69">
        <f>'D.E.Sec'!C117</f>
        <v>0</v>
      </c>
      <c r="D114" s="93">
        <f>'D.E.Sec'!D117</f>
        <v>0</v>
      </c>
      <c r="E114" s="94">
        <f>'D.E.Sec'!E117</f>
        <v>1</v>
      </c>
      <c r="F114" s="95" t="e">
        <f>#REF!</f>
        <v>#REF!</v>
      </c>
      <c r="G114" s="96" t="e">
        <f t="shared" si="1"/>
        <v>#REF!</v>
      </c>
    </row>
    <row r="115" spans="1:7" s="68" customFormat="1" ht="20" customHeight="1">
      <c r="A115" s="92">
        <f>'D.E.Sec'!A118</f>
        <v>99</v>
      </c>
      <c r="B115" s="92" t="str">
        <f>'D.E.Sec'!B118</f>
        <v>A99</v>
      </c>
      <c r="C115" s="69">
        <f>'D.E.Sec'!C118</f>
        <v>0</v>
      </c>
      <c r="D115" s="93">
        <f>'D.E.Sec'!D118</f>
        <v>0</v>
      </c>
      <c r="E115" s="94">
        <f>'D.E.Sec'!E118</f>
        <v>1</v>
      </c>
      <c r="F115" s="95" t="e">
        <f>#REF!</f>
        <v>#REF!</v>
      </c>
      <c r="G115" s="96" t="e">
        <f t="shared" si="1"/>
        <v>#REF!</v>
      </c>
    </row>
    <row r="116" spans="1:7" s="68" customFormat="1" ht="20" customHeight="1">
      <c r="A116" s="92">
        <f>'D.E.Sec'!A119</f>
        <v>100</v>
      </c>
      <c r="B116" s="92" t="str">
        <f>'D.E.Sec'!B119</f>
        <v>A100</v>
      </c>
      <c r="C116" s="69">
        <f>'D.E.Sec'!C119</f>
        <v>0</v>
      </c>
      <c r="D116" s="93">
        <f>'D.E.Sec'!D119</f>
        <v>0</v>
      </c>
      <c r="E116" s="94">
        <f>'D.E.Sec'!E119</f>
        <v>1</v>
      </c>
      <c r="F116" s="95" t="e">
        <f>#REF!</f>
        <v>#REF!</v>
      </c>
      <c r="G116" s="96" t="e">
        <f t="shared" si="1"/>
        <v>#REF!</v>
      </c>
    </row>
    <row r="117" spans="1:7" s="68" customFormat="1" ht="20" customHeight="1">
      <c r="A117" s="92">
        <f>'D.E.Sec'!A120</f>
        <v>101</v>
      </c>
      <c r="B117" s="92" t="str">
        <f>'D.E.Sec'!B120</f>
        <v>A101</v>
      </c>
      <c r="C117" s="69">
        <f>'D.E.Sec'!C120</f>
        <v>0</v>
      </c>
      <c r="D117" s="93">
        <f>'D.E.Sec'!D120</f>
        <v>0</v>
      </c>
      <c r="E117" s="94">
        <f>'D.E.Sec'!E120</f>
        <v>1</v>
      </c>
      <c r="F117" s="95" t="e">
        <f>#REF!</f>
        <v>#REF!</v>
      </c>
      <c r="G117" s="96" t="e">
        <f t="shared" si="1"/>
        <v>#REF!</v>
      </c>
    </row>
    <row r="118" spans="1:7" s="68" customFormat="1" ht="20" customHeight="1">
      <c r="A118" s="92">
        <f>'D.E.Sec'!A121</f>
        <v>102</v>
      </c>
      <c r="B118" s="92" t="str">
        <f>'D.E.Sec'!B121</f>
        <v>A102</v>
      </c>
      <c r="C118" s="69">
        <f>'D.E.Sec'!C121</f>
        <v>0</v>
      </c>
      <c r="D118" s="93">
        <f>'D.E.Sec'!D121</f>
        <v>0</v>
      </c>
      <c r="E118" s="94">
        <f>'D.E.Sec'!E121</f>
        <v>1</v>
      </c>
      <c r="F118" s="95" t="e">
        <f>#REF!</f>
        <v>#REF!</v>
      </c>
      <c r="G118" s="96" t="e">
        <f t="shared" si="1"/>
        <v>#REF!</v>
      </c>
    </row>
    <row r="119" spans="1:7" s="68" customFormat="1" ht="20" customHeight="1">
      <c r="A119" s="92">
        <f>'D.E.Sec'!A122</f>
        <v>103</v>
      </c>
      <c r="B119" s="92" t="str">
        <f>'D.E.Sec'!B122</f>
        <v>A103</v>
      </c>
      <c r="C119" s="69">
        <f>'D.E.Sec'!C122</f>
        <v>0</v>
      </c>
      <c r="D119" s="93">
        <f>'D.E.Sec'!D122</f>
        <v>0</v>
      </c>
      <c r="E119" s="94">
        <f>'D.E.Sec'!E122</f>
        <v>1</v>
      </c>
      <c r="F119" s="95" t="e">
        <f>#REF!</f>
        <v>#REF!</v>
      </c>
      <c r="G119" s="96" t="e">
        <f t="shared" si="1"/>
        <v>#REF!</v>
      </c>
    </row>
    <row r="120" spans="1:7" s="68" customFormat="1" ht="20" customHeight="1">
      <c r="A120" s="92">
        <f>'D.E.Sec'!A123</f>
        <v>104</v>
      </c>
      <c r="B120" s="92" t="str">
        <f>'D.E.Sec'!B123</f>
        <v>A104</v>
      </c>
      <c r="C120" s="69">
        <f>'D.E.Sec'!C123</f>
        <v>0</v>
      </c>
      <c r="D120" s="93">
        <f>'D.E.Sec'!D123</f>
        <v>0</v>
      </c>
      <c r="E120" s="94">
        <f>'D.E.Sec'!E123</f>
        <v>1</v>
      </c>
      <c r="F120" s="95" t="e">
        <f>#REF!</f>
        <v>#REF!</v>
      </c>
      <c r="G120" s="96" t="e">
        <f t="shared" si="1"/>
        <v>#REF!</v>
      </c>
    </row>
    <row r="121" spans="1:7" s="68" customFormat="1" ht="20" customHeight="1">
      <c r="A121" s="92">
        <f>'D.E.Sec'!A124</f>
        <v>105</v>
      </c>
      <c r="B121" s="92" t="str">
        <f>'D.E.Sec'!B124</f>
        <v>A105</v>
      </c>
      <c r="C121" s="69">
        <f>'D.E.Sec'!C124</f>
        <v>0</v>
      </c>
      <c r="D121" s="93">
        <f>'D.E.Sec'!D124</f>
        <v>0</v>
      </c>
      <c r="E121" s="94">
        <f>'D.E.Sec'!E124</f>
        <v>1</v>
      </c>
      <c r="F121" s="95" t="e">
        <f>#REF!</f>
        <v>#REF!</v>
      </c>
      <c r="G121" s="96" t="e">
        <f t="shared" si="1"/>
        <v>#REF!</v>
      </c>
    </row>
    <row r="122" spans="1:7" s="68" customFormat="1" ht="20" customHeight="1">
      <c r="A122" s="92">
        <f>'D.E.Sec'!A125</f>
        <v>106</v>
      </c>
      <c r="B122" s="92" t="str">
        <f>'D.E.Sec'!B125</f>
        <v>A106</v>
      </c>
      <c r="C122" s="69">
        <f>'D.E.Sec'!C125</f>
        <v>0</v>
      </c>
      <c r="D122" s="93">
        <f>'D.E.Sec'!D125</f>
        <v>0</v>
      </c>
      <c r="E122" s="94">
        <f>'D.E.Sec'!E125</f>
        <v>1</v>
      </c>
      <c r="F122" s="95" t="e">
        <f>#REF!</f>
        <v>#REF!</v>
      </c>
      <c r="G122" s="96" t="e">
        <f t="shared" si="1"/>
        <v>#REF!</v>
      </c>
    </row>
    <row r="123" spans="1:7" s="68" customFormat="1" ht="20" customHeight="1">
      <c r="A123" s="92">
        <f>'D.E.Sec'!A126</f>
        <v>107</v>
      </c>
      <c r="B123" s="92" t="str">
        <f>'D.E.Sec'!B126</f>
        <v>A107</v>
      </c>
      <c r="C123" s="69">
        <f>'D.E.Sec'!C126</f>
        <v>0</v>
      </c>
      <c r="D123" s="93">
        <f>'D.E.Sec'!D126</f>
        <v>0</v>
      </c>
      <c r="E123" s="94">
        <f>'D.E.Sec'!E126</f>
        <v>1</v>
      </c>
      <c r="F123" s="95" t="e">
        <f>#REF!</f>
        <v>#REF!</v>
      </c>
      <c r="G123" s="96" t="e">
        <f t="shared" ref="G123:G130" si="2">E123*F123</f>
        <v>#REF!</v>
      </c>
    </row>
    <row r="124" spans="1:7" s="68" customFormat="1" ht="20" customHeight="1">
      <c r="A124" s="92">
        <f>'D.E.Sec'!A127</f>
        <v>108</v>
      </c>
      <c r="B124" s="92" t="str">
        <f>'D.E.Sec'!B127</f>
        <v>A108</v>
      </c>
      <c r="C124" s="69">
        <f>'D.E.Sec'!C127</f>
        <v>0</v>
      </c>
      <c r="D124" s="93">
        <f>'D.E.Sec'!D127</f>
        <v>0</v>
      </c>
      <c r="E124" s="94">
        <f>'D.E.Sec'!E127</f>
        <v>1</v>
      </c>
      <c r="F124" s="95" t="e">
        <f>#REF!</f>
        <v>#REF!</v>
      </c>
      <c r="G124" s="96" t="e">
        <f t="shared" si="2"/>
        <v>#REF!</v>
      </c>
    </row>
    <row r="125" spans="1:7" s="68" customFormat="1" ht="20" customHeight="1">
      <c r="A125" s="92">
        <f>'D.E.Sec'!A128</f>
        <v>109</v>
      </c>
      <c r="B125" s="92" t="str">
        <f>'D.E.Sec'!B128</f>
        <v>A109</v>
      </c>
      <c r="C125" s="69">
        <f>'D.E.Sec'!C128</f>
        <v>0</v>
      </c>
      <c r="D125" s="93">
        <f>'D.E.Sec'!D128</f>
        <v>0</v>
      </c>
      <c r="E125" s="94">
        <f>'D.E.Sec'!E128</f>
        <v>1</v>
      </c>
      <c r="F125" s="95" t="e">
        <f>#REF!</f>
        <v>#REF!</v>
      </c>
      <c r="G125" s="96" t="e">
        <f t="shared" si="2"/>
        <v>#REF!</v>
      </c>
    </row>
    <row r="126" spans="1:7" s="68" customFormat="1" ht="20" customHeight="1">
      <c r="A126" s="92">
        <f>'D.E.Sec'!A129</f>
        <v>110</v>
      </c>
      <c r="B126" s="92" t="str">
        <f>'D.E.Sec'!B129</f>
        <v>A110</v>
      </c>
      <c r="C126" s="69">
        <f>'D.E.Sec'!C129</f>
        <v>0</v>
      </c>
      <c r="D126" s="93">
        <f>'D.E.Sec'!D129</f>
        <v>0</v>
      </c>
      <c r="E126" s="94">
        <f>'D.E.Sec'!E129</f>
        <v>1</v>
      </c>
      <c r="F126" s="95" t="e">
        <f>#REF!</f>
        <v>#REF!</v>
      </c>
      <c r="G126" s="96" t="e">
        <f t="shared" si="2"/>
        <v>#REF!</v>
      </c>
    </row>
    <row r="127" spans="1:7" s="68" customFormat="1" ht="20" customHeight="1">
      <c r="A127" s="92">
        <f>'D.E.Sec'!A130</f>
        <v>111</v>
      </c>
      <c r="B127" s="92" t="str">
        <f>'D.E.Sec'!B130</f>
        <v>A111</v>
      </c>
      <c r="C127" s="69">
        <f>'D.E.Sec'!C130</f>
        <v>0</v>
      </c>
      <c r="D127" s="93">
        <f>'D.E.Sec'!D130</f>
        <v>0</v>
      </c>
      <c r="E127" s="94">
        <f>'D.E.Sec'!E130</f>
        <v>1</v>
      </c>
      <c r="F127" s="95" t="e">
        <f>#REF!</f>
        <v>#REF!</v>
      </c>
      <c r="G127" s="96" t="e">
        <f t="shared" si="2"/>
        <v>#REF!</v>
      </c>
    </row>
    <row r="128" spans="1:7" s="68" customFormat="1" ht="20" customHeight="1">
      <c r="A128" s="92">
        <f>'D.E.Sec'!A131</f>
        <v>112</v>
      </c>
      <c r="B128" s="92" t="str">
        <f>'D.E.Sec'!B131</f>
        <v>A112</v>
      </c>
      <c r="C128" s="69">
        <f>'D.E.Sec'!C131</f>
        <v>0</v>
      </c>
      <c r="D128" s="93">
        <f>'D.E.Sec'!D131</f>
        <v>0</v>
      </c>
      <c r="E128" s="94">
        <f>'D.E.Sec'!E131</f>
        <v>1</v>
      </c>
      <c r="F128" s="95" t="e">
        <f>#REF!</f>
        <v>#REF!</v>
      </c>
      <c r="G128" s="96" t="e">
        <f t="shared" si="2"/>
        <v>#REF!</v>
      </c>
    </row>
    <row r="129" spans="1:7" s="68" customFormat="1" ht="20" customHeight="1">
      <c r="A129" s="92">
        <f>'D.E.Sec'!A132</f>
        <v>113</v>
      </c>
      <c r="B129" s="92" t="str">
        <f>'D.E.Sec'!B132</f>
        <v>A113</v>
      </c>
      <c r="C129" s="69">
        <f>'D.E.Sec'!C132</f>
        <v>0</v>
      </c>
      <c r="D129" s="93">
        <f>'D.E.Sec'!D132</f>
        <v>0</v>
      </c>
      <c r="E129" s="94">
        <f>'D.E.Sec'!E132</f>
        <v>1</v>
      </c>
      <c r="F129" s="95" t="e">
        <f>#REF!</f>
        <v>#REF!</v>
      </c>
      <c r="G129" s="96" t="e">
        <f t="shared" si="2"/>
        <v>#REF!</v>
      </c>
    </row>
    <row r="130" spans="1:7" s="68" customFormat="1" ht="20" customHeight="1">
      <c r="A130" s="92">
        <f>'D.E.Sec'!A133</f>
        <v>114</v>
      </c>
      <c r="B130" s="92" t="str">
        <f>'D.E.Sec'!B133</f>
        <v>A114</v>
      </c>
      <c r="C130" s="69">
        <f>'D.E.Sec'!C133</f>
        <v>0</v>
      </c>
      <c r="D130" s="93">
        <f>'D.E.Sec'!D133</f>
        <v>0</v>
      </c>
      <c r="E130" s="94">
        <f>'D.E.Sec'!E133</f>
        <v>1</v>
      </c>
      <c r="F130" s="95" t="e">
        <f>#REF!</f>
        <v>#REF!</v>
      </c>
      <c r="G130" s="96" t="e">
        <f t="shared" si="2"/>
        <v>#REF!</v>
      </c>
    </row>
    <row r="131" spans="1:7" s="68" customFormat="1" ht="20" customHeight="1">
      <c r="A131" s="92">
        <f>'D.E.Sec'!A134</f>
        <v>115</v>
      </c>
      <c r="B131" s="92" t="str">
        <f>'D.E.Sec'!B134</f>
        <v>A115</v>
      </c>
      <c r="C131" s="69">
        <f>'D.E.Sec'!C134</f>
        <v>0</v>
      </c>
      <c r="D131" s="93">
        <f>'D.E.Sec'!D134</f>
        <v>0</v>
      </c>
      <c r="E131" s="94">
        <f>'D.E.Sec'!E134</f>
        <v>1</v>
      </c>
      <c r="F131" s="95" t="e">
        <f>#REF!</f>
        <v>#REF!</v>
      </c>
      <c r="G131" s="96" t="e">
        <f t="shared" ref="G131:G166" si="3">E131*F131</f>
        <v>#REF!</v>
      </c>
    </row>
    <row r="132" spans="1:7" s="68" customFormat="1" ht="20" customHeight="1">
      <c r="A132" s="92">
        <f>'D.E.Sec'!A135</f>
        <v>116</v>
      </c>
      <c r="B132" s="92" t="str">
        <f>'D.E.Sec'!B135</f>
        <v>A116</v>
      </c>
      <c r="C132" s="69">
        <f>'D.E.Sec'!C135</f>
        <v>0</v>
      </c>
      <c r="D132" s="93">
        <f>'D.E.Sec'!D135</f>
        <v>0</v>
      </c>
      <c r="E132" s="94">
        <f>'D.E.Sec'!E135</f>
        <v>1</v>
      </c>
      <c r="F132" s="95" t="e">
        <f>#REF!</f>
        <v>#REF!</v>
      </c>
      <c r="G132" s="96" t="e">
        <f t="shared" si="3"/>
        <v>#REF!</v>
      </c>
    </row>
    <row r="133" spans="1:7" s="68" customFormat="1" ht="20" customHeight="1">
      <c r="A133" s="92">
        <f>'D.E.Sec'!A136</f>
        <v>117</v>
      </c>
      <c r="B133" s="92" t="str">
        <f>'D.E.Sec'!B136</f>
        <v>A117</v>
      </c>
      <c r="C133" s="69">
        <f>'D.E.Sec'!C136</f>
        <v>0</v>
      </c>
      <c r="D133" s="93">
        <f>'D.E.Sec'!D136</f>
        <v>0</v>
      </c>
      <c r="E133" s="94">
        <f>'D.E.Sec'!E136</f>
        <v>1</v>
      </c>
      <c r="F133" s="95" t="e">
        <f>#REF!</f>
        <v>#REF!</v>
      </c>
      <c r="G133" s="96" t="e">
        <f t="shared" si="3"/>
        <v>#REF!</v>
      </c>
    </row>
    <row r="134" spans="1:7" s="68" customFormat="1" ht="20" customHeight="1">
      <c r="A134" s="92">
        <f>'D.E.Sec'!A137</f>
        <v>118</v>
      </c>
      <c r="B134" s="92" t="str">
        <f>'D.E.Sec'!B137</f>
        <v>A118</v>
      </c>
      <c r="C134" s="69">
        <f>'D.E.Sec'!C137</f>
        <v>0</v>
      </c>
      <c r="D134" s="93">
        <f>'D.E.Sec'!D137</f>
        <v>0</v>
      </c>
      <c r="E134" s="94">
        <f>'D.E.Sec'!E137</f>
        <v>1</v>
      </c>
      <c r="F134" s="95" t="e">
        <f>#REF!</f>
        <v>#REF!</v>
      </c>
      <c r="G134" s="96" t="e">
        <f t="shared" si="3"/>
        <v>#REF!</v>
      </c>
    </row>
    <row r="135" spans="1:7" s="68" customFormat="1" ht="20" customHeight="1">
      <c r="A135" s="92">
        <f>'D.E.Sec'!A138</f>
        <v>119</v>
      </c>
      <c r="B135" s="92" t="str">
        <f>'D.E.Sec'!B138</f>
        <v>A119</v>
      </c>
      <c r="C135" s="69">
        <f>'D.E.Sec'!C138</f>
        <v>0</v>
      </c>
      <c r="D135" s="93">
        <f>'D.E.Sec'!D138</f>
        <v>0</v>
      </c>
      <c r="E135" s="94">
        <f>'D.E.Sec'!E138</f>
        <v>1</v>
      </c>
      <c r="F135" s="95" t="e">
        <f>#REF!</f>
        <v>#REF!</v>
      </c>
      <c r="G135" s="96" t="e">
        <f t="shared" si="3"/>
        <v>#REF!</v>
      </c>
    </row>
    <row r="136" spans="1:7" s="68" customFormat="1" ht="20" customHeight="1">
      <c r="A136" s="92">
        <f>'D.E.Sec'!A139</f>
        <v>120</v>
      </c>
      <c r="B136" s="92" t="str">
        <f>'D.E.Sec'!B139</f>
        <v>A120</v>
      </c>
      <c r="C136" s="69">
        <f>'D.E.Sec'!C139</f>
        <v>0</v>
      </c>
      <c r="D136" s="93">
        <f>'D.E.Sec'!D139</f>
        <v>0</v>
      </c>
      <c r="E136" s="94">
        <f>'D.E.Sec'!E139</f>
        <v>1</v>
      </c>
      <c r="F136" s="95" t="e">
        <f>#REF!</f>
        <v>#REF!</v>
      </c>
      <c r="G136" s="96" t="e">
        <f t="shared" si="3"/>
        <v>#REF!</v>
      </c>
    </row>
    <row r="137" spans="1:7" s="68" customFormat="1" ht="20" customHeight="1">
      <c r="A137" s="92">
        <f>'D.E.Sec'!A140</f>
        <v>121</v>
      </c>
      <c r="B137" s="92" t="str">
        <f>'D.E.Sec'!B140</f>
        <v>A121</v>
      </c>
      <c r="C137" s="69">
        <f>'D.E.Sec'!C140</f>
        <v>0</v>
      </c>
      <c r="D137" s="93">
        <f>'D.E.Sec'!D140</f>
        <v>0</v>
      </c>
      <c r="E137" s="94">
        <f>'D.E.Sec'!E140</f>
        <v>1</v>
      </c>
      <c r="F137" s="95" t="e">
        <f>#REF!</f>
        <v>#REF!</v>
      </c>
      <c r="G137" s="96" t="e">
        <f t="shared" si="3"/>
        <v>#REF!</v>
      </c>
    </row>
    <row r="138" spans="1:7" s="68" customFormat="1" ht="20" customHeight="1">
      <c r="A138" s="92">
        <f>'D.E.Sec'!A141</f>
        <v>122</v>
      </c>
      <c r="B138" s="92" t="str">
        <f>'D.E.Sec'!B141</f>
        <v>A122</v>
      </c>
      <c r="C138" s="69">
        <f>'D.E.Sec'!C141</f>
        <v>0</v>
      </c>
      <c r="D138" s="93">
        <f>'D.E.Sec'!D141</f>
        <v>0</v>
      </c>
      <c r="E138" s="94">
        <f>'D.E.Sec'!E141</f>
        <v>1</v>
      </c>
      <c r="F138" s="95" t="e">
        <f>#REF!</f>
        <v>#REF!</v>
      </c>
      <c r="G138" s="96" t="e">
        <f t="shared" si="3"/>
        <v>#REF!</v>
      </c>
    </row>
    <row r="139" spans="1:7" s="68" customFormat="1" ht="20" customHeight="1">
      <c r="A139" s="92">
        <f>'D.E.Sec'!A142</f>
        <v>123</v>
      </c>
      <c r="B139" s="92" t="str">
        <f>'D.E.Sec'!B142</f>
        <v>A123</v>
      </c>
      <c r="C139" s="69">
        <f>'D.E.Sec'!C142</f>
        <v>0</v>
      </c>
      <c r="D139" s="93">
        <f>'D.E.Sec'!D142</f>
        <v>0</v>
      </c>
      <c r="E139" s="94">
        <f>'D.E.Sec'!E142</f>
        <v>1</v>
      </c>
      <c r="F139" s="95" t="e">
        <f>#REF!</f>
        <v>#REF!</v>
      </c>
      <c r="G139" s="96" t="e">
        <f t="shared" si="3"/>
        <v>#REF!</v>
      </c>
    </row>
    <row r="140" spans="1:7" s="68" customFormat="1" ht="20" customHeight="1">
      <c r="A140" s="92">
        <f>'D.E.Sec'!A143</f>
        <v>124</v>
      </c>
      <c r="B140" s="92" t="str">
        <f>'D.E.Sec'!B143</f>
        <v>A124</v>
      </c>
      <c r="C140" s="69">
        <f>'D.E.Sec'!C143</f>
        <v>0</v>
      </c>
      <c r="D140" s="93">
        <f>'D.E.Sec'!D143</f>
        <v>0</v>
      </c>
      <c r="E140" s="94">
        <f>'D.E.Sec'!E143</f>
        <v>1</v>
      </c>
      <c r="F140" s="95" t="e">
        <f>#REF!</f>
        <v>#REF!</v>
      </c>
      <c r="G140" s="96" t="e">
        <f t="shared" si="3"/>
        <v>#REF!</v>
      </c>
    </row>
    <row r="141" spans="1:7" s="68" customFormat="1" ht="20" customHeight="1">
      <c r="A141" s="92">
        <f>'D.E.Sec'!A144</f>
        <v>125</v>
      </c>
      <c r="B141" s="92" t="str">
        <f>'D.E.Sec'!B144</f>
        <v>A125</v>
      </c>
      <c r="C141" s="69">
        <f>'D.E.Sec'!C144</f>
        <v>0</v>
      </c>
      <c r="D141" s="93">
        <f>'D.E.Sec'!D144</f>
        <v>0</v>
      </c>
      <c r="E141" s="94">
        <f>'D.E.Sec'!E144</f>
        <v>1</v>
      </c>
      <c r="F141" s="95" t="e">
        <f>#REF!</f>
        <v>#REF!</v>
      </c>
      <c r="G141" s="96" t="e">
        <f t="shared" si="3"/>
        <v>#REF!</v>
      </c>
    </row>
    <row r="142" spans="1:7" s="68" customFormat="1" ht="20" customHeight="1">
      <c r="A142" s="92">
        <f>'D.E.Sec'!A145</f>
        <v>126</v>
      </c>
      <c r="B142" s="92" t="str">
        <f>'D.E.Sec'!B145</f>
        <v>A126</v>
      </c>
      <c r="C142" s="69">
        <f>'D.E.Sec'!C145</f>
        <v>0</v>
      </c>
      <c r="D142" s="93">
        <f>'D.E.Sec'!D145</f>
        <v>0</v>
      </c>
      <c r="E142" s="94">
        <f>'D.E.Sec'!E145</f>
        <v>1</v>
      </c>
      <c r="F142" s="95" t="e">
        <f>#REF!</f>
        <v>#REF!</v>
      </c>
      <c r="G142" s="96" t="e">
        <f t="shared" si="3"/>
        <v>#REF!</v>
      </c>
    </row>
    <row r="143" spans="1:7" s="68" customFormat="1" ht="20" customHeight="1">
      <c r="A143" s="92">
        <f>'D.E.Sec'!A146</f>
        <v>127</v>
      </c>
      <c r="B143" s="92" t="str">
        <f>'D.E.Sec'!B146</f>
        <v>A127</v>
      </c>
      <c r="C143" s="69">
        <f>'D.E.Sec'!C146</f>
        <v>0</v>
      </c>
      <c r="D143" s="93">
        <f>'D.E.Sec'!D146</f>
        <v>0</v>
      </c>
      <c r="E143" s="94">
        <f>'D.E.Sec'!E146</f>
        <v>1</v>
      </c>
      <c r="F143" s="95" t="e">
        <f>#REF!</f>
        <v>#REF!</v>
      </c>
      <c r="G143" s="96" t="e">
        <f t="shared" si="3"/>
        <v>#REF!</v>
      </c>
    </row>
    <row r="144" spans="1:7" s="68" customFormat="1" ht="20" customHeight="1">
      <c r="A144" s="92">
        <f>'D.E.Sec'!A147</f>
        <v>128</v>
      </c>
      <c r="B144" s="92" t="str">
        <f>'D.E.Sec'!B147</f>
        <v>A128</v>
      </c>
      <c r="C144" s="69">
        <f>'D.E.Sec'!C147</f>
        <v>0</v>
      </c>
      <c r="D144" s="93">
        <f>'D.E.Sec'!D147</f>
        <v>0</v>
      </c>
      <c r="E144" s="94">
        <f>'D.E.Sec'!E147</f>
        <v>1</v>
      </c>
      <c r="F144" s="95" t="e">
        <f>#REF!</f>
        <v>#REF!</v>
      </c>
      <c r="G144" s="96" t="e">
        <f t="shared" si="3"/>
        <v>#REF!</v>
      </c>
    </row>
    <row r="145" spans="1:7" s="68" customFormat="1" ht="20" customHeight="1">
      <c r="A145" s="92">
        <f>'D.E.Sec'!A148</f>
        <v>129</v>
      </c>
      <c r="B145" s="92" t="str">
        <f>'D.E.Sec'!B148</f>
        <v>A129</v>
      </c>
      <c r="C145" s="69">
        <f>'D.E.Sec'!C148</f>
        <v>0</v>
      </c>
      <c r="D145" s="93">
        <f>'D.E.Sec'!D148</f>
        <v>0</v>
      </c>
      <c r="E145" s="94">
        <f>'D.E.Sec'!E148</f>
        <v>1</v>
      </c>
      <c r="F145" s="95" t="e">
        <f>#REF!</f>
        <v>#REF!</v>
      </c>
      <c r="G145" s="96" t="e">
        <f t="shared" si="3"/>
        <v>#REF!</v>
      </c>
    </row>
    <row r="146" spans="1:7" s="68" customFormat="1" ht="20" customHeight="1">
      <c r="A146" s="92">
        <f>'D.E.Sec'!A149</f>
        <v>130</v>
      </c>
      <c r="B146" s="92" t="str">
        <f>'D.E.Sec'!B149</f>
        <v>A130</v>
      </c>
      <c r="C146" s="69">
        <f>'D.E.Sec'!C149</f>
        <v>0</v>
      </c>
      <c r="D146" s="93">
        <f>'D.E.Sec'!D149</f>
        <v>0</v>
      </c>
      <c r="E146" s="94">
        <f>'D.E.Sec'!E149</f>
        <v>1</v>
      </c>
      <c r="F146" s="95" t="e">
        <f>#REF!</f>
        <v>#REF!</v>
      </c>
      <c r="G146" s="96" t="e">
        <f t="shared" si="3"/>
        <v>#REF!</v>
      </c>
    </row>
    <row r="147" spans="1:7" s="68" customFormat="1" ht="20" customHeight="1">
      <c r="A147" s="92">
        <f>'D.E.Sec'!A150</f>
        <v>131</v>
      </c>
      <c r="B147" s="92" t="str">
        <f>'D.E.Sec'!B150</f>
        <v>A131</v>
      </c>
      <c r="C147" s="69">
        <f>'D.E.Sec'!C150</f>
        <v>0</v>
      </c>
      <c r="D147" s="93">
        <f>'D.E.Sec'!D150</f>
        <v>0</v>
      </c>
      <c r="E147" s="94">
        <f>'D.E.Sec'!E150</f>
        <v>1</v>
      </c>
      <c r="F147" s="95" t="e">
        <f>#REF!</f>
        <v>#REF!</v>
      </c>
      <c r="G147" s="96" t="e">
        <f t="shared" si="3"/>
        <v>#REF!</v>
      </c>
    </row>
    <row r="148" spans="1:7" s="68" customFormat="1" ht="20" customHeight="1">
      <c r="A148" s="92">
        <f>'D.E.Sec'!A151</f>
        <v>132</v>
      </c>
      <c r="B148" s="92" t="str">
        <f>'D.E.Sec'!B151</f>
        <v>A132</v>
      </c>
      <c r="C148" s="69">
        <f>'D.E.Sec'!C151</f>
        <v>0</v>
      </c>
      <c r="D148" s="93">
        <f>'D.E.Sec'!D151</f>
        <v>0</v>
      </c>
      <c r="E148" s="94">
        <f>'D.E.Sec'!E151</f>
        <v>1</v>
      </c>
      <c r="F148" s="95" t="e">
        <f>#REF!</f>
        <v>#REF!</v>
      </c>
      <c r="G148" s="96" t="e">
        <f t="shared" si="3"/>
        <v>#REF!</v>
      </c>
    </row>
    <row r="149" spans="1:7" s="68" customFormat="1" ht="20" customHeight="1">
      <c r="A149" s="92">
        <f>'D.E.Sec'!A152</f>
        <v>133</v>
      </c>
      <c r="B149" s="92" t="str">
        <f>'D.E.Sec'!B152</f>
        <v>A133</v>
      </c>
      <c r="C149" s="69">
        <f>'D.E.Sec'!C152</f>
        <v>0</v>
      </c>
      <c r="D149" s="93">
        <f>'D.E.Sec'!D152</f>
        <v>0</v>
      </c>
      <c r="E149" s="94">
        <f>'D.E.Sec'!E152</f>
        <v>1</v>
      </c>
      <c r="F149" s="95" t="e">
        <f>#REF!</f>
        <v>#REF!</v>
      </c>
      <c r="G149" s="96" t="e">
        <f t="shared" si="3"/>
        <v>#REF!</v>
      </c>
    </row>
    <row r="150" spans="1:7" s="68" customFormat="1" ht="20" customHeight="1">
      <c r="A150" s="92">
        <f>'D.E.Sec'!A153</f>
        <v>134</v>
      </c>
      <c r="B150" s="92" t="str">
        <f>'D.E.Sec'!B153</f>
        <v>A134</v>
      </c>
      <c r="C150" s="69">
        <f>'D.E.Sec'!C153</f>
        <v>0</v>
      </c>
      <c r="D150" s="93">
        <f>'D.E.Sec'!D153</f>
        <v>0</v>
      </c>
      <c r="E150" s="94">
        <f>'D.E.Sec'!E153</f>
        <v>1</v>
      </c>
      <c r="F150" s="95" t="e">
        <f>#REF!</f>
        <v>#REF!</v>
      </c>
      <c r="G150" s="96" t="e">
        <f t="shared" si="3"/>
        <v>#REF!</v>
      </c>
    </row>
    <row r="151" spans="1:7" s="68" customFormat="1" ht="20" customHeight="1">
      <c r="A151" s="92">
        <f>'D.E.Sec'!A154</f>
        <v>135</v>
      </c>
      <c r="B151" s="92" t="str">
        <f>'D.E.Sec'!B154</f>
        <v>A135</v>
      </c>
      <c r="C151" s="69">
        <f>'D.E.Sec'!C154</f>
        <v>0</v>
      </c>
      <c r="D151" s="93">
        <f>'D.E.Sec'!D154</f>
        <v>0</v>
      </c>
      <c r="E151" s="94">
        <f>'D.E.Sec'!E154</f>
        <v>1</v>
      </c>
      <c r="F151" s="95" t="e">
        <f>#REF!</f>
        <v>#REF!</v>
      </c>
      <c r="G151" s="96" t="e">
        <f t="shared" si="3"/>
        <v>#REF!</v>
      </c>
    </row>
    <row r="152" spans="1:7" s="68" customFormat="1" ht="20" customHeight="1">
      <c r="A152" s="92">
        <f>'D.E.Sec'!A155</f>
        <v>136</v>
      </c>
      <c r="B152" s="92" t="str">
        <f>'D.E.Sec'!B155</f>
        <v>A136</v>
      </c>
      <c r="C152" s="69">
        <f>'D.E.Sec'!C155</f>
        <v>0</v>
      </c>
      <c r="D152" s="93">
        <f>'D.E.Sec'!D155</f>
        <v>0</v>
      </c>
      <c r="E152" s="94">
        <f>'D.E.Sec'!E155</f>
        <v>1</v>
      </c>
      <c r="F152" s="95" t="e">
        <f>#REF!</f>
        <v>#REF!</v>
      </c>
      <c r="G152" s="96" t="e">
        <f t="shared" si="3"/>
        <v>#REF!</v>
      </c>
    </row>
    <row r="153" spans="1:7" s="68" customFormat="1" ht="20" customHeight="1">
      <c r="A153" s="92">
        <f>'D.E.Sec'!A156</f>
        <v>137</v>
      </c>
      <c r="B153" s="92" t="str">
        <f>'D.E.Sec'!B156</f>
        <v>A137</v>
      </c>
      <c r="C153" s="69">
        <f>'D.E.Sec'!C156</f>
        <v>0</v>
      </c>
      <c r="D153" s="93">
        <f>'D.E.Sec'!D156</f>
        <v>0</v>
      </c>
      <c r="E153" s="94">
        <f>'D.E.Sec'!E156</f>
        <v>1</v>
      </c>
      <c r="F153" s="95" t="e">
        <f>#REF!</f>
        <v>#REF!</v>
      </c>
      <c r="G153" s="96" t="e">
        <f t="shared" si="3"/>
        <v>#REF!</v>
      </c>
    </row>
    <row r="154" spans="1:7" s="68" customFormat="1" ht="20" customHeight="1">
      <c r="A154" s="92">
        <f>'D.E.Sec'!A157</f>
        <v>138</v>
      </c>
      <c r="B154" s="92" t="str">
        <f>'D.E.Sec'!B157</f>
        <v>A138</v>
      </c>
      <c r="C154" s="69">
        <f>'D.E.Sec'!C157</f>
        <v>0</v>
      </c>
      <c r="D154" s="93">
        <f>'D.E.Sec'!D157</f>
        <v>0</v>
      </c>
      <c r="E154" s="94">
        <f>'D.E.Sec'!E157</f>
        <v>1</v>
      </c>
      <c r="F154" s="95" t="e">
        <f>#REF!</f>
        <v>#REF!</v>
      </c>
      <c r="G154" s="96" t="e">
        <f t="shared" si="3"/>
        <v>#REF!</v>
      </c>
    </row>
    <row r="155" spans="1:7" s="68" customFormat="1" ht="20" customHeight="1">
      <c r="A155" s="92">
        <f>'D.E.Sec'!A158</f>
        <v>139</v>
      </c>
      <c r="B155" s="92" t="str">
        <f>'D.E.Sec'!B158</f>
        <v>A139</v>
      </c>
      <c r="C155" s="69">
        <f>'D.E.Sec'!C158</f>
        <v>0</v>
      </c>
      <c r="D155" s="93">
        <f>'D.E.Sec'!D158</f>
        <v>0</v>
      </c>
      <c r="E155" s="94">
        <f>'D.E.Sec'!E158</f>
        <v>1</v>
      </c>
      <c r="F155" s="95" t="e">
        <f>#REF!</f>
        <v>#REF!</v>
      </c>
      <c r="G155" s="96" t="e">
        <f t="shared" si="3"/>
        <v>#REF!</v>
      </c>
    </row>
    <row r="156" spans="1:7" s="68" customFormat="1" ht="20" customHeight="1">
      <c r="A156" s="92">
        <f>'D.E.Sec'!A159</f>
        <v>140</v>
      </c>
      <c r="B156" s="92" t="str">
        <f>'D.E.Sec'!B159</f>
        <v>A140</v>
      </c>
      <c r="C156" s="69">
        <f>'D.E.Sec'!C159</f>
        <v>0</v>
      </c>
      <c r="D156" s="93">
        <f>'D.E.Sec'!D159</f>
        <v>0</v>
      </c>
      <c r="E156" s="94">
        <f>'D.E.Sec'!E159</f>
        <v>1</v>
      </c>
      <c r="F156" s="95" t="e">
        <f>#REF!</f>
        <v>#REF!</v>
      </c>
      <c r="G156" s="96" t="e">
        <f t="shared" si="3"/>
        <v>#REF!</v>
      </c>
    </row>
    <row r="157" spans="1:7" s="68" customFormat="1" ht="20" customHeight="1">
      <c r="A157" s="92">
        <f>'D.E.Sec'!A160</f>
        <v>141</v>
      </c>
      <c r="B157" s="92" t="str">
        <f>'D.E.Sec'!B160</f>
        <v>A141</v>
      </c>
      <c r="C157" s="69">
        <f>'D.E.Sec'!C160</f>
        <v>0</v>
      </c>
      <c r="D157" s="93">
        <f>'D.E.Sec'!D160</f>
        <v>0</v>
      </c>
      <c r="E157" s="94">
        <f>'D.E.Sec'!E160</f>
        <v>1</v>
      </c>
      <c r="F157" s="95" t="e">
        <f>#REF!</f>
        <v>#REF!</v>
      </c>
      <c r="G157" s="96" t="e">
        <f t="shared" si="3"/>
        <v>#REF!</v>
      </c>
    </row>
    <row r="158" spans="1:7" s="68" customFormat="1" ht="20" customHeight="1">
      <c r="A158" s="92">
        <f>'D.E.Sec'!A161</f>
        <v>142</v>
      </c>
      <c r="B158" s="92" t="str">
        <f>'D.E.Sec'!B161</f>
        <v>A142</v>
      </c>
      <c r="C158" s="69">
        <f>'D.E.Sec'!C161</f>
        <v>0</v>
      </c>
      <c r="D158" s="93">
        <f>'D.E.Sec'!D161</f>
        <v>0</v>
      </c>
      <c r="E158" s="94">
        <f>'D.E.Sec'!E161</f>
        <v>1</v>
      </c>
      <c r="F158" s="95" t="e">
        <f>#REF!</f>
        <v>#REF!</v>
      </c>
      <c r="G158" s="96" t="e">
        <f t="shared" si="3"/>
        <v>#REF!</v>
      </c>
    </row>
    <row r="159" spans="1:7" s="68" customFormat="1" ht="20" customHeight="1">
      <c r="A159" s="92">
        <f>'D.E.Sec'!A162</f>
        <v>143</v>
      </c>
      <c r="B159" s="92" t="str">
        <f>'D.E.Sec'!B162</f>
        <v>A143</v>
      </c>
      <c r="C159" s="69">
        <f>'D.E.Sec'!C162</f>
        <v>0</v>
      </c>
      <c r="D159" s="93">
        <f>'D.E.Sec'!D162</f>
        <v>0</v>
      </c>
      <c r="E159" s="94">
        <f>'D.E.Sec'!E162</f>
        <v>1</v>
      </c>
      <c r="F159" s="95" t="e">
        <f>#REF!</f>
        <v>#REF!</v>
      </c>
      <c r="G159" s="96" t="e">
        <f t="shared" si="3"/>
        <v>#REF!</v>
      </c>
    </row>
    <row r="160" spans="1:7" s="68" customFormat="1" ht="20" customHeight="1">
      <c r="A160" s="92">
        <f>'D.E.Sec'!A163</f>
        <v>144</v>
      </c>
      <c r="B160" s="92" t="str">
        <f>'D.E.Sec'!B163</f>
        <v>A144</v>
      </c>
      <c r="C160" s="69">
        <f>'D.E.Sec'!C163</f>
        <v>0</v>
      </c>
      <c r="D160" s="93">
        <f>'D.E.Sec'!D163</f>
        <v>0</v>
      </c>
      <c r="E160" s="94">
        <f>'D.E.Sec'!E163</f>
        <v>1</v>
      </c>
      <c r="F160" s="95" t="e">
        <f>#REF!</f>
        <v>#REF!</v>
      </c>
      <c r="G160" s="96" t="e">
        <f t="shared" si="3"/>
        <v>#REF!</v>
      </c>
    </row>
    <row r="161" spans="1:7" s="68" customFormat="1" ht="20" customHeight="1">
      <c r="A161" s="92">
        <f>'D.E.Sec'!A164</f>
        <v>145</v>
      </c>
      <c r="B161" s="92" t="str">
        <f>'D.E.Sec'!B164</f>
        <v>A145</v>
      </c>
      <c r="C161" s="69">
        <f>'D.E.Sec'!C164</f>
        <v>0</v>
      </c>
      <c r="D161" s="93">
        <f>'D.E.Sec'!D164</f>
        <v>0</v>
      </c>
      <c r="E161" s="94">
        <f>'D.E.Sec'!E164</f>
        <v>1</v>
      </c>
      <c r="F161" s="95" t="e">
        <f>#REF!</f>
        <v>#REF!</v>
      </c>
      <c r="G161" s="96" t="e">
        <f t="shared" si="3"/>
        <v>#REF!</v>
      </c>
    </row>
    <row r="162" spans="1:7" s="68" customFormat="1" ht="20" customHeight="1">
      <c r="A162" s="92">
        <f>'D.E.Sec'!A165</f>
        <v>146</v>
      </c>
      <c r="B162" s="92" t="str">
        <f>'D.E.Sec'!B165</f>
        <v>A146</v>
      </c>
      <c r="C162" s="69">
        <f>'D.E.Sec'!C165</f>
        <v>0</v>
      </c>
      <c r="D162" s="93">
        <f>'D.E.Sec'!D165</f>
        <v>0</v>
      </c>
      <c r="E162" s="94">
        <f>'D.E.Sec'!E165</f>
        <v>1</v>
      </c>
      <c r="F162" s="95" t="e">
        <f>#REF!</f>
        <v>#REF!</v>
      </c>
      <c r="G162" s="96" t="e">
        <f t="shared" si="3"/>
        <v>#REF!</v>
      </c>
    </row>
    <row r="163" spans="1:7" s="68" customFormat="1" ht="20" customHeight="1">
      <c r="A163" s="92">
        <f>'D.E.Sec'!A166</f>
        <v>147</v>
      </c>
      <c r="B163" s="92" t="str">
        <f>'D.E.Sec'!B166</f>
        <v>A147</v>
      </c>
      <c r="C163" s="69">
        <f>'D.E.Sec'!C166</f>
        <v>0</v>
      </c>
      <c r="D163" s="93">
        <f>'D.E.Sec'!D166</f>
        <v>0</v>
      </c>
      <c r="E163" s="94">
        <f>'D.E.Sec'!E166</f>
        <v>1</v>
      </c>
      <c r="F163" s="95" t="e">
        <f>#REF!</f>
        <v>#REF!</v>
      </c>
      <c r="G163" s="96" t="e">
        <f t="shared" si="3"/>
        <v>#REF!</v>
      </c>
    </row>
    <row r="164" spans="1:7" s="68" customFormat="1" ht="20" customHeight="1">
      <c r="A164" s="92">
        <f>'D.E.Sec'!A167</f>
        <v>148</v>
      </c>
      <c r="B164" s="92" t="str">
        <f>'D.E.Sec'!B167</f>
        <v>A148</v>
      </c>
      <c r="C164" s="69">
        <f>'D.E.Sec'!C167</f>
        <v>0</v>
      </c>
      <c r="D164" s="93">
        <f>'D.E.Sec'!D167</f>
        <v>0</v>
      </c>
      <c r="E164" s="94">
        <f>'D.E.Sec'!E167</f>
        <v>1</v>
      </c>
      <c r="F164" s="95" t="e">
        <f>#REF!</f>
        <v>#REF!</v>
      </c>
      <c r="G164" s="96" t="e">
        <f t="shared" si="3"/>
        <v>#REF!</v>
      </c>
    </row>
    <row r="165" spans="1:7" s="68" customFormat="1" ht="20" customHeight="1">
      <c r="A165" s="92">
        <f>'D.E.Sec'!A168</f>
        <v>149</v>
      </c>
      <c r="B165" s="92" t="str">
        <f>'D.E.Sec'!B168</f>
        <v>A149</v>
      </c>
      <c r="C165" s="69">
        <f>'D.E.Sec'!C168</f>
        <v>0</v>
      </c>
      <c r="D165" s="93">
        <f>'D.E.Sec'!D168</f>
        <v>0</v>
      </c>
      <c r="E165" s="94">
        <f>'D.E.Sec'!E168</f>
        <v>1</v>
      </c>
      <c r="F165" s="95" t="e">
        <f>#REF!</f>
        <v>#REF!</v>
      </c>
      <c r="G165" s="96" t="e">
        <f t="shared" si="3"/>
        <v>#REF!</v>
      </c>
    </row>
    <row r="166" spans="1:7" s="68" customFormat="1" ht="20" customHeight="1">
      <c r="A166" s="92">
        <f>'D.E.Sec'!A169</f>
        <v>150</v>
      </c>
      <c r="B166" s="92" t="str">
        <f>'D.E.Sec'!B169</f>
        <v>A150</v>
      </c>
      <c r="C166" s="69">
        <f>'D.E.Sec'!C169</f>
        <v>0</v>
      </c>
      <c r="D166" s="93">
        <f>'D.E.Sec'!D169</f>
        <v>0</v>
      </c>
      <c r="E166" s="94">
        <f>'D.E.Sec'!E169</f>
        <v>1</v>
      </c>
      <c r="F166" s="95" t="e">
        <f>#REF!</f>
        <v>#REF!</v>
      </c>
      <c r="G166" s="96" t="e">
        <f t="shared" si="3"/>
        <v>#REF!</v>
      </c>
    </row>
    <row r="167" spans="1:7" s="68" customFormat="1">
      <c r="A167" s="98"/>
      <c r="B167" s="98"/>
      <c r="C167" s="73"/>
      <c r="D167" s="99"/>
      <c r="E167" s="100"/>
      <c r="F167" s="101"/>
      <c r="G167" s="102"/>
    </row>
    <row r="168" spans="1:7">
      <c r="A168" s="103"/>
      <c r="B168" s="51"/>
      <c r="C168" s="51"/>
    </row>
    <row r="169" spans="1:7">
      <c r="A169" s="103"/>
      <c r="B169" s="51"/>
      <c r="C169" s="51"/>
    </row>
    <row r="170" spans="1:7">
      <c r="A170" s="103"/>
      <c r="B170" s="51"/>
      <c r="C170" s="51"/>
    </row>
    <row r="171" spans="1:7">
      <c r="A171" s="103"/>
      <c r="B171" s="51"/>
      <c r="C171" s="51"/>
    </row>
    <row r="172" spans="1:7">
      <c r="A172" s="103"/>
      <c r="B172" s="51"/>
      <c r="C172" s="51"/>
    </row>
    <row r="173" spans="1:7">
      <c r="A173" s="103"/>
      <c r="B173" s="51"/>
      <c r="C173" s="51"/>
    </row>
    <row r="174" spans="1:7">
      <c r="A174" s="103"/>
      <c r="B174" s="51"/>
      <c r="C174" s="51"/>
    </row>
    <row r="175" spans="1:7">
      <c r="B175" s="51"/>
      <c r="C175" s="51"/>
    </row>
    <row r="176" spans="1:7">
      <c r="A176" s="103"/>
      <c r="B176" s="51"/>
      <c r="C176" s="51"/>
    </row>
    <row r="177" spans="1:7">
      <c r="A177" s="103"/>
      <c r="B177" s="51"/>
      <c r="C177" s="51"/>
      <c r="D177" s="52"/>
      <c r="G177" s="53"/>
    </row>
    <row r="178" spans="1:7">
      <c r="A178" s="103"/>
      <c r="B178" s="51"/>
      <c r="C178" s="51"/>
      <c r="D178" s="54"/>
      <c r="E178" s="55"/>
      <c r="F178" s="55"/>
      <c r="G178" s="56"/>
    </row>
    <row r="179" spans="1:7">
      <c r="A179" s="52"/>
      <c r="B179" s="52"/>
      <c r="C179" s="51"/>
      <c r="D179" s="54"/>
      <c r="E179" s="55"/>
      <c r="F179" s="55"/>
      <c r="G179" s="56"/>
    </row>
    <row r="180" spans="1:7">
      <c r="B180" s="333"/>
      <c r="C180" s="334"/>
      <c r="D180" s="54"/>
      <c r="E180" s="55"/>
      <c r="F180" s="55"/>
      <c r="G180" s="56"/>
    </row>
    <row r="181" spans="1:7">
      <c r="C181" s="51"/>
      <c r="D181" s="57"/>
      <c r="E181" s="55"/>
      <c r="F181" s="55"/>
      <c r="G181" s="56"/>
    </row>
  </sheetData>
  <sheetProtection insertRows="0"/>
  <mergeCells count="11">
    <mergeCell ref="B1:G1"/>
    <mergeCell ref="B3:G3"/>
    <mergeCell ref="B5:G5"/>
    <mergeCell ref="B7:G7"/>
    <mergeCell ref="B180:C180"/>
    <mergeCell ref="C13:E14"/>
    <mergeCell ref="C9:E10"/>
    <mergeCell ref="C11:E12"/>
    <mergeCell ref="F9:F10"/>
    <mergeCell ref="F11:F12"/>
    <mergeCell ref="F13:F14"/>
  </mergeCells>
  <printOptions horizontalCentered="1"/>
  <pageMargins left="0.39370078740157483" right="0.39370078740157483" top="0.43307086614173229" bottom="0.62992125984251968" header="0.23622047244094491" footer="0.47244094488188981"/>
  <pageSetup paperSize="9" scale="95" orientation="portrait" horizontalDpi="300" verticalDpi="300" r:id="rId1"/>
  <headerFooter alignWithMargins="0">
    <oddHeader>&amp;L&amp;G</oddHeader>
    <oddFooter>&amp;L&amp;F
&amp;R&amp;D&amp;T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indexed="24"/>
    <pageSetUpPr fitToPage="1"/>
  </sheetPr>
  <dimension ref="A1:H184"/>
  <sheetViews>
    <sheetView showGridLines="0" topLeftCell="A13" zoomScaleNormal="100" workbookViewId="0">
      <selection activeCell="C21" sqref="C21"/>
    </sheetView>
  </sheetViews>
  <sheetFormatPr baseColWidth="10" defaultColWidth="11.54296875" defaultRowHeight="12.5"/>
  <cols>
    <col min="1" max="1" width="10.08984375" style="67" bestFit="1" customWidth="1"/>
    <col min="2" max="2" width="9.36328125" style="67" customWidth="1"/>
    <col min="3" max="3" width="40.453125" style="68" customWidth="1"/>
    <col min="4" max="4" width="7.36328125" style="67" customWidth="1"/>
    <col min="5" max="5" width="10.81640625" style="67" customWidth="1"/>
    <col min="6" max="6" width="12.6328125" style="67" customWidth="1"/>
    <col min="7" max="7" width="13.453125" style="67" customWidth="1"/>
    <col min="8" max="16384" width="11.54296875" style="67"/>
  </cols>
  <sheetData>
    <row r="1" spans="2:7" ht="48.65" customHeight="1">
      <c r="B1" s="331">
        <f>Feuille_Vente_Base!D9</f>
        <v>0</v>
      </c>
      <c r="C1" s="331"/>
      <c r="D1" s="331"/>
      <c r="E1" s="331"/>
      <c r="F1" s="331"/>
      <c r="G1" s="331"/>
    </row>
    <row r="2" spans="2:7" ht="11" customHeight="1"/>
    <row r="3" spans="2:7" ht="26.25" customHeight="1">
      <c r="B3" s="349">
        <f>Feuille_Vente_Base!D11</f>
        <v>0</v>
      </c>
      <c r="C3" s="349"/>
      <c r="D3" s="349"/>
      <c r="E3" s="349"/>
      <c r="F3" s="349"/>
      <c r="G3" s="349"/>
    </row>
    <row r="4" spans="2:7" ht="15" customHeight="1"/>
    <row r="5" spans="2:7" ht="23.25" customHeight="1">
      <c r="B5" s="349">
        <f>Feuille_Vente_Base!D13</f>
        <v>0</v>
      </c>
      <c r="C5" s="349"/>
      <c r="D5" s="349"/>
      <c r="E5" s="349"/>
      <c r="F5" s="349"/>
      <c r="G5" s="349"/>
    </row>
    <row r="6" spans="2:7" ht="15.75" customHeight="1"/>
    <row r="7" spans="2:7" ht="19.5" customHeight="1">
      <c r="B7" s="350" t="s">
        <v>76</v>
      </c>
      <c r="C7" s="350"/>
      <c r="D7" s="350"/>
      <c r="E7" s="350"/>
      <c r="F7" s="350"/>
      <c r="G7" s="350"/>
    </row>
    <row r="8" spans="2:7" ht="19.5" customHeight="1" thickBot="1">
      <c r="B8" s="142"/>
      <c r="C8" s="142"/>
      <c r="D8" s="142"/>
      <c r="E8" s="142"/>
      <c r="F8" s="142"/>
      <c r="G8" s="142"/>
    </row>
    <row r="9" spans="2:7" ht="19.5" customHeight="1">
      <c r="B9" s="142"/>
      <c r="C9" s="335" t="s">
        <v>252</v>
      </c>
      <c r="D9" s="336"/>
      <c r="E9" s="337"/>
      <c r="F9" s="344" t="e">
        <f>SUM(G20:G170)</f>
        <v>#REF!</v>
      </c>
    </row>
    <row r="10" spans="2:7" ht="19.5" customHeight="1">
      <c r="B10" s="142"/>
      <c r="C10" s="341"/>
      <c r="D10" s="342"/>
      <c r="E10" s="343"/>
      <c r="F10" s="346"/>
    </row>
    <row r="11" spans="2:7" ht="19.5" customHeight="1" thickBot="1">
      <c r="B11" s="142"/>
      <c r="C11" s="338"/>
      <c r="D11" s="339"/>
      <c r="E11" s="340"/>
      <c r="F11" s="345"/>
    </row>
    <row r="12" spans="2:7" ht="19.5" customHeight="1">
      <c r="B12" s="142"/>
      <c r="C12" s="335" t="s">
        <v>248</v>
      </c>
      <c r="D12" s="336"/>
      <c r="E12" s="337"/>
      <c r="F12" s="344" t="e">
        <f>F9*19.6/100</f>
        <v>#REF!</v>
      </c>
    </row>
    <row r="13" spans="2:7" ht="19.5" customHeight="1">
      <c r="B13" s="142"/>
      <c r="C13" s="341"/>
      <c r="D13" s="342"/>
      <c r="E13" s="343"/>
      <c r="F13" s="346"/>
    </row>
    <row r="14" spans="2:7" ht="19.5" customHeight="1" thickBot="1">
      <c r="B14" s="142"/>
      <c r="C14" s="338"/>
      <c r="D14" s="339"/>
      <c r="E14" s="340"/>
      <c r="F14" s="345"/>
    </row>
    <row r="15" spans="2:7" ht="19.5" customHeight="1">
      <c r="B15" s="142"/>
      <c r="C15" s="335" t="s">
        <v>249</v>
      </c>
      <c r="D15" s="336"/>
      <c r="E15" s="337"/>
      <c r="F15" s="344" t="e">
        <f>F9+F12</f>
        <v>#REF!</v>
      </c>
    </row>
    <row r="16" spans="2:7" ht="19.5" customHeight="1">
      <c r="B16" s="142"/>
      <c r="C16" s="341"/>
      <c r="D16" s="342"/>
      <c r="E16" s="343"/>
      <c r="F16" s="346"/>
    </row>
    <row r="17" spans="1:8" ht="19.5" customHeight="1" thickBot="1">
      <c r="B17" s="142"/>
      <c r="C17" s="338"/>
      <c r="D17" s="339"/>
      <c r="E17" s="340"/>
      <c r="F17" s="345"/>
    </row>
    <row r="18" spans="1:8" ht="15" customHeight="1">
      <c r="C18" s="80"/>
      <c r="E18" s="258"/>
      <c r="F18" s="258"/>
      <c r="G18" s="257"/>
      <c r="H18" s="83"/>
    </row>
    <row r="19" spans="1:8" ht="69" customHeight="1">
      <c r="A19" s="50" t="s">
        <v>84</v>
      </c>
      <c r="B19" s="50" t="s">
        <v>77</v>
      </c>
      <c r="C19" s="50" t="s">
        <v>78</v>
      </c>
      <c r="D19" s="50" t="s">
        <v>79</v>
      </c>
      <c r="E19" s="50" t="s">
        <v>70</v>
      </c>
      <c r="F19" s="50" t="s">
        <v>253</v>
      </c>
      <c r="G19" s="50" t="s">
        <v>251</v>
      </c>
    </row>
    <row r="20" spans="1:8" s="68" customFormat="1" ht="18.649999999999999" customHeight="1">
      <c r="A20" s="86">
        <v>1</v>
      </c>
      <c r="B20" s="92" t="s">
        <v>85</v>
      </c>
      <c r="C20" s="87" t="s">
        <v>514</v>
      </c>
      <c r="D20" s="88" t="s">
        <v>504</v>
      </c>
      <c r="E20" s="89">
        <v>1</v>
      </c>
      <c r="F20" s="90">
        <f>'1'!S9</f>
        <v>10633.802816901409</v>
      </c>
      <c r="G20" s="91">
        <f>E20*F20</f>
        <v>10633.802816901409</v>
      </c>
    </row>
    <row r="21" spans="1:8" s="68" customFormat="1" ht="18.649999999999999" customHeight="1">
      <c r="A21" s="92">
        <v>2</v>
      </c>
      <c r="B21" s="92" t="s">
        <v>86</v>
      </c>
      <c r="C21" s="69"/>
      <c r="D21" s="93"/>
      <c r="E21" s="94">
        <v>1</v>
      </c>
      <c r="F21" s="95">
        <f>'2'!Q56</f>
        <v>0</v>
      </c>
      <c r="G21" s="96">
        <f t="shared" ref="G21:G83" si="0">E21*F21</f>
        <v>0</v>
      </c>
    </row>
    <row r="22" spans="1:8" s="68" customFormat="1" ht="18.649999999999999" customHeight="1">
      <c r="A22" s="92">
        <v>3</v>
      </c>
      <c r="B22" s="92" t="s">
        <v>87</v>
      </c>
      <c r="C22" s="69"/>
      <c r="D22" s="93"/>
      <c r="E22" s="94">
        <v>1</v>
      </c>
      <c r="F22" s="95">
        <f>'3'!Q56</f>
        <v>0</v>
      </c>
      <c r="G22" s="96">
        <f t="shared" si="0"/>
        <v>0</v>
      </c>
    </row>
    <row r="23" spans="1:8" s="68" customFormat="1" ht="18.649999999999999" customHeight="1">
      <c r="A23" s="92">
        <v>4</v>
      </c>
      <c r="B23" s="92" t="s">
        <v>88</v>
      </c>
      <c r="C23" s="69"/>
      <c r="D23" s="93"/>
      <c r="E23" s="94">
        <v>1</v>
      </c>
      <c r="F23" s="95">
        <f>'4'!Q56</f>
        <v>0</v>
      </c>
      <c r="G23" s="96">
        <f t="shared" si="0"/>
        <v>0</v>
      </c>
    </row>
    <row r="24" spans="1:8" s="68" customFormat="1" ht="18.649999999999999" customHeight="1">
      <c r="A24" s="92">
        <v>5</v>
      </c>
      <c r="B24" s="92" t="s">
        <v>89</v>
      </c>
      <c r="C24" s="69"/>
      <c r="D24" s="93"/>
      <c r="E24" s="94">
        <v>1</v>
      </c>
      <c r="F24" s="95" t="e">
        <f>#REF!</f>
        <v>#REF!</v>
      </c>
      <c r="G24" s="96" t="e">
        <f t="shared" si="0"/>
        <v>#REF!</v>
      </c>
    </row>
    <row r="25" spans="1:8" s="68" customFormat="1" ht="18.649999999999999" customHeight="1">
      <c r="A25" s="92">
        <v>6</v>
      </c>
      <c r="B25" s="92" t="s">
        <v>90</v>
      </c>
      <c r="C25" s="69"/>
      <c r="D25" s="93"/>
      <c r="E25" s="94">
        <v>1</v>
      </c>
      <c r="F25" s="95" t="e">
        <f>#REF!</f>
        <v>#REF!</v>
      </c>
      <c r="G25" s="96" t="e">
        <f t="shared" si="0"/>
        <v>#REF!</v>
      </c>
    </row>
    <row r="26" spans="1:8" s="68" customFormat="1" ht="18.649999999999999" customHeight="1">
      <c r="A26" s="92">
        <v>7</v>
      </c>
      <c r="B26" s="92" t="s">
        <v>91</v>
      </c>
      <c r="C26" s="69"/>
      <c r="D26" s="93"/>
      <c r="E26" s="94">
        <v>1</v>
      </c>
      <c r="F26" s="95" t="e">
        <f>#REF!</f>
        <v>#REF!</v>
      </c>
      <c r="G26" s="96" t="e">
        <f t="shared" si="0"/>
        <v>#REF!</v>
      </c>
    </row>
    <row r="27" spans="1:8" s="68" customFormat="1" ht="18.649999999999999" customHeight="1">
      <c r="A27" s="92">
        <v>8</v>
      </c>
      <c r="B27" s="92" t="s">
        <v>92</v>
      </c>
      <c r="C27" s="69"/>
      <c r="D27" s="93"/>
      <c r="E27" s="94">
        <v>1</v>
      </c>
      <c r="F27" s="95" t="e">
        <f>#REF!</f>
        <v>#REF!</v>
      </c>
      <c r="G27" s="96" t="e">
        <f t="shared" si="0"/>
        <v>#REF!</v>
      </c>
    </row>
    <row r="28" spans="1:8" s="68" customFormat="1" ht="18.649999999999999" customHeight="1">
      <c r="A28" s="92">
        <v>9</v>
      </c>
      <c r="B28" s="92" t="s">
        <v>93</v>
      </c>
      <c r="C28" s="69"/>
      <c r="D28" s="93"/>
      <c r="E28" s="94">
        <v>1</v>
      </c>
      <c r="F28" s="95" t="e">
        <f>#REF!</f>
        <v>#REF!</v>
      </c>
      <c r="G28" s="96" t="e">
        <f t="shared" si="0"/>
        <v>#REF!</v>
      </c>
    </row>
    <row r="29" spans="1:8" s="68" customFormat="1" ht="18.649999999999999" customHeight="1">
      <c r="A29" s="92">
        <v>10</v>
      </c>
      <c r="B29" s="92" t="s">
        <v>94</v>
      </c>
      <c r="C29" s="69"/>
      <c r="D29" s="93"/>
      <c r="E29" s="94">
        <v>1</v>
      </c>
      <c r="F29" s="106" t="e">
        <f>#REF!</f>
        <v>#REF!</v>
      </c>
      <c r="G29" s="96" t="e">
        <f t="shared" si="0"/>
        <v>#REF!</v>
      </c>
    </row>
    <row r="30" spans="1:8" s="68" customFormat="1" ht="18.649999999999999" customHeight="1">
      <c r="A30" s="92">
        <v>11</v>
      </c>
      <c r="B30" s="92" t="s">
        <v>95</v>
      </c>
      <c r="C30" s="69"/>
      <c r="D30" s="93"/>
      <c r="E30" s="94">
        <v>1</v>
      </c>
      <c r="F30" s="106" t="e">
        <f>#REF!</f>
        <v>#REF!</v>
      </c>
      <c r="G30" s="96" t="e">
        <f t="shared" si="0"/>
        <v>#REF!</v>
      </c>
    </row>
    <row r="31" spans="1:8" s="68" customFormat="1" ht="18.649999999999999" customHeight="1">
      <c r="A31" s="92">
        <v>12</v>
      </c>
      <c r="B31" s="92" t="s">
        <v>96</v>
      </c>
      <c r="C31" s="69"/>
      <c r="D31" s="93"/>
      <c r="E31" s="94">
        <v>1</v>
      </c>
      <c r="F31" s="106" t="e">
        <f>#REF!</f>
        <v>#REF!</v>
      </c>
      <c r="G31" s="96" t="e">
        <f t="shared" si="0"/>
        <v>#REF!</v>
      </c>
    </row>
    <row r="32" spans="1:8" s="68" customFormat="1" ht="18.649999999999999" customHeight="1">
      <c r="A32" s="92">
        <v>13</v>
      </c>
      <c r="B32" s="92" t="s">
        <v>97</v>
      </c>
      <c r="C32" s="70"/>
      <c r="D32" s="93"/>
      <c r="E32" s="94">
        <v>1</v>
      </c>
      <c r="F32" s="106" t="e">
        <f>#REF!</f>
        <v>#REF!</v>
      </c>
      <c r="G32" s="96" t="e">
        <f t="shared" si="0"/>
        <v>#REF!</v>
      </c>
    </row>
    <row r="33" spans="1:7" s="68" customFormat="1" ht="18.649999999999999" customHeight="1">
      <c r="A33" s="92">
        <v>14</v>
      </c>
      <c r="B33" s="92" t="s">
        <v>98</v>
      </c>
      <c r="C33" s="69"/>
      <c r="D33" s="93"/>
      <c r="E33" s="94">
        <v>1</v>
      </c>
      <c r="F33" s="106" t="e">
        <f>#REF!</f>
        <v>#REF!</v>
      </c>
      <c r="G33" s="96" t="e">
        <f t="shared" si="0"/>
        <v>#REF!</v>
      </c>
    </row>
    <row r="34" spans="1:7" s="68" customFormat="1" ht="18.649999999999999" customHeight="1">
      <c r="A34" s="92">
        <v>15</v>
      </c>
      <c r="B34" s="92" t="s">
        <v>99</v>
      </c>
      <c r="C34" s="69"/>
      <c r="D34" s="93"/>
      <c r="E34" s="94">
        <v>1</v>
      </c>
      <c r="F34" s="95" t="e">
        <f>#REF!</f>
        <v>#REF!</v>
      </c>
      <c r="G34" s="96" t="e">
        <f t="shared" si="0"/>
        <v>#REF!</v>
      </c>
    </row>
    <row r="35" spans="1:7" s="68" customFormat="1" ht="18.649999999999999" customHeight="1">
      <c r="A35" s="92">
        <v>16</v>
      </c>
      <c r="B35" s="92" t="s">
        <v>100</v>
      </c>
      <c r="C35" s="69"/>
      <c r="D35" s="93"/>
      <c r="E35" s="94">
        <v>1</v>
      </c>
      <c r="F35" s="95" t="e">
        <f>#REF!</f>
        <v>#REF!</v>
      </c>
      <c r="G35" s="96" t="e">
        <f t="shared" si="0"/>
        <v>#REF!</v>
      </c>
    </row>
    <row r="36" spans="1:7" s="68" customFormat="1" ht="18.649999999999999" customHeight="1">
      <c r="A36" s="92">
        <v>17</v>
      </c>
      <c r="B36" s="92" t="s">
        <v>101</v>
      </c>
      <c r="C36" s="69"/>
      <c r="D36" s="93"/>
      <c r="E36" s="94">
        <v>1</v>
      </c>
      <c r="F36" s="95" t="e">
        <f>#REF!</f>
        <v>#REF!</v>
      </c>
      <c r="G36" s="96" t="e">
        <f t="shared" si="0"/>
        <v>#REF!</v>
      </c>
    </row>
    <row r="37" spans="1:7" s="68" customFormat="1" ht="18.649999999999999" customHeight="1">
      <c r="A37" s="92">
        <v>18</v>
      </c>
      <c r="B37" s="92" t="s">
        <v>102</v>
      </c>
      <c r="C37" s="69"/>
      <c r="D37" s="93"/>
      <c r="E37" s="94">
        <v>1</v>
      </c>
      <c r="F37" s="95" t="e">
        <f>#REF!</f>
        <v>#REF!</v>
      </c>
      <c r="G37" s="96" t="e">
        <f t="shared" si="0"/>
        <v>#REF!</v>
      </c>
    </row>
    <row r="38" spans="1:7" s="68" customFormat="1" ht="18.649999999999999" customHeight="1">
      <c r="A38" s="92">
        <v>19</v>
      </c>
      <c r="B38" s="92" t="s">
        <v>103</v>
      </c>
      <c r="C38" s="69"/>
      <c r="D38" s="93"/>
      <c r="E38" s="94">
        <v>1</v>
      </c>
      <c r="F38" s="95" t="e">
        <f>#REF!</f>
        <v>#REF!</v>
      </c>
      <c r="G38" s="96" t="e">
        <f t="shared" si="0"/>
        <v>#REF!</v>
      </c>
    </row>
    <row r="39" spans="1:7" s="68" customFormat="1" ht="18.649999999999999" customHeight="1">
      <c r="A39" s="92">
        <v>20</v>
      </c>
      <c r="B39" s="92" t="s">
        <v>104</v>
      </c>
      <c r="C39" s="69"/>
      <c r="D39" s="93"/>
      <c r="E39" s="94">
        <v>1</v>
      </c>
      <c r="F39" s="95" t="e">
        <f>#REF!</f>
        <v>#REF!</v>
      </c>
      <c r="G39" s="96" t="e">
        <f t="shared" si="0"/>
        <v>#REF!</v>
      </c>
    </row>
    <row r="40" spans="1:7" s="68" customFormat="1" ht="18.649999999999999" customHeight="1">
      <c r="A40" s="92">
        <v>21</v>
      </c>
      <c r="B40" s="92" t="s">
        <v>105</v>
      </c>
      <c r="C40" s="69"/>
      <c r="D40" s="93"/>
      <c r="E40" s="94">
        <v>1</v>
      </c>
      <c r="F40" s="95" t="e">
        <f>#REF!</f>
        <v>#REF!</v>
      </c>
      <c r="G40" s="96" t="e">
        <f t="shared" si="0"/>
        <v>#REF!</v>
      </c>
    </row>
    <row r="41" spans="1:7" s="68" customFormat="1" ht="18.649999999999999" customHeight="1">
      <c r="A41" s="92">
        <v>22</v>
      </c>
      <c r="B41" s="92" t="s">
        <v>106</v>
      </c>
      <c r="C41" s="69"/>
      <c r="D41" s="93"/>
      <c r="E41" s="94">
        <v>1</v>
      </c>
      <c r="F41" s="95" t="e">
        <f>#REF!</f>
        <v>#REF!</v>
      </c>
      <c r="G41" s="96" t="e">
        <f t="shared" si="0"/>
        <v>#REF!</v>
      </c>
    </row>
    <row r="42" spans="1:7" s="68" customFormat="1" ht="18.649999999999999" customHeight="1">
      <c r="A42" s="92">
        <v>23</v>
      </c>
      <c r="B42" s="92" t="s">
        <v>107</v>
      </c>
      <c r="C42" s="69"/>
      <c r="D42" s="93"/>
      <c r="E42" s="94">
        <v>1</v>
      </c>
      <c r="F42" s="95" t="e">
        <f>#REF!</f>
        <v>#REF!</v>
      </c>
      <c r="G42" s="96" t="e">
        <f t="shared" si="0"/>
        <v>#REF!</v>
      </c>
    </row>
    <row r="43" spans="1:7" s="68" customFormat="1" ht="18.649999999999999" customHeight="1">
      <c r="A43" s="92">
        <v>24</v>
      </c>
      <c r="B43" s="92" t="s">
        <v>108</v>
      </c>
      <c r="C43" s="69"/>
      <c r="D43" s="93"/>
      <c r="E43" s="94">
        <v>1</v>
      </c>
      <c r="F43" s="95" t="e">
        <f>#REF!</f>
        <v>#REF!</v>
      </c>
      <c r="G43" s="96" t="e">
        <f t="shared" si="0"/>
        <v>#REF!</v>
      </c>
    </row>
    <row r="44" spans="1:7" s="68" customFormat="1" ht="18.649999999999999" customHeight="1">
      <c r="A44" s="92">
        <v>25</v>
      </c>
      <c r="B44" s="92" t="s">
        <v>109</v>
      </c>
      <c r="C44" s="69"/>
      <c r="D44" s="93"/>
      <c r="E44" s="94">
        <v>1</v>
      </c>
      <c r="F44" s="95" t="e">
        <f>#REF!</f>
        <v>#REF!</v>
      </c>
      <c r="G44" s="96" t="e">
        <f t="shared" si="0"/>
        <v>#REF!</v>
      </c>
    </row>
    <row r="45" spans="1:7" s="68" customFormat="1" ht="18.649999999999999" customHeight="1">
      <c r="A45" s="92">
        <v>26</v>
      </c>
      <c r="B45" s="92" t="s">
        <v>110</v>
      </c>
      <c r="C45" s="69"/>
      <c r="D45" s="93"/>
      <c r="E45" s="94">
        <v>1</v>
      </c>
      <c r="F45" s="95" t="e">
        <f>#REF!</f>
        <v>#REF!</v>
      </c>
      <c r="G45" s="96" t="e">
        <f t="shared" si="0"/>
        <v>#REF!</v>
      </c>
    </row>
    <row r="46" spans="1:7" s="68" customFormat="1" ht="18.649999999999999" customHeight="1">
      <c r="A46" s="92">
        <v>27</v>
      </c>
      <c r="B46" s="92" t="s">
        <v>111</v>
      </c>
      <c r="C46" s="69"/>
      <c r="D46" s="93"/>
      <c r="E46" s="94">
        <v>1</v>
      </c>
      <c r="F46" s="95" t="e">
        <f>#REF!</f>
        <v>#REF!</v>
      </c>
      <c r="G46" s="96" t="e">
        <f t="shared" si="0"/>
        <v>#REF!</v>
      </c>
    </row>
    <row r="47" spans="1:7" s="68" customFormat="1" ht="18.649999999999999" customHeight="1">
      <c r="A47" s="92">
        <v>28</v>
      </c>
      <c r="B47" s="92" t="s">
        <v>112</v>
      </c>
      <c r="C47" s="69"/>
      <c r="D47" s="93"/>
      <c r="E47" s="94">
        <v>1</v>
      </c>
      <c r="F47" s="95" t="e">
        <f>#REF!</f>
        <v>#REF!</v>
      </c>
      <c r="G47" s="96" t="e">
        <f t="shared" si="0"/>
        <v>#REF!</v>
      </c>
    </row>
    <row r="48" spans="1:7" s="68" customFormat="1" ht="18.649999999999999" customHeight="1">
      <c r="A48" s="92">
        <v>29</v>
      </c>
      <c r="B48" s="92" t="s">
        <v>113</v>
      </c>
      <c r="C48" s="69"/>
      <c r="D48" s="93"/>
      <c r="E48" s="94">
        <v>1</v>
      </c>
      <c r="F48" s="95" t="e">
        <f>#REF!</f>
        <v>#REF!</v>
      </c>
      <c r="G48" s="96" t="e">
        <f t="shared" si="0"/>
        <v>#REF!</v>
      </c>
    </row>
    <row r="49" spans="1:7" s="68" customFormat="1" ht="18.649999999999999" customHeight="1">
      <c r="A49" s="92">
        <v>30</v>
      </c>
      <c r="B49" s="92" t="s">
        <v>114</v>
      </c>
      <c r="C49" s="69"/>
      <c r="D49" s="93"/>
      <c r="E49" s="94">
        <v>1</v>
      </c>
      <c r="F49" s="95" t="e">
        <f>#REF!</f>
        <v>#REF!</v>
      </c>
      <c r="G49" s="96" t="e">
        <f t="shared" si="0"/>
        <v>#REF!</v>
      </c>
    </row>
    <row r="50" spans="1:7" s="68" customFormat="1" ht="18.649999999999999" customHeight="1">
      <c r="A50" s="92">
        <v>31</v>
      </c>
      <c r="B50" s="92" t="s">
        <v>115</v>
      </c>
      <c r="C50" s="69"/>
      <c r="D50" s="93"/>
      <c r="E50" s="94">
        <v>1</v>
      </c>
      <c r="F50" s="95" t="e">
        <f>#REF!</f>
        <v>#REF!</v>
      </c>
      <c r="G50" s="96" t="e">
        <f t="shared" si="0"/>
        <v>#REF!</v>
      </c>
    </row>
    <row r="51" spans="1:7" s="68" customFormat="1" ht="18.649999999999999" customHeight="1">
      <c r="A51" s="92">
        <v>32</v>
      </c>
      <c r="B51" s="92" t="s">
        <v>116</v>
      </c>
      <c r="C51" s="69"/>
      <c r="D51" s="93"/>
      <c r="E51" s="94">
        <v>1</v>
      </c>
      <c r="F51" s="95" t="e">
        <f>#REF!</f>
        <v>#REF!</v>
      </c>
      <c r="G51" s="96" t="e">
        <f t="shared" si="0"/>
        <v>#REF!</v>
      </c>
    </row>
    <row r="52" spans="1:7" s="68" customFormat="1" ht="18.649999999999999" customHeight="1">
      <c r="A52" s="92">
        <v>33</v>
      </c>
      <c r="B52" s="92" t="s">
        <v>117</v>
      </c>
      <c r="C52" s="69"/>
      <c r="D52" s="93"/>
      <c r="E52" s="94">
        <v>1</v>
      </c>
      <c r="F52" s="95" t="e">
        <f>#REF!</f>
        <v>#REF!</v>
      </c>
      <c r="G52" s="96" t="e">
        <f t="shared" si="0"/>
        <v>#REF!</v>
      </c>
    </row>
    <row r="53" spans="1:7" s="68" customFormat="1" ht="18.649999999999999" customHeight="1">
      <c r="A53" s="92">
        <v>34</v>
      </c>
      <c r="B53" s="92" t="s">
        <v>118</v>
      </c>
      <c r="C53" s="69"/>
      <c r="D53" s="93"/>
      <c r="E53" s="94">
        <v>1</v>
      </c>
      <c r="F53" s="95" t="e">
        <f>#REF!</f>
        <v>#REF!</v>
      </c>
      <c r="G53" s="96" t="e">
        <f t="shared" si="0"/>
        <v>#REF!</v>
      </c>
    </row>
    <row r="54" spans="1:7" s="68" customFormat="1" ht="18.649999999999999" customHeight="1">
      <c r="A54" s="92">
        <v>35</v>
      </c>
      <c r="B54" s="92" t="s">
        <v>119</v>
      </c>
      <c r="C54" s="69"/>
      <c r="D54" s="93"/>
      <c r="E54" s="94">
        <v>1</v>
      </c>
      <c r="F54" s="95" t="e">
        <f>#REF!</f>
        <v>#REF!</v>
      </c>
      <c r="G54" s="96" t="e">
        <f t="shared" si="0"/>
        <v>#REF!</v>
      </c>
    </row>
    <row r="55" spans="1:7" s="68" customFormat="1" ht="18.649999999999999" customHeight="1">
      <c r="A55" s="92">
        <v>36</v>
      </c>
      <c r="B55" s="92" t="s">
        <v>120</v>
      </c>
      <c r="C55" s="69"/>
      <c r="D55" s="93"/>
      <c r="E55" s="94">
        <v>1</v>
      </c>
      <c r="F55" s="95" t="e">
        <f>#REF!</f>
        <v>#REF!</v>
      </c>
      <c r="G55" s="96" t="e">
        <f t="shared" si="0"/>
        <v>#REF!</v>
      </c>
    </row>
    <row r="56" spans="1:7" s="68" customFormat="1" ht="18.649999999999999" customHeight="1">
      <c r="A56" s="92">
        <v>37</v>
      </c>
      <c r="B56" s="92" t="s">
        <v>121</v>
      </c>
      <c r="C56" s="69"/>
      <c r="D56" s="93"/>
      <c r="E56" s="94">
        <v>1</v>
      </c>
      <c r="F56" s="95" t="e">
        <f>#REF!</f>
        <v>#REF!</v>
      </c>
      <c r="G56" s="96" t="e">
        <f t="shared" si="0"/>
        <v>#REF!</v>
      </c>
    </row>
    <row r="57" spans="1:7" s="68" customFormat="1" ht="18.649999999999999" customHeight="1">
      <c r="A57" s="92">
        <v>38</v>
      </c>
      <c r="B57" s="92" t="s">
        <v>122</v>
      </c>
      <c r="C57" s="69"/>
      <c r="D57" s="93"/>
      <c r="E57" s="94">
        <v>1</v>
      </c>
      <c r="F57" s="95" t="e">
        <f>#REF!</f>
        <v>#REF!</v>
      </c>
      <c r="G57" s="96" t="e">
        <f t="shared" si="0"/>
        <v>#REF!</v>
      </c>
    </row>
    <row r="58" spans="1:7" s="68" customFormat="1" ht="18.649999999999999" customHeight="1">
      <c r="A58" s="92">
        <v>39</v>
      </c>
      <c r="B58" s="92" t="s">
        <v>123</v>
      </c>
      <c r="C58" s="69"/>
      <c r="D58" s="93"/>
      <c r="E58" s="94">
        <v>1</v>
      </c>
      <c r="F58" s="95" t="e">
        <f>#REF!</f>
        <v>#REF!</v>
      </c>
      <c r="G58" s="96" t="e">
        <f t="shared" si="0"/>
        <v>#REF!</v>
      </c>
    </row>
    <row r="59" spans="1:7" s="68" customFormat="1" ht="18.649999999999999" customHeight="1">
      <c r="A59" s="92">
        <v>40</v>
      </c>
      <c r="B59" s="92" t="s">
        <v>124</v>
      </c>
      <c r="C59" s="69"/>
      <c r="D59" s="93"/>
      <c r="E59" s="94">
        <v>1</v>
      </c>
      <c r="F59" s="95" t="e">
        <f>#REF!</f>
        <v>#REF!</v>
      </c>
      <c r="G59" s="96" t="e">
        <f t="shared" si="0"/>
        <v>#REF!</v>
      </c>
    </row>
    <row r="60" spans="1:7" s="68" customFormat="1" ht="18.649999999999999" customHeight="1">
      <c r="A60" s="92">
        <v>41</v>
      </c>
      <c r="B60" s="92" t="s">
        <v>125</v>
      </c>
      <c r="C60" s="69"/>
      <c r="D60" s="93"/>
      <c r="E60" s="94">
        <v>1</v>
      </c>
      <c r="F60" s="95" t="e">
        <f>#REF!</f>
        <v>#REF!</v>
      </c>
      <c r="G60" s="96" t="e">
        <f t="shared" si="0"/>
        <v>#REF!</v>
      </c>
    </row>
    <row r="61" spans="1:7" s="68" customFormat="1" ht="18.649999999999999" customHeight="1">
      <c r="A61" s="92">
        <v>42</v>
      </c>
      <c r="B61" s="92" t="s">
        <v>126</v>
      </c>
      <c r="C61" s="69"/>
      <c r="D61" s="93"/>
      <c r="E61" s="94">
        <v>1</v>
      </c>
      <c r="F61" s="95" t="e">
        <f>#REF!</f>
        <v>#REF!</v>
      </c>
      <c r="G61" s="96" t="e">
        <f t="shared" si="0"/>
        <v>#REF!</v>
      </c>
    </row>
    <row r="62" spans="1:7" s="68" customFormat="1" ht="18.649999999999999" customHeight="1">
      <c r="A62" s="92">
        <v>43</v>
      </c>
      <c r="B62" s="92" t="s">
        <v>127</v>
      </c>
      <c r="C62" s="69"/>
      <c r="D62" s="93"/>
      <c r="E62" s="94">
        <v>1</v>
      </c>
      <c r="F62" s="95" t="e">
        <f>#REF!</f>
        <v>#REF!</v>
      </c>
      <c r="G62" s="96" t="e">
        <f t="shared" si="0"/>
        <v>#REF!</v>
      </c>
    </row>
    <row r="63" spans="1:7" s="68" customFormat="1" ht="18.649999999999999" customHeight="1">
      <c r="A63" s="92">
        <v>44</v>
      </c>
      <c r="B63" s="92" t="s">
        <v>128</v>
      </c>
      <c r="C63" s="69"/>
      <c r="D63" s="93"/>
      <c r="E63" s="94">
        <v>1</v>
      </c>
      <c r="F63" s="95" t="e">
        <f>#REF!</f>
        <v>#REF!</v>
      </c>
      <c r="G63" s="96" t="e">
        <f t="shared" si="0"/>
        <v>#REF!</v>
      </c>
    </row>
    <row r="64" spans="1:7" s="68" customFormat="1" ht="18.649999999999999" customHeight="1">
      <c r="A64" s="92">
        <v>45</v>
      </c>
      <c r="B64" s="92" t="s">
        <v>129</v>
      </c>
      <c r="C64" s="69"/>
      <c r="D64" s="93"/>
      <c r="E64" s="94">
        <v>1</v>
      </c>
      <c r="F64" s="95" t="e">
        <f>#REF!</f>
        <v>#REF!</v>
      </c>
      <c r="G64" s="96" t="e">
        <f t="shared" si="0"/>
        <v>#REF!</v>
      </c>
    </row>
    <row r="65" spans="1:7" s="68" customFormat="1" ht="18.649999999999999" customHeight="1">
      <c r="A65" s="92">
        <v>46</v>
      </c>
      <c r="B65" s="92" t="s">
        <v>130</v>
      </c>
      <c r="C65" s="69"/>
      <c r="D65" s="93"/>
      <c r="E65" s="94">
        <v>1</v>
      </c>
      <c r="F65" s="95" t="e">
        <f>#REF!</f>
        <v>#REF!</v>
      </c>
      <c r="G65" s="96" t="e">
        <f t="shared" si="0"/>
        <v>#REF!</v>
      </c>
    </row>
    <row r="66" spans="1:7" s="68" customFormat="1" ht="18.649999999999999" customHeight="1">
      <c r="A66" s="92">
        <v>47</v>
      </c>
      <c r="B66" s="92" t="s">
        <v>131</v>
      </c>
      <c r="C66" s="69"/>
      <c r="D66" s="93"/>
      <c r="E66" s="94">
        <v>1</v>
      </c>
      <c r="F66" s="95" t="e">
        <f>#REF!</f>
        <v>#REF!</v>
      </c>
      <c r="G66" s="96" t="e">
        <f t="shared" si="0"/>
        <v>#REF!</v>
      </c>
    </row>
    <row r="67" spans="1:7" s="68" customFormat="1" ht="18.649999999999999" customHeight="1">
      <c r="A67" s="92">
        <v>48</v>
      </c>
      <c r="B67" s="92" t="s">
        <v>132</v>
      </c>
      <c r="C67" s="69"/>
      <c r="D67" s="93"/>
      <c r="E67" s="94">
        <v>1</v>
      </c>
      <c r="F67" s="95" t="e">
        <f>#REF!</f>
        <v>#REF!</v>
      </c>
      <c r="G67" s="96" t="e">
        <f t="shared" si="0"/>
        <v>#REF!</v>
      </c>
    </row>
    <row r="68" spans="1:7" s="68" customFormat="1" ht="18.649999999999999" customHeight="1">
      <c r="A68" s="92">
        <v>49</v>
      </c>
      <c r="B68" s="92" t="s">
        <v>133</v>
      </c>
      <c r="C68" s="69"/>
      <c r="D68" s="93"/>
      <c r="E68" s="94">
        <v>1</v>
      </c>
      <c r="F68" s="95" t="e">
        <f>#REF!</f>
        <v>#REF!</v>
      </c>
      <c r="G68" s="96" t="e">
        <f t="shared" si="0"/>
        <v>#REF!</v>
      </c>
    </row>
    <row r="69" spans="1:7" s="68" customFormat="1" ht="18.649999999999999" customHeight="1">
      <c r="A69" s="92">
        <v>50</v>
      </c>
      <c r="B69" s="92" t="s">
        <v>134</v>
      </c>
      <c r="C69" s="69"/>
      <c r="D69" s="93"/>
      <c r="E69" s="94">
        <v>1</v>
      </c>
      <c r="F69" s="95" t="e">
        <f>#REF!</f>
        <v>#REF!</v>
      </c>
      <c r="G69" s="96" t="e">
        <f t="shared" si="0"/>
        <v>#REF!</v>
      </c>
    </row>
    <row r="70" spans="1:7" s="68" customFormat="1" ht="18.649999999999999" customHeight="1">
      <c r="A70" s="92">
        <v>51</v>
      </c>
      <c r="B70" s="92" t="s">
        <v>135</v>
      </c>
      <c r="C70" s="69"/>
      <c r="D70" s="93"/>
      <c r="E70" s="94">
        <v>1</v>
      </c>
      <c r="F70" s="95" t="e">
        <f>#REF!</f>
        <v>#REF!</v>
      </c>
      <c r="G70" s="96" t="e">
        <f t="shared" si="0"/>
        <v>#REF!</v>
      </c>
    </row>
    <row r="71" spans="1:7" s="68" customFormat="1" ht="18.649999999999999" customHeight="1">
      <c r="A71" s="92">
        <v>52</v>
      </c>
      <c r="B71" s="92" t="s">
        <v>136</v>
      </c>
      <c r="C71" s="69"/>
      <c r="D71" s="93"/>
      <c r="E71" s="94">
        <v>1</v>
      </c>
      <c r="F71" s="95" t="e">
        <f>#REF!</f>
        <v>#REF!</v>
      </c>
      <c r="G71" s="96" t="e">
        <f t="shared" si="0"/>
        <v>#REF!</v>
      </c>
    </row>
    <row r="72" spans="1:7" s="68" customFormat="1" ht="18.649999999999999" customHeight="1">
      <c r="A72" s="92">
        <v>53</v>
      </c>
      <c r="B72" s="92" t="s">
        <v>137</v>
      </c>
      <c r="C72" s="69"/>
      <c r="D72" s="93"/>
      <c r="E72" s="94">
        <v>1</v>
      </c>
      <c r="F72" s="95" t="e">
        <f>#REF!</f>
        <v>#REF!</v>
      </c>
      <c r="G72" s="96" t="e">
        <f t="shared" si="0"/>
        <v>#REF!</v>
      </c>
    </row>
    <row r="73" spans="1:7" s="68" customFormat="1" ht="18.649999999999999" customHeight="1">
      <c r="A73" s="92">
        <v>54</v>
      </c>
      <c r="B73" s="92" t="s">
        <v>138</v>
      </c>
      <c r="C73" s="69"/>
      <c r="D73" s="93"/>
      <c r="E73" s="94">
        <v>1</v>
      </c>
      <c r="F73" s="95" t="e">
        <f>#REF!</f>
        <v>#REF!</v>
      </c>
      <c r="G73" s="96" t="e">
        <f t="shared" si="0"/>
        <v>#REF!</v>
      </c>
    </row>
    <row r="74" spans="1:7" s="68" customFormat="1" ht="18.649999999999999" customHeight="1">
      <c r="A74" s="92">
        <v>55</v>
      </c>
      <c r="B74" s="92" t="s">
        <v>139</v>
      </c>
      <c r="C74" s="69"/>
      <c r="D74" s="93"/>
      <c r="E74" s="94">
        <v>1</v>
      </c>
      <c r="F74" s="95" t="e">
        <f>#REF!</f>
        <v>#REF!</v>
      </c>
      <c r="G74" s="96" t="e">
        <f t="shared" si="0"/>
        <v>#REF!</v>
      </c>
    </row>
    <row r="75" spans="1:7" s="68" customFormat="1" ht="18.649999999999999" customHeight="1">
      <c r="A75" s="92">
        <v>56</v>
      </c>
      <c r="B75" s="92" t="s">
        <v>140</v>
      </c>
      <c r="C75" s="69"/>
      <c r="D75" s="93"/>
      <c r="E75" s="94">
        <v>1</v>
      </c>
      <c r="F75" s="95" t="e">
        <f>#REF!</f>
        <v>#REF!</v>
      </c>
      <c r="G75" s="96" t="e">
        <f t="shared" si="0"/>
        <v>#REF!</v>
      </c>
    </row>
    <row r="76" spans="1:7" s="68" customFormat="1" ht="18.649999999999999" customHeight="1">
      <c r="A76" s="92">
        <v>57</v>
      </c>
      <c r="B76" s="92" t="s">
        <v>141</v>
      </c>
      <c r="C76" s="69"/>
      <c r="D76" s="93"/>
      <c r="E76" s="94">
        <v>1</v>
      </c>
      <c r="F76" s="95" t="e">
        <f>#REF!</f>
        <v>#REF!</v>
      </c>
      <c r="G76" s="96" t="e">
        <f t="shared" si="0"/>
        <v>#REF!</v>
      </c>
    </row>
    <row r="77" spans="1:7" s="68" customFormat="1" ht="18.649999999999999" customHeight="1">
      <c r="A77" s="92">
        <v>58</v>
      </c>
      <c r="B77" s="92" t="s">
        <v>142</v>
      </c>
      <c r="C77" s="69"/>
      <c r="D77" s="93"/>
      <c r="E77" s="94">
        <v>1</v>
      </c>
      <c r="F77" s="95" t="e">
        <f>#REF!</f>
        <v>#REF!</v>
      </c>
      <c r="G77" s="96" t="e">
        <f t="shared" si="0"/>
        <v>#REF!</v>
      </c>
    </row>
    <row r="78" spans="1:7" s="68" customFormat="1" ht="18.649999999999999" customHeight="1">
      <c r="A78" s="92">
        <v>59</v>
      </c>
      <c r="B78" s="92" t="s">
        <v>143</v>
      </c>
      <c r="C78" s="69"/>
      <c r="D78" s="93"/>
      <c r="E78" s="94">
        <v>1</v>
      </c>
      <c r="F78" s="95" t="e">
        <f>#REF!</f>
        <v>#REF!</v>
      </c>
      <c r="G78" s="96" t="e">
        <f t="shared" si="0"/>
        <v>#REF!</v>
      </c>
    </row>
    <row r="79" spans="1:7" s="68" customFormat="1" ht="18.649999999999999" customHeight="1">
      <c r="A79" s="92">
        <v>60</v>
      </c>
      <c r="B79" s="92" t="s">
        <v>144</v>
      </c>
      <c r="C79" s="69"/>
      <c r="D79" s="93"/>
      <c r="E79" s="94">
        <v>1</v>
      </c>
      <c r="F79" s="95" t="e">
        <f>#REF!</f>
        <v>#REF!</v>
      </c>
      <c r="G79" s="96" t="e">
        <f t="shared" si="0"/>
        <v>#REF!</v>
      </c>
    </row>
    <row r="80" spans="1:7" s="68" customFormat="1" ht="18.649999999999999" customHeight="1">
      <c r="A80" s="92">
        <v>61</v>
      </c>
      <c r="B80" s="92" t="s">
        <v>145</v>
      </c>
      <c r="C80" s="69"/>
      <c r="D80" s="93"/>
      <c r="E80" s="94">
        <v>1</v>
      </c>
      <c r="F80" s="95" t="e">
        <f>#REF!</f>
        <v>#REF!</v>
      </c>
      <c r="G80" s="96" t="e">
        <f t="shared" si="0"/>
        <v>#REF!</v>
      </c>
    </row>
    <row r="81" spans="1:7" s="68" customFormat="1" ht="18.649999999999999" customHeight="1">
      <c r="A81" s="92">
        <v>62</v>
      </c>
      <c r="B81" s="92" t="s">
        <v>146</v>
      </c>
      <c r="C81" s="69"/>
      <c r="D81" s="93"/>
      <c r="E81" s="94">
        <v>1</v>
      </c>
      <c r="F81" s="95" t="e">
        <f>#REF!</f>
        <v>#REF!</v>
      </c>
      <c r="G81" s="96" t="e">
        <f t="shared" si="0"/>
        <v>#REF!</v>
      </c>
    </row>
    <row r="82" spans="1:7" s="68" customFormat="1" ht="18.649999999999999" customHeight="1">
      <c r="A82" s="92">
        <v>63</v>
      </c>
      <c r="B82" s="92" t="s">
        <v>147</v>
      </c>
      <c r="C82" s="69"/>
      <c r="D82" s="93"/>
      <c r="E82" s="94">
        <v>1</v>
      </c>
      <c r="F82" s="95" t="e">
        <f>#REF!</f>
        <v>#REF!</v>
      </c>
      <c r="G82" s="96" t="e">
        <f t="shared" si="0"/>
        <v>#REF!</v>
      </c>
    </row>
    <row r="83" spans="1:7" s="68" customFormat="1" ht="18.649999999999999" customHeight="1">
      <c r="A83" s="92">
        <v>64</v>
      </c>
      <c r="B83" s="92" t="s">
        <v>148</v>
      </c>
      <c r="C83" s="69"/>
      <c r="D83" s="93"/>
      <c r="E83" s="94">
        <v>1</v>
      </c>
      <c r="F83" s="95" t="e">
        <f>#REF!</f>
        <v>#REF!</v>
      </c>
      <c r="G83" s="96" t="e">
        <f t="shared" si="0"/>
        <v>#REF!</v>
      </c>
    </row>
    <row r="84" spans="1:7" s="68" customFormat="1" ht="18.649999999999999" customHeight="1">
      <c r="A84" s="92">
        <v>65</v>
      </c>
      <c r="B84" s="92" t="s">
        <v>149</v>
      </c>
      <c r="C84" s="69"/>
      <c r="D84" s="93"/>
      <c r="E84" s="94">
        <v>1</v>
      </c>
      <c r="F84" s="95" t="e">
        <f>#REF!</f>
        <v>#REF!</v>
      </c>
      <c r="G84" s="96" t="e">
        <f t="shared" ref="G84:G147" si="1">E84*F84</f>
        <v>#REF!</v>
      </c>
    </row>
    <row r="85" spans="1:7" s="68" customFormat="1" ht="18.649999999999999" customHeight="1">
      <c r="A85" s="92">
        <v>66</v>
      </c>
      <c r="B85" s="92" t="s">
        <v>150</v>
      </c>
      <c r="C85" s="69"/>
      <c r="D85" s="93"/>
      <c r="E85" s="94">
        <v>1</v>
      </c>
      <c r="F85" s="95" t="e">
        <f>#REF!</f>
        <v>#REF!</v>
      </c>
      <c r="G85" s="96" t="e">
        <f t="shared" si="1"/>
        <v>#REF!</v>
      </c>
    </row>
    <row r="86" spans="1:7" s="68" customFormat="1" ht="18.649999999999999" customHeight="1">
      <c r="A86" s="92">
        <v>67</v>
      </c>
      <c r="B86" s="92" t="s">
        <v>151</v>
      </c>
      <c r="C86" s="69"/>
      <c r="D86" s="93"/>
      <c r="E86" s="94">
        <v>1</v>
      </c>
      <c r="F86" s="95" t="e">
        <f>#REF!</f>
        <v>#REF!</v>
      </c>
      <c r="G86" s="96" t="e">
        <f t="shared" si="1"/>
        <v>#REF!</v>
      </c>
    </row>
    <row r="87" spans="1:7" s="68" customFormat="1" ht="18.649999999999999" customHeight="1">
      <c r="A87" s="92">
        <v>68</v>
      </c>
      <c r="B87" s="92" t="s">
        <v>152</v>
      </c>
      <c r="C87" s="69"/>
      <c r="D87" s="93"/>
      <c r="E87" s="94">
        <v>1</v>
      </c>
      <c r="F87" s="95" t="e">
        <f>#REF!</f>
        <v>#REF!</v>
      </c>
      <c r="G87" s="96" t="e">
        <f t="shared" si="1"/>
        <v>#REF!</v>
      </c>
    </row>
    <row r="88" spans="1:7" s="68" customFormat="1" ht="18.649999999999999" customHeight="1">
      <c r="A88" s="92">
        <v>69</v>
      </c>
      <c r="B88" s="92" t="s">
        <v>153</v>
      </c>
      <c r="C88" s="69"/>
      <c r="D88" s="93"/>
      <c r="E88" s="94">
        <v>1</v>
      </c>
      <c r="F88" s="95" t="e">
        <f>#REF!</f>
        <v>#REF!</v>
      </c>
      <c r="G88" s="96" t="e">
        <f t="shared" si="1"/>
        <v>#REF!</v>
      </c>
    </row>
    <row r="89" spans="1:7" s="68" customFormat="1" ht="18.649999999999999" customHeight="1">
      <c r="A89" s="92">
        <v>70</v>
      </c>
      <c r="B89" s="92" t="s">
        <v>154</v>
      </c>
      <c r="C89" s="69"/>
      <c r="D89" s="93"/>
      <c r="E89" s="94">
        <v>1</v>
      </c>
      <c r="F89" s="95" t="e">
        <f>#REF!</f>
        <v>#REF!</v>
      </c>
      <c r="G89" s="96" t="e">
        <f t="shared" si="1"/>
        <v>#REF!</v>
      </c>
    </row>
    <row r="90" spans="1:7" s="68" customFormat="1" ht="18.649999999999999" customHeight="1">
      <c r="A90" s="92">
        <v>71</v>
      </c>
      <c r="B90" s="92" t="s">
        <v>155</v>
      </c>
      <c r="C90" s="69"/>
      <c r="D90" s="93"/>
      <c r="E90" s="94">
        <v>1</v>
      </c>
      <c r="F90" s="95" t="e">
        <f>#REF!</f>
        <v>#REF!</v>
      </c>
      <c r="G90" s="96" t="e">
        <f t="shared" si="1"/>
        <v>#REF!</v>
      </c>
    </row>
    <row r="91" spans="1:7" s="68" customFormat="1" ht="18.649999999999999" customHeight="1">
      <c r="A91" s="92">
        <v>72</v>
      </c>
      <c r="B91" s="92" t="s">
        <v>156</v>
      </c>
      <c r="C91" s="69"/>
      <c r="D91" s="93"/>
      <c r="E91" s="94">
        <v>1</v>
      </c>
      <c r="F91" s="95" t="e">
        <f>#REF!</f>
        <v>#REF!</v>
      </c>
      <c r="G91" s="96" t="e">
        <f t="shared" si="1"/>
        <v>#REF!</v>
      </c>
    </row>
    <row r="92" spans="1:7" s="68" customFormat="1" ht="18.649999999999999" customHeight="1">
      <c r="A92" s="92">
        <v>73</v>
      </c>
      <c r="B92" s="92" t="s">
        <v>157</v>
      </c>
      <c r="C92" s="69"/>
      <c r="D92" s="93"/>
      <c r="E92" s="94">
        <v>1</v>
      </c>
      <c r="F92" s="95" t="e">
        <f>#REF!</f>
        <v>#REF!</v>
      </c>
      <c r="G92" s="96" t="e">
        <f t="shared" si="1"/>
        <v>#REF!</v>
      </c>
    </row>
    <row r="93" spans="1:7" s="68" customFormat="1" ht="18.649999999999999" customHeight="1">
      <c r="A93" s="92">
        <v>74</v>
      </c>
      <c r="B93" s="92" t="s">
        <v>158</v>
      </c>
      <c r="C93" s="69"/>
      <c r="D93" s="93"/>
      <c r="E93" s="94">
        <v>1</v>
      </c>
      <c r="F93" s="95" t="e">
        <f>#REF!</f>
        <v>#REF!</v>
      </c>
      <c r="G93" s="96" t="e">
        <f t="shared" si="1"/>
        <v>#REF!</v>
      </c>
    </row>
    <row r="94" spans="1:7" s="68" customFormat="1" ht="18.649999999999999" customHeight="1">
      <c r="A94" s="92">
        <v>75</v>
      </c>
      <c r="B94" s="92" t="s">
        <v>159</v>
      </c>
      <c r="C94" s="69"/>
      <c r="D94" s="93"/>
      <c r="E94" s="94">
        <v>1</v>
      </c>
      <c r="F94" s="95" t="e">
        <f>#REF!</f>
        <v>#REF!</v>
      </c>
      <c r="G94" s="96" t="e">
        <f t="shared" si="1"/>
        <v>#REF!</v>
      </c>
    </row>
    <row r="95" spans="1:7" s="68" customFormat="1" ht="18.649999999999999" customHeight="1">
      <c r="A95" s="92">
        <v>76</v>
      </c>
      <c r="B95" s="92" t="s">
        <v>160</v>
      </c>
      <c r="C95" s="69"/>
      <c r="D95" s="93"/>
      <c r="E95" s="94">
        <v>1</v>
      </c>
      <c r="F95" s="95" t="e">
        <f>#REF!</f>
        <v>#REF!</v>
      </c>
      <c r="G95" s="96" t="e">
        <f t="shared" si="1"/>
        <v>#REF!</v>
      </c>
    </row>
    <row r="96" spans="1:7" s="68" customFormat="1" ht="18.649999999999999" customHeight="1">
      <c r="A96" s="92">
        <v>77</v>
      </c>
      <c r="B96" s="92" t="s">
        <v>161</v>
      </c>
      <c r="C96" s="71"/>
      <c r="D96" s="97"/>
      <c r="E96" s="94">
        <v>1</v>
      </c>
      <c r="F96" s="95" t="e">
        <f>#REF!</f>
        <v>#REF!</v>
      </c>
      <c r="G96" s="96" t="e">
        <f t="shared" si="1"/>
        <v>#REF!</v>
      </c>
    </row>
    <row r="97" spans="1:7" s="68" customFormat="1" ht="18.649999999999999" customHeight="1">
      <c r="A97" s="92">
        <v>78</v>
      </c>
      <c r="B97" s="92" t="s">
        <v>162</v>
      </c>
      <c r="C97" s="71"/>
      <c r="D97" s="97"/>
      <c r="E97" s="94">
        <v>1</v>
      </c>
      <c r="F97" s="95" t="e">
        <f>#REF!</f>
        <v>#REF!</v>
      </c>
      <c r="G97" s="96" t="e">
        <f t="shared" si="1"/>
        <v>#REF!</v>
      </c>
    </row>
    <row r="98" spans="1:7" s="68" customFormat="1" ht="18.649999999999999" customHeight="1">
      <c r="A98" s="92">
        <v>79</v>
      </c>
      <c r="B98" s="92" t="s">
        <v>163</v>
      </c>
      <c r="C98" s="71"/>
      <c r="D98" s="97"/>
      <c r="E98" s="94">
        <v>1</v>
      </c>
      <c r="F98" s="95" t="e">
        <f>#REF!</f>
        <v>#REF!</v>
      </c>
      <c r="G98" s="96" t="e">
        <f t="shared" si="1"/>
        <v>#REF!</v>
      </c>
    </row>
    <row r="99" spans="1:7" s="68" customFormat="1" ht="18.649999999999999" customHeight="1">
      <c r="A99" s="92">
        <v>80</v>
      </c>
      <c r="B99" s="92" t="s">
        <v>164</v>
      </c>
      <c r="C99" s="71"/>
      <c r="D99" s="97"/>
      <c r="E99" s="94">
        <v>1</v>
      </c>
      <c r="F99" s="95" t="e">
        <f>#REF!</f>
        <v>#REF!</v>
      </c>
      <c r="G99" s="96" t="e">
        <f t="shared" si="1"/>
        <v>#REF!</v>
      </c>
    </row>
    <row r="100" spans="1:7" s="68" customFormat="1" ht="18.649999999999999" customHeight="1">
      <c r="A100" s="92">
        <v>81</v>
      </c>
      <c r="B100" s="92" t="s">
        <v>165</v>
      </c>
      <c r="C100" s="71"/>
      <c r="D100" s="97"/>
      <c r="E100" s="94">
        <v>1</v>
      </c>
      <c r="F100" s="95" t="e">
        <f>#REF!</f>
        <v>#REF!</v>
      </c>
      <c r="G100" s="96" t="e">
        <f t="shared" si="1"/>
        <v>#REF!</v>
      </c>
    </row>
    <row r="101" spans="1:7" s="68" customFormat="1" ht="18.649999999999999" customHeight="1">
      <c r="A101" s="92">
        <v>82</v>
      </c>
      <c r="B101" s="92" t="s">
        <v>166</v>
      </c>
      <c r="C101" s="71"/>
      <c r="D101" s="97"/>
      <c r="E101" s="94">
        <v>1</v>
      </c>
      <c r="F101" s="95" t="e">
        <f>#REF!</f>
        <v>#REF!</v>
      </c>
      <c r="G101" s="96" t="e">
        <f t="shared" si="1"/>
        <v>#REF!</v>
      </c>
    </row>
    <row r="102" spans="1:7" s="68" customFormat="1" ht="18.649999999999999" customHeight="1">
      <c r="A102" s="92">
        <v>83</v>
      </c>
      <c r="B102" s="92" t="s">
        <v>167</v>
      </c>
      <c r="C102" s="71"/>
      <c r="D102" s="97"/>
      <c r="E102" s="94">
        <v>1</v>
      </c>
      <c r="F102" s="95" t="e">
        <f>#REF!</f>
        <v>#REF!</v>
      </c>
      <c r="G102" s="96" t="e">
        <f t="shared" si="1"/>
        <v>#REF!</v>
      </c>
    </row>
    <row r="103" spans="1:7" s="68" customFormat="1" ht="18.649999999999999" customHeight="1">
      <c r="A103" s="92">
        <v>84</v>
      </c>
      <c r="B103" s="92" t="s">
        <v>168</v>
      </c>
      <c r="C103" s="71"/>
      <c r="D103" s="97"/>
      <c r="E103" s="94">
        <v>1</v>
      </c>
      <c r="F103" s="95" t="e">
        <f>#REF!</f>
        <v>#REF!</v>
      </c>
      <c r="G103" s="96" t="e">
        <f t="shared" si="1"/>
        <v>#REF!</v>
      </c>
    </row>
    <row r="104" spans="1:7" s="68" customFormat="1" ht="18.649999999999999" customHeight="1">
      <c r="A104" s="92">
        <v>85</v>
      </c>
      <c r="B104" s="92" t="s">
        <v>169</v>
      </c>
      <c r="C104" s="71"/>
      <c r="D104" s="97"/>
      <c r="E104" s="94">
        <v>1</v>
      </c>
      <c r="F104" s="95" t="e">
        <f>#REF!</f>
        <v>#REF!</v>
      </c>
      <c r="G104" s="96" t="e">
        <f t="shared" si="1"/>
        <v>#REF!</v>
      </c>
    </row>
    <row r="105" spans="1:7" s="68" customFormat="1" ht="18.649999999999999" customHeight="1">
      <c r="A105" s="92">
        <v>86</v>
      </c>
      <c r="B105" s="92" t="s">
        <v>170</v>
      </c>
      <c r="C105" s="71"/>
      <c r="D105" s="97"/>
      <c r="E105" s="94">
        <v>1</v>
      </c>
      <c r="F105" s="95" t="e">
        <f>#REF!</f>
        <v>#REF!</v>
      </c>
      <c r="G105" s="96" t="e">
        <f t="shared" si="1"/>
        <v>#REF!</v>
      </c>
    </row>
    <row r="106" spans="1:7" s="68" customFormat="1" ht="18.649999999999999" customHeight="1">
      <c r="A106" s="92">
        <v>87</v>
      </c>
      <c r="B106" s="92" t="s">
        <v>171</v>
      </c>
      <c r="C106" s="71"/>
      <c r="D106" s="97"/>
      <c r="E106" s="94">
        <v>1</v>
      </c>
      <c r="F106" s="95" t="e">
        <f>#REF!</f>
        <v>#REF!</v>
      </c>
      <c r="G106" s="96" t="e">
        <f t="shared" si="1"/>
        <v>#REF!</v>
      </c>
    </row>
    <row r="107" spans="1:7" s="68" customFormat="1" ht="18.649999999999999" customHeight="1">
      <c r="A107" s="92">
        <v>88</v>
      </c>
      <c r="B107" s="92" t="s">
        <v>172</v>
      </c>
      <c r="C107" s="71"/>
      <c r="D107" s="97"/>
      <c r="E107" s="94">
        <v>1</v>
      </c>
      <c r="F107" s="95" t="e">
        <f>#REF!</f>
        <v>#REF!</v>
      </c>
      <c r="G107" s="96" t="e">
        <f t="shared" si="1"/>
        <v>#REF!</v>
      </c>
    </row>
    <row r="108" spans="1:7" s="68" customFormat="1" ht="18.649999999999999" customHeight="1">
      <c r="A108" s="92">
        <v>89</v>
      </c>
      <c r="B108" s="92" t="s">
        <v>173</v>
      </c>
      <c r="C108" s="71"/>
      <c r="D108" s="97"/>
      <c r="E108" s="94">
        <v>1</v>
      </c>
      <c r="F108" s="95" t="e">
        <f>#REF!</f>
        <v>#REF!</v>
      </c>
      <c r="G108" s="96" t="e">
        <f t="shared" si="1"/>
        <v>#REF!</v>
      </c>
    </row>
    <row r="109" spans="1:7" s="68" customFormat="1" ht="18.649999999999999" customHeight="1">
      <c r="A109" s="92">
        <v>90</v>
      </c>
      <c r="B109" s="92" t="s">
        <v>174</v>
      </c>
      <c r="C109" s="71"/>
      <c r="D109" s="97"/>
      <c r="E109" s="94">
        <v>1</v>
      </c>
      <c r="F109" s="95" t="e">
        <f>#REF!</f>
        <v>#REF!</v>
      </c>
      <c r="G109" s="96" t="e">
        <f t="shared" si="1"/>
        <v>#REF!</v>
      </c>
    </row>
    <row r="110" spans="1:7" s="68" customFormat="1" ht="18.649999999999999" customHeight="1">
      <c r="A110" s="92">
        <v>91</v>
      </c>
      <c r="B110" s="92" t="s">
        <v>175</v>
      </c>
      <c r="C110" s="71"/>
      <c r="D110" s="97"/>
      <c r="E110" s="94">
        <v>1</v>
      </c>
      <c r="F110" s="95" t="e">
        <f>#REF!</f>
        <v>#REF!</v>
      </c>
      <c r="G110" s="96" t="e">
        <f t="shared" si="1"/>
        <v>#REF!</v>
      </c>
    </row>
    <row r="111" spans="1:7" s="68" customFormat="1" ht="18.649999999999999" customHeight="1">
      <c r="A111" s="92">
        <v>92</v>
      </c>
      <c r="B111" s="92" t="s">
        <v>176</v>
      </c>
      <c r="C111" s="71"/>
      <c r="D111" s="97"/>
      <c r="E111" s="94">
        <v>1</v>
      </c>
      <c r="F111" s="95" t="e">
        <f>#REF!</f>
        <v>#REF!</v>
      </c>
      <c r="G111" s="96" t="e">
        <f t="shared" si="1"/>
        <v>#REF!</v>
      </c>
    </row>
    <row r="112" spans="1:7" s="68" customFormat="1" ht="18.649999999999999" customHeight="1">
      <c r="A112" s="92">
        <v>93</v>
      </c>
      <c r="B112" s="92" t="s">
        <v>177</v>
      </c>
      <c r="C112" s="71"/>
      <c r="D112" s="97"/>
      <c r="E112" s="94">
        <v>1</v>
      </c>
      <c r="F112" s="95" t="e">
        <f>#REF!</f>
        <v>#REF!</v>
      </c>
      <c r="G112" s="96" t="e">
        <f t="shared" si="1"/>
        <v>#REF!</v>
      </c>
    </row>
    <row r="113" spans="1:7" s="68" customFormat="1" ht="18.649999999999999" customHeight="1">
      <c r="A113" s="92">
        <v>94</v>
      </c>
      <c r="B113" s="92" t="s">
        <v>178</v>
      </c>
      <c r="C113" s="71"/>
      <c r="D113" s="97"/>
      <c r="E113" s="94">
        <v>1</v>
      </c>
      <c r="F113" s="95" t="e">
        <f>#REF!</f>
        <v>#REF!</v>
      </c>
      <c r="G113" s="96" t="e">
        <f t="shared" si="1"/>
        <v>#REF!</v>
      </c>
    </row>
    <row r="114" spans="1:7" s="68" customFormat="1" ht="18.649999999999999" customHeight="1">
      <c r="A114" s="92">
        <v>95</v>
      </c>
      <c r="B114" s="92" t="s">
        <v>179</v>
      </c>
      <c r="C114" s="71"/>
      <c r="D114" s="97"/>
      <c r="E114" s="94">
        <v>1</v>
      </c>
      <c r="F114" s="95" t="e">
        <f>#REF!</f>
        <v>#REF!</v>
      </c>
      <c r="G114" s="96" t="e">
        <f t="shared" si="1"/>
        <v>#REF!</v>
      </c>
    </row>
    <row r="115" spans="1:7" s="68" customFormat="1" ht="18.649999999999999" customHeight="1">
      <c r="A115" s="92">
        <v>96</v>
      </c>
      <c r="B115" s="92" t="s">
        <v>180</v>
      </c>
      <c r="C115" s="71"/>
      <c r="D115" s="97"/>
      <c r="E115" s="94">
        <v>1</v>
      </c>
      <c r="F115" s="95" t="e">
        <f>#REF!</f>
        <v>#REF!</v>
      </c>
      <c r="G115" s="96" t="e">
        <f t="shared" si="1"/>
        <v>#REF!</v>
      </c>
    </row>
    <row r="116" spans="1:7" s="68" customFormat="1" ht="18.649999999999999" customHeight="1">
      <c r="A116" s="92">
        <v>97</v>
      </c>
      <c r="B116" s="92" t="s">
        <v>181</v>
      </c>
      <c r="C116" s="71"/>
      <c r="D116" s="97"/>
      <c r="E116" s="94">
        <v>1</v>
      </c>
      <c r="F116" s="95" t="e">
        <f>#REF!</f>
        <v>#REF!</v>
      </c>
      <c r="G116" s="96" t="e">
        <f t="shared" si="1"/>
        <v>#REF!</v>
      </c>
    </row>
    <row r="117" spans="1:7" s="68" customFormat="1" ht="18.649999999999999" customHeight="1">
      <c r="A117" s="92">
        <v>98</v>
      </c>
      <c r="B117" s="92" t="s">
        <v>182</v>
      </c>
      <c r="C117" s="71"/>
      <c r="D117" s="97"/>
      <c r="E117" s="94">
        <v>1</v>
      </c>
      <c r="F117" s="95" t="e">
        <f>#REF!</f>
        <v>#REF!</v>
      </c>
      <c r="G117" s="96" t="e">
        <f t="shared" si="1"/>
        <v>#REF!</v>
      </c>
    </row>
    <row r="118" spans="1:7" s="68" customFormat="1" ht="18.649999999999999" customHeight="1">
      <c r="A118" s="92">
        <v>99</v>
      </c>
      <c r="B118" s="92" t="s">
        <v>183</v>
      </c>
      <c r="C118" s="71"/>
      <c r="D118" s="97"/>
      <c r="E118" s="94">
        <v>1</v>
      </c>
      <c r="F118" s="95" t="e">
        <f>#REF!</f>
        <v>#REF!</v>
      </c>
      <c r="G118" s="96" t="e">
        <f t="shared" si="1"/>
        <v>#REF!</v>
      </c>
    </row>
    <row r="119" spans="1:7" s="68" customFormat="1" ht="18.649999999999999" customHeight="1">
      <c r="A119" s="92">
        <v>100</v>
      </c>
      <c r="B119" s="92" t="s">
        <v>184</v>
      </c>
      <c r="C119" s="71"/>
      <c r="D119" s="97"/>
      <c r="E119" s="94">
        <v>1</v>
      </c>
      <c r="F119" s="95" t="e">
        <f>#REF!</f>
        <v>#REF!</v>
      </c>
      <c r="G119" s="96" t="e">
        <f t="shared" si="1"/>
        <v>#REF!</v>
      </c>
    </row>
    <row r="120" spans="1:7" s="68" customFormat="1" ht="18.649999999999999" customHeight="1">
      <c r="A120" s="92">
        <v>101</v>
      </c>
      <c r="B120" s="92" t="s">
        <v>185</v>
      </c>
      <c r="C120" s="71"/>
      <c r="D120" s="97"/>
      <c r="E120" s="94">
        <v>1</v>
      </c>
      <c r="F120" s="95" t="e">
        <f>#REF!</f>
        <v>#REF!</v>
      </c>
      <c r="G120" s="96" t="e">
        <f t="shared" si="1"/>
        <v>#REF!</v>
      </c>
    </row>
    <row r="121" spans="1:7" s="68" customFormat="1" ht="18.649999999999999" customHeight="1">
      <c r="A121" s="92">
        <v>102</v>
      </c>
      <c r="B121" s="92" t="s">
        <v>186</v>
      </c>
      <c r="C121" s="71"/>
      <c r="D121" s="97"/>
      <c r="E121" s="94">
        <v>1</v>
      </c>
      <c r="F121" s="95" t="e">
        <f>#REF!</f>
        <v>#REF!</v>
      </c>
      <c r="G121" s="96" t="e">
        <f t="shared" si="1"/>
        <v>#REF!</v>
      </c>
    </row>
    <row r="122" spans="1:7" s="68" customFormat="1" ht="18.649999999999999" customHeight="1">
      <c r="A122" s="92">
        <v>103</v>
      </c>
      <c r="B122" s="92" t="s">
        <v>187</v>
      </c>
      <c r="C122" s="71"/>
      <c r="D122" s="97"/>
      <c r="E122" s="94">
        <v>1</v>
      </c>
      <c r="F122" s="95" t="e">
        <f>#REF!</f>
        <v>#REF!</v>
      </c>
      <c r="G122" s="96" t="e">
        <f t="shared" si="1"/>
        <v>#REF!</v>
      </c>
    </row>
    <row r="123" spans="1:7" s="68" customFormat="1" ht="18.649999999999999" customHeight="1">
      <c r="A123" s="92">
        <v>104</v>
      </c>
      <c r="B123" s="92" t="s">
        <v>188</v>
      </c>
      <c r="C123" s="71"/>
      <c r="D123" s="97"/>
      <c r="E123" s="94">
        <v>1</v>
      </c>
      <c r="F123" s="95" t="e">
        <f>#REF!</f>
        <v>#REF!</v>
      </c>
      <c r="G123" s="96" t="e">
        <f t="shared" si="1"/>
        <v>#REF!</v>
      </c>
    </row>
    <row r="124" spans="1:7" s="68" customFormat="1" ht="18.649999999999999" customHeight="1">
      <c r="A124" s="92">
        <v>105</v>
      </c>
      <c r="B124" s="92" t="s">
        <v>189</v>
      </c>
      <c r="C124" s="71"/>
      <c r="D124" s="97"/>
      <c r="E124" s="94">
        <v>1</v>
      </c>
      <c r="F124" s="95" t="e">
        <f>#REF!</f>
        <v>#REF!</v>
      </c>
      <c r="G124" s="96" t="e">
        <f t="shared" si="1"/>
        <v>#REF!</v>
      </c>
    </row>
    <row r="125" spans="1:7" s="68" customFormat="1" ht="18.649999999999999" customHeight="1">
      <c r="A125" s="92">
        <v>106</v>
      </c>
      <c r="B125" s="92" t="s">
        <v>190</v>
      </c>
      <c r="C125" s="71"/>
      <c r="D125" s="97"/>
      <c r="E125" s="94">
        <v>1</v>
      </c>
      <c r="F125" s="95" t="e">
        <f>#REF!</f>
        <v>#REF!</v>
      </c>
      <c r="G125" s="96" t="e">
        <f t="shared" si="1"/>
        <v>#REF!</v>
      </c>
    </row>
    <row r="126" spans="1:7" s="68" customFormat="1" ht="18.649999999999999" customHeight="1">
      <c r="A126" s="92">
        <v>107</v>
      </c>
      <c r="B126" s="92" t="s">
        <v>191</v>
      </c>
      <c r="C126" s="71"/>
      <c r="D126" s="97"/>
      <c r="E126" s="94">
        <v>1</v>
      </c>
      <c r="F126" s="95" t="e">
        <f>#REF!</f>
        <v>#REF!</v>
      </c>
      <c r="G126" s="96" t="e">
        <f t="shared" si="1"/>
        <v>#REF!</v>
      </c>
    </row>
    <row r="127" spans="1:7" s="68" customFormat="1" ht="18.649999999999999" customHeight="1">
      <c r="A127" s="92">
        <v>108</v>
      </c>
      <c r="B127" s="92" t="s">
        <v>192</v>
      </c>
      <c r="C127" s="71"/>
      <c r="D127" s="97"/>
      <c r="E127" s="94">
        <v>1</v>
      </c>
      <c r="F127" s="95" t="e">
        <f>#REF!</f>
        <v>#REF!</v>
      </c>
      <c r="G127" s="96" t="e">
        <f t="shared" si="1"/>
        <v>#REF!</v>
      </c>
    </row>
    <row r="128" spans="1:7" s="68" customFormat="1" ht="18.649999999999999" customHeight="1">
      <c r="A128" s="92">
        <v>109</v>
      </c>
      <c r="B128" s="92" t="s">
        <v>193</v>
      </c>
      <c r="C128" s="71"/>
      <c r="D128" s="97"/>
      <c r="E128" s="94">
        <v>1</v>
      </c>
      <c r="F128" s="95" t="e">
        <f>#REF!</f>
        <v>#REF!</v>
      </c>
      <c r="G128" s="96" t="e">
        <f t="shared" si="1"/>
        <v>#REF!</v>
      </c>
    </row>
    <row r="129" spans="1:7" s="68" customFormat="1" ht="18.649999999999999" customHeight="1">
      <c r="A129" s="92">
        <v>110</v>
      </c>
      <c r="B129" s="92" t="s">
        <v>194</v>
      </c>
      <c r="C129" s="71"/>
      <c r="D129" s="97"/>
      <c r="E129" s="94">
        <v>1</v>
      </c>
      <c r="F129" s="95" t="e">
        <f>#REF!</f>
        <v>#REF!</v>
      </c>
      <c r="G129" s="96" t="e">
        <f t="shared" si="1"/>
        <v>#REF!</v>
      </c>
    </row>
    <row r="130" spans="1:7" s="68" customFormat="1" ht="18.649999999999999" customHeight="1">
      <c r="A130" s="92">
        <v>111</v>
      </c>
      <c r="B130" s="92" t="s">
        <v>195</v>
      </c>
      <c r="C130" s="71"/>
      <c r="D130" s="97"/>
      <c r="E130" s="94">
        <v>1</v>
      </c>
      <c r="F130" s="95" t="e">
        <f>#REF!</f>
        <v>#REF!</v>
      </c>
      <c r="G130" s="96" t="e">
        <f t="shared" si="1"/>
        <v>#REF!</v>
      </c>
    </row>
    <row r="131" spans="1:7" s="68" customFormat="1" ht="18.649999999999999" customHeight="1">
      <c r="A131" s="92">
        <v>112</v>
      </c>
      <c r="B131" s="92" t="s">
        <v>196</v>
      </c>
      <c r="C131" s="71"/>
      <c r="D131" s="97"/>
      <c r="E131" s="94">
        <v>1</v>
      </c>
      <c r="F131" s="95" t="e">
        <f>#REF!</f>
        <v>#REF!</v>
      </c>
      <c r="G131" s="96" t="e">
        <f t="shared" si="1"/>
        <v>#REF!</v>
      </c>
    </row>
    <row r="132" spans="1:7" s="68" customFormat="1" ht="18.649999999999999" customHeight="1">
      <c r="A132" s="92">
        <v>113</v>
      </c>
      <c r="B132" s="92" t="s">
        <v>197</v>
      </c>
      <c r="C132" s="71"/>
      <c r="D132" s="97"/>
      <c r="E132" s="94">
        <v>1</v>
      </c>
      <c r="F132" s="95" t="e">
        <f>#REF!</f>
        <v>#REF!</v>
      </c>
      <c r="G132" s="96" t="e">
        <f t="shared" si="1"/>
        <v>#REF!</v>
      </c>
    </row>
    <row r="133" spans="1:7" s="68" customFormat="1" ht="18.649999999999999" customHeight="1">
      <c r="A133" s="92">
        <v>114</v>
      </c>
      <c r="B133" s="92" t="s">
        <v>198</v>
      </c>
      <c r="C133" s="71"/>
      <c r="D133" s="97"/>
      <c r="E133" s="94">
        <v>1</v>
      </c>
      <c r="F133" s="95" t="e">
        <f>#REF!</f>
        <v>#REF!</v>
      </c>
      <c r="G133" s="96" t="e">
        <f t="shared" si="1"/>
        <v>#REF!</v>
      </c>
    </row>
    <row r="134" spans="1:7" s="68" customFormat="1" ht="18.649999999999999" customHeight="1">
      <c r="A134" s="92">
        <v>115</v>
      </c>
      <c r="B134" s="92" t="s">
        <v>199</v>
      </c>
      <c r="C134" s="71"/>
      <c r="D134" s="97"/>
      <c r="E134" s="94">
        <v>1</v>
      </c>
      <c r="F134" s="95" t="e">
        <f>#REF!</f>
        <v>#REF!</v>
      </c>
      <c r="G134" s="96" t="e">
        <f t="shared" si="1"/>
        <v>#REF!</v>
      </c>
    </row>
    <row r="135" spans="1:7" s="68" customFormat="1" ht="18.649999999999999" customHeight="1">
      <c r="A135" s="92">
        <v>116</v>
      </c>
      <c r="B135" s="92" t="s">
        <v>200</v>
      </c>
      <c r="C135" s="71"/>
      <c r="D135" s="97"/>
      <c r="E135" s="94">
        <v>1</v>
      </c>
      <c r="F135" s="95" t="e">
        <f>#REF!</f>
        <v>#REF!</v>
      </c>
      <c r="G135" s="96" t="e">
        <f t="shared" si="1"/>
        <v>#REF!</v>
      </c>
    </row>
    <row r="136" spans="1:7" s="68" customFormat="1" ht="18.649999999999999" customHeight="1">
      <c r="A136" s="92">
        <v>117</v>
      </c>
      <c r="B136" s="92" t="s">
        <v>201</v>
      </c>
      <c r="C136" s="71"/>
      <c r="D136" s="97"/>
      <c r="E136" s="94">
        <v>1</v>
      </c>
      <c r="F136" s="95" t="e">
        <f>#REF!</f>
        <v>#REF!</v>
      </c>
      <c r="G136" s="96" t="e">
        <f t="shared" si="1"/>
        <v>#REF!</v>
      </c>
    </row>
    <row r="137" spans="1:7" s="68" customFormat="1" ht="18.649999999999999" customHeight="1">
      <c r="A137" s="92">
        <v>118</v>
      </c>
      <c r="B137" s="92" t="s">
        <v>202</v>
      </c>
      <c r="C137" s="71"/>
      <c r="D137" s="97"/>
      <c r="E137" s="94">
        <v>1</v>
      </c>
      <c r="F137" s="95" t="e">
        <f>#REF!</f>
        <v>#REF!</v>
      </c>
      <c r="G137" s="96" t="e">
        <f t="shared" si="1"/>
        <v>#REF!</v>
      </c>
    </row>
    <row r="138" spans="1:7" s="68" customFormat="1" ht="18.649999999999999" customHeight="1">
      <c r="A138" s="92">
        <v>119</v>
      </c>
      <c r="B138" s="92" t="s">
        <v>203</v>
      </c>
      <c r="C138" s="71"/>
      <c r="D138" s="97"/>
      <c r="E138" s="94">
        <v>1</v>
      </c>
      <c r="F138" s="95" t="e">
        <f>#REF!</f>
        <v>#REF!</v>
      </c>
      <c r="G138" s="96" t="e">
        <f t="shared" si="1"/>
        <v>#REF!</v>
      </c>
    </row>
    <row r="139" spans="1:7" s="68" customFormat="1" ht="18.649999999999999" customHeight="1">
      <c r="A139" s="92">
        <v>120</v>
      </c>
      <c r="B139" s="92" t="s">
        <v>204</v>
      </c>
      <c r="C139" s="71"/>
      <c r="D139" s="97"/>
      <c r="E139" s="94">
        <v>1</v>
      </c>
      <c r="F139" s="95" t="e">
        <f>#REF!</f>
        <v>#REF!</v>
      </c>
      <c r="G139" s="96" t="e">
        <f t="shared" si="1"/>
        <v>#REF!</v>
      </c>
    </row>
    <row r="140" spans="1:7" s="68" customFormat="1" ht="18.649999999999999" customHeight="1">
      <c r="A140" s="92">
        <v>121</v>
      </c>
      <c r="B140" s="92" t="s">
        <v>205</v>
      </c>
      <c r="C140" s="71"/>
      <c r="D140" s="97"/>
      <c r="E140" s="94">
        <v>1</v>
      </c>
      <c r="F140" s="95" t="e">
        <f>#REF!</f>
        <v>#REF!</v>
      </c>
      <c r="G140" s="96" t="e">
        <f t="shared" si="1"/>
        <v>#REF!</v>
      </c>
    </row>
    <row r="141" spans="1:7" s="68" customFormat="1" ht="18.649999999999999" customHeight="1">
      <c r="A141" s="92">
        <v>122</v>
      </c>
      <c r="B141" s="92" t="s">
        <v>206</v>
      </c>
      <c r="C141" s="71"/>
      <c r="D141" s="97"/>
      <c r="E141" s="94">
        <v>1</v>
      </c>
      <c r="F141" s="95" t="e">
        <f>#REF!</f>
        <v>#REF!</v>
      </c>
      <c r="G141" s="96" t="e">
        <f t="shared" si="1"/>
        <v>#REF!</v>
      </c>
    </row>
    <row r="142" spans="1:7" s="68" customFormat="1" ht="18.649999999999999" customHeight="1">
      <c r="A142" s="92">
        <v>123</v>
      </c>
      <c r="B142" s="92" t="s">
        <v>207</v>
      </c>
      <c r="C142" s="71"/>
      <c r="D142" s="97"/>
      <c r="E142" s="94">
        <v>1</v>
      </c>
      <c r="F142" s="95" t="e">
        <f>#REF!</f>
        <v>#REF!</v>
      </c>
      <c r="G142" s="96" t="e">
        <f t="shared" si="1"/>
        <v>#REF!</v>
      </c>
    </row>
    <row r="143" spans="1:7" s="68" customFormat="1" ht="18.649999999999999" customHeight="1">
      <c r="A143" s="92">
        <v>124</v>
      </c>
      <c r="B143" s="92" t="s">
        <v>208</v>
      </c>
      <c r="C143" s="71"/>
      <c r="D143" s="97"/>
      <c r="E143" s="94">
        <v>1</v>
      </c>
      <c r="F143" s="95" t="e">
        <f>#REF!</f>
        <v>#REF!</v>
      </c>
      <c r="G143" s="96" t="e">
        <f t="shared" si="1"/>
        <v>#REF!</v>
      </c>
    </row>
    <row r="144" spans="1:7" s="68" customFormat="1" ht="18.649999999999999" customHeight="1">
      <c r="A144" s="92">
        <v>125</v>
      </c>
      <c r="B144" s="92" t="s">
        <v>209</v>
      </c>
      <c r="C144" s="71"/>
      <c r="D144" s="97"/>
      <c r="E144" s="94">
        <v>1</v>
      </c>
      <c r="F144" s="95" t="e">
        <f>#REF!</f>
        <v>#REF!</v>
      </c>
      <c r="G144" s="96" t="e">
        <f t="shared" si="1"/>
        <v>#REF!</v>
      </c>
    </row>
    <row r="145" spans="1:7" s="68" customFormat="1" ht="18.649999999999999" customHeight="1">
      <c r="A145" s="92">
        <v>126</v>
      </c>
      <c r="B145" s="92" t="s">
        <v>210</v>
      </c>
      <c r="C145" s="71"/>
      <c r="D145" s="97"/>
      <c r="E145" s="94">
        <v>1</v>
      </c>
      <c r="F145" s="95" t="e">
        <f>#REF!</f>
        <v>#REF!</v>
      </c>
      <c r="G145" s="96" t="e">
        <f t="shared" si="1"/>
        <v>#REF!</v>
      </c>
    </row>
    <row r="146" spans="1:7" s="68" customFormat="1" ht="18.649999999999999" customHeight="1">
      <c r="A146" s="92">
        <v>127</v>
      </c>
      <c r="B146" s="92" t="s">
        <v>211</v>
      </c>
      <c r="C146" s="71"/>
      <c r="D146" s="97"/>
      <c r="E146" s="94">
        <v>1</v>
      </c>
      <c r="F146" s="95" t="e">
        <f>#REF!</f>
        <v>#REF!</v>
      </c>
      <c r="G146" s="96" t="e">
        <f t="shared" si="1"/>
        <v>#REF!</v>
      </c>
    </row>
    <row r="147" spans="1:7" s="68" customFormat="1" ht="18.649999999999999" customHeight="1">
      <c r="A147" s="92">
        <v>128</v>
      </c>
      <c r="B147" s="92" t="s">
        <v>212</v>
      </c>
      <c r="C147" s="71"/>
      <c r="D147" s="97"/>
      <c r="E147" s="94">
        <v>1</v>
      </c>
      <c r="F147" s="95" t="e">
        <f>#REF!</f>
        <v>#REF!</v>
      </c>
      <c r="G147" s="96" t="e">
        <f t="shared" si="1"/>
        <v>#REF!</v>
      </c>
    </row>
    <row r="148" spans="1:7" s="68" customFormat="1" ht="18.649999999999999" customHeight="1">
      <c r="A148" s="92">
        <v>129</v>
      </c>
      <c r="B148" s="92" t="s">
        <v>213</v>
      </c>
      <c r="C148" s="71"/>
      <c r="D148" s="97"/>
      <c r="E148" s="94">
        <v>1</v>
      </c>
      <c r="F148" s="95" t="e">
        <f>#REF!</f>
        <v>#REF!</v>
      </c>
      <c r="G148" s="96" t="e">
        <f t="shared" ref="G148:G169" si="2">E148*F148</f>
        <v>#REF!</v>
      </c>
    </row>
    <row r="149" spans="1:7" s="68" customFormat="1" ht="18.649999999999999" customHeight="1">
      <c r="A149" s="92">
        <v>130</v>
      </c>
      <c r="B149" s="92" t="s">
        <v>214</v>
      </c>
      <c r="C149" s="71"/>
      <c r="D149" s="97"/>
      <c r="E149" s="94">
        <v>1</v>
      </c>
      <c r="F149" s="95" t="e">
        <f>#REF!</f>
        <v>#REF!</v>
      </c>
      <c r="G149" s="96" t="e">
        <f t="shared" si="2"/>
        <v>#REF!</v>
      </c>
    </row>
    <row r="150" spans="1:7" s="68" customFormat="1" ht="18.649999999999999" customHeight="1">
      <c r="A150" s="92">
        <v>131</v>
      </c>
      <c r="B150" s="92" t="s">
        <v>215</v>
      </c>
      <c r="C150" s="71"/>
      <c r="D150" s="97"/>
      <c r="E150" s="94">
        <v>1</v>
      </c>
      <c r="F150" s="95" t="e">
        <f>#REF!</f>
        <v>#REF!</v>
      </c>
      <c r="G150" s="96" t="e">
        <f t="shared" si="2"/>
        <v>#REF!</v>
      </c>
    </row>
    <row r="151" spans="1:7" s="68" customFormat="1" ht="18.649999999999999" customHeight="1">
      <c r="A151" s="92">
        <v>132</v>
      </c>
      <c r="B151" s="92" t="s">
        <v>216</v>
      </c>
      <c r="C151" s="71"/>
      <c r="D151" s="97"/>
      <c r="E151" s="94">
        <v>1</v>
      </c>
      <c r="F151" s="95" t="e">
        <f>#REF!</f>
        <v>#REF!</v>
      </c>
      <c r="G151" s="96" t="e">
        <f t="shared" si="2"/>
        <v>#REF!</v>
      </c>
    </row>
    <row r="152" spans="1:7" s="68" customFormat="1" ht="18.649999999999999" customHeight="1">
      <c r="A152" s="92">
        <v>133</v>
      </c>
      <c r="B152" s="92" t="s">
        <v>217</v>
      </c>
      <c r="C152" s="71"/>
      <c r="D152" s="97"/>
      <c r="E152" s="94">
        <v>1</v>
      </c>
      <c r="F152" s="95" t="e">
        <f>#REF!</f>
        <v>#REF!</v>
      </c>
      <c r="G152" s="96" t="e">
        <f t="shared" si="2"/>
        <v>#REF!</v>
      </c>
    </row>
    <row r="153" spans="1:7" s="68" customFormat="1" ht="18.649999999999999" customHeight="1">
      <c r="A153" s="92">
        <v>134</v>
      </c>
      <c r="B153" s="92" t="s">
        <v>218</v>
      </c>
      <c r="C153" s="71"/>
      <c r="D153" s="97"/>
      <c r="E153" s="94">
        <v>1</v>
      </c>
      <c r="F153" s="95" t="e">
        <f>#REF!</f>
        <v>#REF!</v>
      </c>
      <c r="G153" s="96" t="e">
        <f t="shared" si="2"/>
        <v>#REF!</v>
      </c>
    </row>
    <row r="154" spans="1:7" s="68" customFormat="1" ht="18.649999999999999" customHeight="1">
      <c r="A154" s="92">
        <v>135</v>
      </c>
      <c r="B154" s="92" t="s">
        <v>219</v>
      </c>
      <c r="C154" s="71"/>
      <c r="D154" s="97"/>
      <c r="E154" s="94">
        <v>1</v>
      </c>
      <c r="F154" s="95" t="e">
        <f>#REF!</f>
        <v>#REF!</v>
      </c>
      <c r="G154" s="96" t="e">
        <f t="shared" si="2"/>
        <v>#REF!</v>
      </c>
    </row>
    <row r="155" spans="1:7" s="68" customFormat="1" ht="18.649999999999999" customHeight="1">
      <c r="A155" s="92">
        <v>136</v>
      </c>
      <c r="B155" s="92" t="s">
        <v>220</v>
      </c>
      <c r="C155" s="71"/>
      <c r="D155" s="97"/>
      <c r="E155" s="94">
        <v>1</v>
      </c>
      <c r="F155" s="95" t="e">
        <f>#REF!</f>
        <v>#REF!</v>
      </c>
      <c r="G155" s="96" t="e">
        <f t="shared" si="2"/>
        <v>#REF!</v>
      </c>
    </row>
    <row r="156" spans="1:7" s="68" customFormat="1" ht="18.649999999999999" customHeight="1">
      <c r="A156" s="92">
        <v>137</v>
      </c>
      <c r="B156" s="92" t="s">
        <v>221</v>
      </c>
      <c r="C156" s="71"/>
      <c r="D156" s="97"/>
      <c r="E156" s="94">
        <v>1</v>
      </c>
      <c r="F156" s="95" t="e">
        <f>#REF!</f>
        <v>#REF!</v>
      </c>
      <c r="G156" s="96" t="e">
        <f t="shared" si="2"/>
        <v>#REF!</v>
      </c>
    </row>
    <row r="157" spans="1:7" s="68" customFormat="1" ht="18.649999999999999" customHeight="1">
      <c r="A157" s="92">
        <v>138</v>
      </c>
      <c r="B157" s="92" t="s">
        <v>222</v>
      </c>
      <c r="C157" s="71"/>
      <c r="D157" s="97"/>
      <c r="E157" s="94">
        <v>1</v>
      </c>
      <c r="F157" s="95" t="e">
        <f>#REF!</f>
        <v>#REF!</v>
      </c>
      <c r="G157" s="96" t="e">
        <f t="shared" si="2"/>
        <v>#REF!</v>
      </c>
    </row>
    <row r="158" spans="1:7" s="68" customFormat="1" ht="18.649999999999999" customHeight="1">
      <c r="A158" s="92">
        <v>139</v>
      </c>
      <c r="B158" s="92" t="s">
        <v>223</v>
      </c>
      <c r="C158" s="71"/>
      <c r="D158" s="97"/>
      <c r="E158" s="94">
        <v>1</v>
      </c>
      <c r="F158" s="95" t="e">
        <f>#REF!</f>
        <v>#REF!</v>
      </c>
      <c r="G158" s="96" t="e">
        <f t="shared" si="2"/>
        <v>#REF!</v>
      </c>
    </row>
    <row r="159" spans="1:7" s="68" customFormat="1" ht="18.649999999999999" customHeight="1">
      <c r="A159" s="92">
        <v>140</v>
      </c>
      <c r="B159" s="92" t="s">
        <v>224</v>
      </c>
      <c r="C159" s="71"/>
      <c r="D159" s="97"/>
      <c r="E159" s="94">
        <v>1</v>
      </c>
      <c r="F159" s="95" t="e">
        <f>#REF!</f>
        <v>#REF!</v>
      </c>
      <c r="G159" s="96" t="e">
        <f t="shared" si="2"/>
        <v>#REF!</v>
      </c>
    </row>
    <row r="160" spans="1:7" s="68" customFormat="1" ht="18.649999999999999" customHeight="1">
      <c r="A160" s="92">
        <v>141</v>
      </c>
      <c r="B160" s="92" t="s">
        <v>225</v>
      </c>
      <c r="C160" s="71"/>
      <c r="D160" s="97"/>
      <c r="E160" s="94">
        <v>1</v>
      </c>
      <c r="F160" s="95" t="e">
        <f>#REF!</f>
        <v>#REF!</v>
      </c>
      <c r="G160" s="96" t="e">
        <f t="shared" si="2"/>
        <v>#REF!</v>
      </c>
    </row>
    <row r="161" spans="1:7" s="68" customFormat="1" ht="18.649999999999999" customHeight="1">
      <c r="A161" s="92">
        <v>142</v>
      </c>
      <c r="B161" s="92" t="s">
        <v>226</v>
      </c>
      <c r="C161" s="71"/>
      <c r="D161" s="97"/>
      <c r="E161" s="94">
        <v>1</v>
      </c>
      <c r="F161" s="95" t="e">
        <f>#REF!</f>
        <v>#REF!</v>
      </c>
      <c r="G161" s="96" t="e">
        <f t="shared" si="2"/>
        <v>#REF!</v>
      </c>
    </row>
    <row r="162" spans="1:7" s="68" customFormat="1" ht="18.649999999999999" customHeight="1">
      <c r="A162" s="92">
        <v>143</v>
      </c>
      <c r="B162" s="92" t="s">
        <v>227</v>
      </c>
      <c r="C162" s="71"/>
      <c r="D162" s="97"/>
      <c r="E162" s="94">
        <v>1</v>
      </c>
      <c r="F162" s="95" t="e">
        <f>#REF!</f>
        <v>#REF!</v>
      </c>
      <c r="G162" s="96" t="e">
        <f t="shared" si="2"/>
        <v>#REF!</v>
      </c>
    </row>
    <row r="163" spans="1:7" s="68" customFormat="1" ht="18.649999999999999" customHeight="1">
      <c r="A163" s="92">
        <v>144</v>
      </c>
      <c r="B163" s="92" t="s">
        <v>228</v>
      </c>
      <c r="C163" s="71"/>
      <c r="D163" s="97"/>
      <c r="E163" s="94">
        <v>1</v>
      </c>
      <c r="F163" s="95" t="e">
        <f>#REF!</f>
        <v>#REF!</v>
      </c>
      <c r="G163" s="96" t="e">
        <f t="shared" si="2"/>
        <v>#REF!</v>
      </c>
    </row>
    <row r="164" spans="1:7" s="68" customFormat="1" ht="18.649999999999999" customHeight="1">
      <c r="A164" s="92">
        <v>145</v>
      </c>
      <c r="B164" s="92" t="s">
        <v>229</v>
      </c>
      <c r="C164" s="71"/>
      <c r="D164" s="97"/>
      <c r="E164" s="94">
        <v>1</v>
      </c>
      <c r="F164" s="95" t="e">
        <f>#REF!</f>
        <v>#REF!</v>
      </c>
      <c r="G164" s="96" t="e">
        <f t="shared" si="2"/>
        <v>#REF!</v>
      </c>
    </row>
    <row r="165" spans="1:7" s="68" customFormat="1" ht="18.649999999999999" customHeight="1">
      <c r="A165" s="92">
        <v>146</v>
      </c>
      <c r="B165" s="92" t="s">
        <v>230</v>
      </c>
      <c r="C165" s="71"/>
      <c r="D165" s="97"/>
      <c r="E165" s="94">
        <v>1</v>
      </c>
      <c r="F165" s="95" t="e">
        <f>#REF!</f>
        <v>#REF!</v>
      </c>
      <c r="G165" s="96" t="e">
        <f t="shared" si="2"/>
        <v>#REF!</v>
      </c>
    </row>
    <row r="166" spans="1:7" s="68" customFormat="1" ht="18.649999999999999" customHeight="1">
      <c r="A166" s="92">
        <v>147</v>
      </c>
      <c r="B166" s="92" t="s">
        <v>231</v>
      </c>
      <c r="C166" s="71"/>
      <c r="D166" s="97"/>
      <c r="E166" s="94">
        <v>1</v>
      </c>
      <c r="F166" s="95" t="e">
        <f>#REF!</f>
        <v>#REF!</v>
      </c>
      <c r="G166" s="96" t="e">
        <f t="shared" si="2"/>
        <v>#REF!</v>
      </c>
    </row>
    <row r="167" spans="1:7" s="68" customFormat="1" ht="18.649999999999999" customHeight="1">
      <c r="A167" s="92">
        <v>148</v>
      </c>
      <c r="B167" s="92" t="s">
        <v>232</v>
      </c>
      <c r="C167" s="71"/>
      <c r="D167" s="97"/>
      <c r="E167" s="94">
        <v>1</v>
      </c>
      <c r="F167" s="95" t="e">
        <f>#REF!</f>
        <v>#REF!</v>
      </c>
      <c r="G167" s="96" t="e">
        <f t="shared" si="2"/>
        <v>#REF!</v>
      </c>
    </row>
    <row r="168" spans="1:7" s="68" customFormat="1" ht="18.649999999999999" customHeight="1">
      <c r="A168" s="92">
        <v>149</v>
      </c>
      <c r="B168" s="92" t="s">
        <v>233</v>
      </c>
      <c r="C168" s="71"/>
      <c r="D168" s="97"/>
      <c r="E168" s="94">
        <v>1</v>
      </c>
      <c r="F168" s="95" t="e">
        <f>#REF!</f>
        <v>#REF!</v>
      </c>
      <c r="G168" s="96" t="e">
        <f t="shared" si="2"/>
        <v>#REF!</v>
      </c>
    </row>
    <row r="169" spans="1:7" s="68" customFormat="1" ht="18.649999999999999" customHeight="1">
      <c r="A169" s="92">
        <v>150</v>
      </c>
      <c r="B169" s="92" t="s">
        <v>234</v>
      </c>
      <c r="C169" s="71"/>
      <c r="D169" s="97"/>
      <c r="E169" s="94">
        <v>1</v>
      </c>
      <c r="F169" s="95" t="e">
        <f>#REF!</f>
        <v>#REF!</v>
      </c>
      <c r="G169" s="96" t="e">
        <f t="shared" si="2"/>
        <v>#REF!</v>
      </c>
    </row>
    <row r="170" spans="1:7">
      <c r="A170" s="72"/>
      <c r="B170" s="72"/>
      <c r="C170" s="73"/>
      <c r="D170" s="74"/>
      <c r="E170" s="75"/>
      <c r="F170" s="76"/>
      <c r="G170" s="77"/>
    </row>
    <row r="171" spans="1:7">
      <c r="A171" s="104"/>
      <c r="B171" s="78"/>
      <c r="C171" s="79"/>
    </row>
    <row r="172" spans="1:7">
      <c r="A172" s="104"/>
      <c r="B172" s="78"/>
      <c r="C172" s="79"/>
    </row>
    <row r="173" spans="1:7">
      <c r="A173" s="104"/>
      <c r="B173" s="78"/>
      <c r="C173" s="79"/>
    </row>
    <row r="174" spans="1:7">
      <c r="A174" s="104"/>
      <c r="B174" s="78"/>
      <c r="C174" s="79"/>
    </row>
    <row r="175" spans="1:7">
      <c r="A175" s="104"/>
      <c r="B175" s="78"/>
      <c r="C175" s="79"/>
    </row>
    <row r="176" spans="1:7">
      <c r="A176" s="104"/>
      <c r="B176" s="78"/>
      <c r="C176" s="79"/>
    </row>
    <row r="177" spans="1:7">
      <c r="A177" s="104"/>
      <c r="B177" s="78"/>
      <c r="C177" s="79"/>
    </row>
    <row r="178" spans="1:7">
      <c r="A178" s="104"/>
      <c r="B178" s="78"/>
      <c r="C178" s="79"/>
    </row>
    <row r="179" spans="1:7">
      <c r="A179" s="104"/>
      <c r="B179" s="78"/>
      <c r="C179" s="79"/>
    </row>
    <row r="180" spans="1:7">
      <c r="A180" s="104"/>
      <c r="B180" s="78"/>
      <c r="C180" s="79"/>
      <c r="D180" s="80"/>
      <c r="G180" s="81"/>
    </row>
    <row r="181" spans="1:7">
      <c r="A181" s="104"/>
      <c r="B181" s="78"/>
      <c r="C181" s="79"/>
      <c r="D181" s="82"/>
      <c r="E181" s="83"/>
      <c r="F181" s="83"/>
      <c r="G181" s="84"/>
    </row>
    <row r="182" spans="1:7">
      <c r="A182" s="80"/>
      <c r="B182" s="80"/>
      <c r="C182" s="79"/>
      <c r="D182" s="82"/>
      <c r="E182" s="83"/>
      <c r="F182" s="83"/>
      <c r="G182" s="84"/>
    </row>
    <row r="183" spans="1:7">
      <c r="B183" s="347"/>
      <c r="C183" s="348"/>
      <c r="D183" s="82"/>
      <c r="E183" s="83"/>
      <c r="F183" s="83"/>
      <c r="G183" s="84"/>
    </row>
    <row r="184" spans="1:7">
      <c r="C184" s="79"/>
      <c r="D184" s="85"/>
      <c r="E184" s="83"/>
      <c r="F184" s="83"/>
      <c r="G184" s="84"/>
    </row>
  </sheetData>
  <mergeCells count="11">
    <mergeCell ref="B183:C183"/>
    <mergeCell ref="B1:G1"/>
    <mergeCell ref="B3:G3"/>
    <mergeCell ref="B5:G5"/>
    <mergeCell ref="B7:G7"/>
    <mergeCell ref="F9:F11"/>
    <mergeCell ref="F12:F14"/>
    <mergeCell ref="F15:F17"/>
    <mergeCell ref="C9:E11"/>
    <mergeCell ref="C12:E14"/>
    <mergeCell ref="C15:E17"/>
  </mergeCells>
  <printOptions horizontalCentered="1"/>
  <pageMargins left="0.39370078740157483" right="0.39370078740157483" top="0.43307086614173229" bottom="0.62992125984251968" header="0.23622047244094491" footer="0.47244094488188981"/>
  <pageSetup paperSize="9" scale="92" fitToHeight="3" orientation="portrait" horizontalDpi="300" verticalDpi="300" r:id="rId1"/>
  <headerFooter alignWithMargins="0">
    <oddHeader>&amp;L&amp;G</oddHeader>
    <oddFooter>&amp;L&amp;F
&amp;R&amp;D&amp;T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6DDFC-F6CB-48E8-B23D-C6F6C203C08A}">
  <sheetPr codeName="Feuil5">
    <tabColor theme="9" tint="-0.249977111117893"/>
  </sheetPr>
  <dimension ref="A1"/>
  <sheetViews>
    <sheetView tabSelected="1" workbookViewId="0">
      <selection activeCell="A4" sqref="A4"/>
    </sheetView>
  </sheetViews>
  <sheetFormatPr baseColWidth="10" defaultColWidth="12" defaultRowHeight="14.5"/>
  <cols>
    <col min="1" max="1" width="12" style="26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26497-F311-450E-B288-B8BC8B973A92}">
  <sheetPr codeName="Feuil156"/>
  <dimension ref="A1:X59"/>
  <sheetViews>
    <sheetView workbookViewId="0">
      <selection activeCell="K17" sqref="K17"/>
    </sheetView>
  </sheetViews>
  <sheetFormatPr baseColWidth="10" defaultRowHeight="14.5"/>
  <cols>
    <col min="1" max="1" width="50.6328125" style="6" customWidth="1"/>
    <col min="2" max="3" width="9.6328125" style="6" customWidth="1"/>
    <col min="4" max="6" width="10.90625" style="6"/>
    <col min="7" max="8" width="11.54296875" style="6" customWidth="1"/>
    <col min="9" max="11" width="10.90625" style="6"/>
    <col min="12" max="12" width="11.54296875" style="6" customWidth="1"/>
    <col min="13" max="16" width="10.90625" style="6"/>
    <col min="17" max="17" width="23.81640625" style="6" customWidth="1"/>
    <col min="18" max="18" width="2.90625" style="1" customWidth="1"/>
    <col min="19" max="19" width="19.1796875" style="1" customWidth="1"/>
    <col min="20" max="251" width="10.90625" style="1"/>
    <col min="252" max="252" width="6.453125" style="1" customWidth="1"/>
    <col min="253" max="253" width="34.08984375" style="1" customWidth="1"/>
    <col min="254" max="254" width="9.6328125" style="1" customWidth="1"/>
    <col min="255" max="257" width="10.90625" style="1"/>
    <col min="258" max="258" width="11.54296875" style="1" customWidth="1"/>
    <col min="259" max="261" width="10.90625" style="1"/>
    <col min="262" max="262" width="11.54296875" style="1" customWidth="1"/>
    <col min="263" max="507" width="10.90625" style="1"/>
    <col min="508" max="508" width="6.453125" style="1" customWidth="1"/>
    <col min="509" max="509" width="34.08984375" style="1" customWidth="1"/>
    <col min="510" max="510" width="9.6328125" style="1" customWidth="1"/>
    <col min="511" max="513" width="10.90625" style="1"/>
    <col min="514" max="514" width="11.54296875" style="1" customWidth="1"/>
    <col min="515" max="517" width="10.90625" style="1"/>
    <col min="518" max="518" width="11.54296875" style="1" customWidth="1"/>
    <col min="519" max="763" width="10.90625" style="1"/>
    <col min="764" max="764" width="6.453125" style="1" customWidth="1"/>
    <col min="765" max="765" width="34.08984375" style="1" customWidth="1"/>
    <col min="766" max="766" width="9.6328125" style="1" customWidth="1"/>
    <col min="767" max="769" width="10.90625" style="1"/>
    <col min="770" max="770" width="11.54296875" style="1" customWidth="1"/>
    <col min="771" max="773" width="10.90625" style="1"/>
    <col min="774" max="774" width="11.54296875" style="1" customWidth="1"/>
    <col min="775" max="1019" width="10.90625" style="1"/>
    <col min="1020" max="1020" width="6.453125" style="1" customWidth="1"/>
    <col min="1021" max="1021" width="34.08984375" style="1" customWidth="1"/>
    <col min="1022" max="1022" width="9.6328125" style="1" customWidth="1"/>
    <col min="1023" max="1025" width="10.90625" style="1"/>
    <col min="1026" max="1026" width="11.54296875" style="1" customWidth="1"/>
    <col min="1027" max="1029" width="10.90625" style="1"/>
    <col min="1030" max="1030" width="11.54296875" style="1" customWidth="1"/>
    <col min="1031" max="1275" width="10.90625" style="1"/>
    <col min="1276" max="1276" width="6.453125" style="1" customWidth="1"/>
    <col min="1277" max="1277" width="34.08984375" style="1" customWidth="1"/>
    <col min="1278" max="1278" width="9.6328125" style="1" customWidth="1"/>
    <col min="1279" max="1281" width="10.90625" style="1"/>
    <col min="1282" max="1282" width="11.54296875" style="1" customWidth="1"/>
    <col min="1283" max="1285" width="10.90625" style="1"/>
    <col min="1286" max="1286" width="11.54296875" style="1" customWidth="1"/>
    <col min="1287" max="1531" width="10.90625" style="1"/>
    <col min="1532" max="1532" width="6.453125" style="1" customWidth="1"/>
    <col min="1533" max="1533" width="34.08984375" style="1" customWidth="1"/>
    <col min="1534" max="1534" width="9.6328125" style="1" customWidth="1"/>
    <col min="1535" max="1537" width="10.90625" style="1"/>
    <col min="1538" max="1538" width="11.54296875" style="1" customWidth="1"/>
    <col min="1539" max="1541" width="10.90625" style="1"/>
    <col min="1542" max="1542" width="11.54296875" style="1" customWidth="1"/>
    <col min="1543" max="1787" width="10.90625" style="1"/>
    <col min="1788" max="1788" width="6.453125" style="1" customWidth="1"/>
    <col min="1789" max="1789" width="34.08984375" style="1" customWidth="1"/>
    <col min="1790" max="1790" width="9.6328125" style="1" customWidth="1"/>
    <col min="1791" max="1793" width="10.90625" style="1"/>
    <col min="1794" max="1794" width="11.54296875" style="1" customWidth="1"/>
    <col min="1795" max="1797" width="10.90625" style="1"/>
    <col min="1798" max="1798" width="11.54296875" style="1" customWidth="1"/>
    <col min="1799" max="2043" width="10.90625" style="1"/>
    <col min="2044" max="2044" width="6.453125" style="1" customWidth="1"/>
    <col min="2045" max="2045" width="34.08984375" style="1" customWidth="1"/>
    <col min="2046" max="2046" width="9.6328125" style="1" customWidth="1"/>
    <col min="2047" max="2049" width="10.90625" style="1"/>
    <col min="2050" max="2050" width="11.54296875" style="1" customWidth="1"/>
    <col min="2051" max="2053" width="10.90625" style="1"/>
    <col min="2054" max="2054" width="11.54296875" style="1" customWidth="1"/>
    <col min="2055" max="2299" width="10.90625" style="1"/>
    <col min="2300" max="2300" width="6.453125" style="1" customWidth="1"/>
    <col min="2301" max="2301" width="34.08984375" style="1" customWidth="1"/>
    <col min="2302" max="2302" width="9.6328125" style="1" customWidth="1"/>
    <col min="2303" max="2305" width="10.90625" style="1"/>
    <col min="2306" max="2306" width="11.54296875" style="1" customWidth="1"/>
    <col min="2307" max="2309" width="10.90625" style="1"/>
    <col min="2310" max="2310" width="11.54296875" style="1" customWidth="1"/>
    <col min="2311" max="2555" width="10.90625" style="1"/>
    <col min="2556" max="2556" width="6.453125" style="1" customWidth="1"/>
    <col min="2557" max="2557" width="34.08984375" style="1" customWidth="1"/>
    <col min="2558" max="2558" width="9.6328125" style="1" customWidth="1"/>
    <col min="2559" max="2561" width="10.90625" style="1"/>
    <col min="2562" max="2562" width="11.54296875" style="1" customWidth="1"/>
    <col min="2563" max="2565" width="10.90625" style="1"/>
    <col min="2566" max="2566" width="11.54296875" style="1" customWidth="1"/>
    <col min="2567" max="2811" width="10.90625" style="1"/>
    <col min="2812" max="2812" width="6.453125" style="1" customWidth="1"/>
    <col min="2813" max="2813" width="34.08984375" style="1" customWidth="1"/>
    <col min="2814" max="2814" width="9.6328125" style="1" customWidth="1"/>
    <col min="2815" max="2817" width="10.90625" style="1"/>
    <col min="2818" max="2818" width="11.54296875" style="1" customWidth="1"/>
    <col min="2819" max="2821" width="10.90625" style="1"/>
    <col min="2822" max="2822" width="11.54296875" style="1" customWidth="1"/>
    <col min="2823" max="3067" width="10.90625" style="1"/>
    <col min="3068" max="3068" width="6.453125" style="1" customWidth="1"/>
    <col min="3069" max="3069" width="34.08984375" style="1" customWidth="1"/>
    <col min="3070" max="3070" width="9.6328125" style="1" customWidth="1"/>
    <col min="3071" max="3073" width="10.90625" style="1"/>
    <col min="3074" max="3074" width="11.54296875" style="1" customWidth="1"/>
    <col min="3075" max="3077" width="10.90625" style="1"/>
    <col min="3078" max="3078" width="11.54296875" style="1" customWidth="1"/>
    <col min="3079" max="3323" width="10.90625" style="1"/>
    <col min="3324" max="3324" width="6.453125" style="1" customWidth="1"/>
    <col min="3325" max="3325" width="34.08984375" style="1" customWidth="1"/>
    <col min="3326" max="3326" width="9.6328125" style="1" customWidth="1"/>
    <col min="3327" max="3329" width="10.90625" style="1"/>
    <col min="3330" max="3330" width="11.54296875" style="1" customWidth="1"/>
    <col min="3331" max="3333" width="10.90625" style="1"/>
    <col min="3334" max="3334" width="11.54296875" style="1" customWidth="1"/>
    <col min="3335" max="3579" width="10.90625" style="1"/>
    <col min="3580" max="3580" width="6.453125" style="1" customWidth="1"/>
    <col min="3581" max="3581" width="34.08984375" style="1" customWidth="1"/>
    <col min="3582" max="3582" width="9.6328125" style="1" customWidth="1"/>
    <col min="3583" max="3585" width="10.90625" style="1"/>
    <col min="3586" max="3586" width="11.54296875" style="1" customWidth="1"/>
    <col min="3587" max="3589" width="10.90625" style="1"/>
    <col min="3590" max="3590" width="11.54296875" style="1" customWidth="1"/>
    <col min="3591" max="3835" width="10.90625" style="1"/>
    <col min="3836" max="3836" width="6.453125" style="1" customWidth="1"/>
    <col min="3837" max="3837" width="34.08984375" style="1" customWidth="1"/>
    <col min="3838" max="3838" width="9.6328125" style="1" customWidth="1"/>
    <col min="3839" max="3841" width="10.90625" style="1"/>
    <col min="3842" max="3842" width="11.54296875" style="1" customWidth="1"/>
    <col min="3843" max="3845" width="10.90625" style="1"/>
    <col min="3846" max="3846" width="11.54296875" style="1" customWidth="1"/>
    <col min="3847" max="4091" width="10.90625" style="1"/>
    <col min="4092" max="4092" width="6.453125" style="1" customWidth="1"/>
    <col min="4093" max="4093" width="34.08984375" style="1" customWidth="1"/>
    <col min="4094" max="4094" width="9.6328125" style="1" customWidth="1"/>
    <col min="4095" max="4097" width="10.90625" style="1"/>
    <col min="4098" max="4098" width="11.54296875" style="1" customWidth="1"/>
    <col min="4099" max="4101" width="10.90625" style="1"/>
    <col min="4102" max="4102" width="11.54296875" style="1" customWidth="1"/>
    <col min="4103" max="4347" width="10.90625" style="1"/>
    <col min="4348" max="4348" width="6.453125" style="1" customWidth="1"/>
    <col min="4349" max="4349" width="34.08984375" style="1" customWidth="1"/>
    <col min="4350" max="4350" width="9.6328125" style="1" customWidth="1"/>
    <col min="4351" max="4353" width="10.90625" style="1"/>
    <col min="4354" max="4354" width="11.54296875" style="1" customWidth="1"/>
    <col min="4355" max="4357" width="10.90625" style="1"/>
    <col min="4358" max="4358" width="11.54296875" style="1" customWidth="1"/>
    <col min="4359" max="4603" width="10.90625" style="1"/>
    <col min="4604" max="4604" width="6.453125" style="1" customWidth="1"/>
    <col min="4605" max="4605" width="34.08984375" style="1" customWidth="1"/>
    <col min="4606" max="4606" width="9.6328125" style="1" customWidth="1"/>
    <col min="4607" max="4609" width="10.90625" style="1"/>
    <col min="4610" max="4610" width="11.54296875" style="1" customWidth="1"/>
    <col min="4611" max="4613" width="10.90625" style="1"/>
    <col min="4614" max="4614" width="11.54296875" style="1" customWidth="1"/>
    <col min="4615" max="4859" width="10.90625" style="1"/>
    <col min="4860" max="4860" width="6.453125" style="1" customWidth="1"/>
    <col min="4861" max="4861" width="34.08984375" style="1" customWidth="1"/>
    <col min="4862" max="4862" width="9.6328125" style="1" customWidth="1"/>
    <col min="4863" max="4865" width="10.90625" style="1"/>
    <col min="4866" max="4866" width="11.54296875" style="1" customWidth="1"/>
    <col min="4867" max="4869" width="10.90625" style="1"/>
    <col min="4870" max="4870" width="11.54296875" style="1" customWidth="1"/>
    <col min="4871" max="5115" width="10.90625" style="1"/>
    <col min="5116" max="5116" width="6.453125" style="1" customWidth="1"/>
    <col min="5117" max="5117" width="34.08984375" style="1" customWidth="1"/>
    <col min="5118" max="5118" width="9.6328125" style="1" customWidth="1"/>
    <col min="5119" max="5121" width="10.90625" style="1"/>
    <col min="5122" max="5122" width="11.54296875" style="1" customWidth="1"/>
    <col min="5123" max="5125" width="10.90625" style="1"/>
    <col min="5126" max="5126" width="11.54296875" style="1" customWidth="1"/>
    <col min="5127" max="5371" width="10.90625" style="1"/>
    <col min="5372" max="5372" width="6.453125" style="1" customWidth="1"/>
    <col min="5373" max="5373" width="34.08984375" style="1" customWidth="1"/>
    <col min="5374" max="5374" width="9.6328125" style="1" customWidth="1"/>
    <col min="5375" max="5377" width="10.90625" style="1"/>
    <col min="5378" max="5378" width="11.54296875" style="1" customWidth="1"/>
    <col min="5379" max="5381" width="10.90625" style="1"/>
    <col min="5382" max="5382" width="11.54296875" style="1" customWidth="1"/>
    <col min="5383" max="5627" width="10.90625" style="1"/>
    <col min="5628" max="5628" width="6.453125" style="1" customWidth="1"/>
    <col min="5629" max="5629" width="34.08984375" style="1" customWidth="1"/>
    <col min="5630" max="5630" width="9.6328125" style="1" customWidth="1"/>
    <col min="5631" max="5633" width="10.90625" style="1"/>
    <col min="5634" max="5634" width="11.54296875" style="1" customWidth="1"/>
    <col min="5635" max="5637" width="10.90625" style="1"/>
    <col min="5638" max="5638" width="11.54296875" style="1" customWidth="1"/>
    <col min="5639" max="5883" width="10.90625" style="1"/>
    <col min="5884" max="5884" width="6.453125" style="1" customWidth="1"/>
    <col min="5885" max="5885" width="34.08984375" style="1" customWidth="1"/>
    <col min="5886" max="5886" width="9.6328125" style="1" customWidth="1"/>
    <col min="5887" max="5889" width="10.90625" style="1"/>
    <col min="5890" max="5890" width="11.54296875" style="1" customWidth="1"/>
    <col min="5891" max="5893" width="10.90625" style="1"/>
    <col min="5894" max="5894" width="11.54296875" style="1" customWidth="1"/>
    <col min="5895" max="6139" width="10.90625" style="1"/>
    <col min="6140" max="6140" width="6.453125" style="1" customWidth="1"/>
    <col min="6141" max="6141" width="34.08984375" style="1" customWidth="1"/>
    <col min="6142" max="6142" width="9.6328125" style="1" customWidth="1"/>
    <col min="6143" max="6145" width="10.90625" style="1"/>
    <col min="6146" max="6146" width="11.54296875" style="1" customWidth="1"/>
    <col min="6147" max="6149" width="10.90625" style="1"/>
    <col min="6150" max="6150" width="11.54296875" style="1" customWidth="1"/>
    <col min="6151" max="6395" width="10.90625" style="1"/>
    <col min="6396" max="6396" width="6.453125" style="1" customWidth="1"/>
    <col min="6397" max="6397" width="34.08984375" style="1" customWidth="1"/>
    <col min="6398" max="6398" width="9.6328125" style="1" customWidth="1"/>
    <col min="6399" max="6401" width="10.90625" style="1"/>
    <col min="6402" max="6402" width="11.54296875" style="1" customWidth="1"/>
    <col min="6403" max="6405" width="10.90625" style="1"/>
    <col min="6406" max="6406" width="11.54296875" style="1" customWidth="1"/>
    <col min="6407" max="6651" width="10.90625" style="1"/>
    <col min="6652" max="6652" width="6.453125" style="1" customWidth="1"/>
    <col min="6653" max="6653" width="34.08984375" style="1" customWidth="1"/>
    <col min="6654" max="6654" width="9.6328125" style="1" customWidth="1"/>
    <col min="6655" max="6657" width="10.90625" style="1"/>
    <col min="6658" max="6658" width="11.54296875" style="1" customWidth="1"/>
    <col min="6659" max="6661" width="10.90625" style="1"/>
    <col min="6662" max="6662" width="11.54296875" style="1" customWidth="1"/>
    <col min="6663" max="6907" width="10.90625" style="1"/>
    <col min="6908" max="6908" width="6.453125" style="1" customWidth="1"/>
    <col min="6909" max="6909" width="34.08984375" style="1" customWidth="1"/>
    <col min="6910" max="6910" width="9.6328125" style="1" customWidth="1"/>
    <col min="6911" max="6913" width="10.90625" style="1"/>
    <col min="6914" max="6914" width="11.54296875" style="1" customWidth="1"/>
    <col min="6915" max="6917" width="10.90625" style="1"/>
    <col min="6918" max="6918" width="11.54296875" style="1" customWidth="1"/>
    <col min="6919" max="7163" width="10.90625" style="1"/>
    <col min="7164" max="7164" width="6.453125" style="1" customWidth="1"/>
    <col min="7165" max="7165" width="34.08984375" style="1" customWidth="1"/>
    <col min="7166" max="7166" width="9.6328125" style="1" customWidth="1"/>
    <col min="7167" max="7169" width="10.90625" style="1"/>
    <col min="7170" max="7170" width="11.54296875" style="1" customWidth="1"/>
    <col min="7171" max="7173" width="10.90625" style="1"/>
    <col min="7174" max="7174" width="11.54296875" style="1" customWidth="1"/>
    <col min="7175" max="7419" width="10.90625" style="1"/>
    <col min="7420" max="7420" width="6.453125" style="1" customWidth="1"/>
    <col min="7421" max="7421" width="34.08984375" style="1" customWidth="1"/>
    <col min="7422" max="7422" width="9.6328125" style="1" customWidth="1"/>
    <col min="7423" max="7425" width="10.90625" style="1"/>
    <col min="7426" max="7426" width="11.54296875" style="1" customWidth="1"/>
    <col min="7427" max="7429" width="10.90625" style="1"/>
    <col min="7430" max="7430" width="11.54296875" style="1" customWidth="1"/>
    <col min="7431" max="7675" width="10.90625" style="1"/>
    <col min="7676" max="7676" width="6.453125" style="1" customWidth="1"/>
    <col min="7677" max="7677" width="34.08984375" style="1" customWidth="1"/>
    <col min="7678" max="7678" width="9.6328125" style="1" customWidth="1"/>
    <col min="7679" max="7681" width="10.90625" style="1"/>
    <col min="7682" max="7682" width="11.54296875" style="1" customWidth="1"/>
    <col min="7683" max="7685" width="10.90625" style="1"/>
    <col min="7686" max="7686" width="11.54296875" style="1" customWidth="1"/>
    <col min="7687" max="7931" width="10.90625" style="1"/>
    <col min="7932" max="7932" width="6.453125" style="1" customWidth="1"/>
    <col min="7933" max="7933" width="34.08984375" style="1" customWidth="1"/>
    <col min="7934" max="7934" width="9.6328125" style="1" customWidth="1"/>
    <col min="7935" max="7937" width="10.90625" style="1"/>
    <col min="7938" max="7938" width="11.54296875" style="1" customWidth="1"/>
    <col min="7939" max="7941" width="10.90625" style="1"/>
    <col min="7942" max="7942" width="11.54296875" style="1" customWidth="1"/>
    <col min="7943" max="8187" width="10.90625" style="1"/>
    <col min="8188" max="8188" width="6.453125" style="1" customWidth="1"/>
    <col min="8189" max="8189" width="34.08984375" style="1" customWidth="1"/>
    <col min="8190" max="8190" width="9.6328125" style="1" customWidth="1"/>
    <col min="8191" max="8193" width="10.90625" style="1"/>
    <col min="8194" max="8194" width="11.54296875" style="1" customWidth="1"/>
    <col min="8195" max="8197" width="10.90625" style="1"/>
    <col min="8198" max="8198" width="11.54296875" style="1" customWidth="1"/>
    <col min="8199" max="8443" width="10.90625" style="1"/>
    <col min="8444" max="8444" width="6.453125" style="1" customWidth="1"/>
    <col min="8445" max="8445" width="34.08984375" style="1" customWidth="1"/>
    <col min="8446" max="8446" width="9.6328125" style="1" customWidth="1"/>
    <col min="8447" max="8449" width="10.90625" style="1"/>
    <col min="8450" max="8450" width="11.54296875" style="1" customWidth="1"/>
    <col min="8451" max="8453" width="10.90625" style="1"/>
    <col min="8454" max="8454" width="11.54296875" style="1" customWidth="1"/>
    <col min="8455" max="8699" width="10.90625" style="1"/>
    <col min="8700" max="8700" width="6.453125" style="1" customWidth="1"/>
    <col min="8701" max="8701" width="34.08984375" style="1" customWidth="1"/>
    <col min="8702" max="8702" width="9.6328125" style="1" customWidth="1"/>
    <col min="8703" max="8705" width="10.90625" style="1"/>
    <col min="8706" max="8706" width="11.54296875" style="1" customWidth="1"/>
    <col min="8707" max="8709" width="10.90625" style="1"/>
    <col min="8710" max="8710" width="11.54296875" style="1" customWidth="1"/>
    <col min="8711" max="8955" width="10.90625" style="1"/>
    <col min="8956" max="8956" width="6.453125" style="1" customWidth="1"/>
    <col min="8957" max="8957" width="34.08984375" style="1" customWidth="1"/>
    <col min="8958" max="8958" width="9.6328125" style="1" customWidth="1"/>
    <col min="8959" max="8961" width="10.90625" style="1"/>
    <col min="8962" max="8962" width="11.54296875" style="1" customWidth="1"/>
    <col min="8963" max="8965" width="10.90625" style="1"/>
    <col min="8966" max="8966" width="11.54296875" style="1" customWidth="1"/>
    <col min="8967" max="9211" width="10.90625" style="1"/>
    <col min="9212" max="9212" width="6.453125" style="1" customWidth="1"/>
    <col min="9213" max="9213" width="34.08984375" style="1" customWidth="1"/>
    <col min="9214" max="9214" width="9.6328125" style="1" customWidth="1"/>
    <col min="9215" max="9217" width="10.90625" style="1"/>
    <col min="9218" max="9218" width="11.54296875" style="1" customWidth="1"/>
    <col min="9219" max="9221" width="10.90625" style="1"/>
    <col min="9222" max="9222" width="11.54296875" style="1" customWidth="1"/>
    <col min="9223" max="9467" width="10.90625" style="1"/>
    <col min="9468" max="9468" width="6.453125" style="1" customWidth="1"/>
    <col min="9469" max="9469" width="34.08984375" style="1" customWidth="1"/>
    <col min="9470" max="9470" width="9.6328125" style="1" customWidth="1"/>
    <col min="9471" max="9473" width="10.90625" style="1"/>
    <col min="9474" max="9474" width="11.54296875" style="1" customWidth="1"/>
    <col min="9475" max="9477" width="10.90625" style="1"/>
    <col min="9478" max="9478" width="11.54296875" style="1" customWidth="1"/>
    <col min="9479" max="9723" width="10.90625" style="1"/>
    <col min="9724" max="9724" width="6.453125" style="1" customWidth="1"/>
    <col min="9725" max="9725" width="34.08984375" style="1" customWidth="1"/>
    <col min="9726" max="9726" width="9.6328125" style="1" customWidth="1"/>
    <col min="9727" max="9729" width="10.90625" style="1"/>
    <col min="9730" max="9730" width="11.54296875" style="1" customWidth="1"/>
    <col min="9731" max="9733" width="10.90625" style="1"/>
    <col min="9734" max="9734" width="11.54296875" style="1" customWidth="1"/>
    <col min="9735" max="9979" width="10.90625" style="1"/>
    <col min="9980" max="9980" width="6.453125" style="1" customWidth="1"/>
    <col min="9981" max="9981" width="34.08984375" style="1" customWidth="1"/>
    <col min="9982" max="9982" width="9.6328125" style="1" customWidth="1"/>
    <col min="9983" max="9985" width="10.90625" style="1"/>
    <col min="9986" max="9986" width="11.54296875" style="1" customWidth="1"/>
    <col min="9987" max="9989" width="10.90625" style="1"/>
    <col min="9990" max="9990" width="11.54296875" style="1" customWidth="1"/>
    <col min="9991" max="10235" width="10.90625" style="1"/>
    <col min="10236" max="10236" width="6.453125" style="1" customWidth="1"/>
    <col min="10237" max="10237" width="34.08984375" style="1" customWidth="1"/>
    <col min="10238" max="10238" width="9.6328125" style="1" customWidth="1"/>
    <col min="10239" max="10241" width="10.90625" style="1"/>
    <col min="10242" max="10242" width="11.54296875" style="1" customWidth="1"/>
    <col min="10243" max="10245" width="10.90625" style="1"/>
    <col min="10246" max="10246" width="11.54296875" style="1" customWidth="1"/>
    <col min="10247" max="10491" width="10.90625" style="1"/>
    <col min="10492" max="10492" width="6.453125" style="1" customWidth="1"/>
    <col min="10493" max="10493" width="34.08984375" style="1" customWidth="1"/>
    <col min="10494" max="10494" width="9.6328125" style="1" customWidth="1"/>
    <col min="10495" max="10497" width="10.90625" style="1"/>
    <col min="10498" max="10498" width="11.54296875" style="1" customWidth="1"/>
    <col min="10499" max="10501" width="10.90625" style="1"/>
    <col min="10502" max="10502" width="11.54296875" style="1" customWidth="1"/>
    <col min="10503" max="10747" width="10.90625" style="1"/>
    <col min="10748" max="10748" width="6.453125" style="1" customWidth="1"/>
    <col min="10749" max="10749" width="34.08984375" style="1" customWidth="1"/>
    <col min="10750" max="10750" width="9.6328125" style="1" customWidth="1"/>
    <col min="10751" max="10753" width="10.90625" style="1"/>
    <col min="10754" max="10754" width="11.54296875" style="1" customWidth="1"/>
    <col min="10755" max="10757" width="10.90625" style="1"/>
    <col min="10758" max="10758" width="11.54296875" style="1" customWidth="1"/>
    <col min="10759" max="11003" width="10.90625" style="1"/>
    <col min="11004" max="11004" width="6.453125" style="1" customWidth="1"/>
    <col min="11005" max="11005" width="34.08984375" style="1" customWidth="1"/>
    <col min="11006" max="11006" width="9.6328125" style="1" customWidth="1"/>
    <col min="11007" max="11009" width="10.90625" style="1"/>
    <col min="11010" max="11010" width="11.54296875" style="1" customWidth="1"/>
    <col min="11011" max="11013" width="10.90625" style="1"/>
    <col min="11014" max="11014" width="11.54296875" style="1" customWidth="1"/>
    <col min="11015" max="11259" width="10.90625" style="1"/>
    <col min="11260" max="11260" width="6.453125" style="1" customWidth="1"/>
    <col min="11261" max="11261" width="34.08984375" style="1" customWidth="1"/>
    <col min="11262" max="11262" width="9.6328125" style="1" customWidth="1"/>
    <col min="11263" max="11265" width="10.90625" style="1"/>
    <col min="11266" max="11266" width="11.54296875" style="1" customWidth="1"/>
    <col min="11267" max="11269" width="10.90625" style="1"/>
    <col min="11270" max="11270" width="11.54296875" style="1" customWidth="1"/>
    <col min="11271" max="11515" width="10.90625" style="1"/>
    <col min="11516" max="11516" width="6.453125" style="1" customWidth="1"/>
    <col min="11517" max="11517" width="34.08984375" style="1" customWidth="1"/>
    <col min="11518" max="11518" width="9.6328125" style="1" customWidth="1"/>
    <col min="11519" max="11521" width="10.90625" style="1"/>
    <col min="11522" max="11522" width="11.54296875" style="1" customWidth="1"/>
    <col min="11523" max="11525" width="10.90625" style="1"/>
    <col min="11526" max="11526" width="11.54296875" style="1" customWidth="1"/>
    <col min="11527" max="11771" width="10.90625" style="1"/>
    <col min="11772" max="11772" width="6.453125" style="1" customWidth="1"/>
    <col min="11773" max="11773" width="34.08984375" style="1" customWidth="1"/>
    <col min="11774" max="11774" width="9.6328125" style="1" customWidth="1"/>
    <col min="11775" max="11777" width="10.90625" style="1"/>
    <col min="11778" max="11778" width="11.54296875" style="1" customWidth="1"/>
    <col min="11779" max="11781" width="10.90625" style="1"/>
    <col min="11782" max="11782" width="11.54296875" style="1" customWidth="1"/>
    <col min="11783" max="12027" width="10.90625" style="1"/>
    <col min="12028" max="12028" width="6.453125" style="1" customWidth="1"/>
    <col min="12029" max="12029" width="34.08984375" style="1" customWidth="1"/>
    <col min="12030" max="12030" width="9.6328125" style="1" customWidth="1"/>
    <col min="12031" max="12033" width="10.90625" style="1"/>
    <col min="12034" max="12034" width="11.54296875" style="1" customWidth="1"/>
    <col min="12035" max="12037" width="10.90625" style="1"/>
    <col min="12038" max="12038" width="11.54296875" style="1" customWidth="1"/>
    <col min="12039" max="12283" width="10.90625" style="1"/>
    <col min="12284" max="12284" width="6.453125" style="1" customWidth="1"/>
    <col min="12285" max="12285" width="34.08984375" style="1" customWidth="1"/>
    <col min="12286" max="12286" width="9.6328125" style="1" customWidth="1"/>
    <col min="12287" max="12289" width="10.90625" style="1"/>
    <col min="12290" max="12290" width="11.54296875" style="1" customWidth="1"/>
    <col min="12291" max="12293" width="10.90625" style="1"/>
    <col min="12294" max="12294" width="11.54296875" style="1" customWidth="1"/>
    <col min="12295" max="12539" width="10.90625" style="1"/>
    <col min="12540" max="12540" width="6.453125" style="1" customWidth="1"/>
    <col min="12541" max="12541" width="34.08984375" style="1" customWidth="1"/>
    <col min="12542" max="12542" width="9.6328125" style="1" customWidth="1"/>
    <col min="12543" max="12545" width="10.90625" style="1"/>
    <col min="12546" max="12546" width="11.54296875" style="1" customWidth="1"/>
    <col min="12547" max="12549" width="10.90625" style="1"/>
    <col min="12550" max="12550" width="11.54296875" style="1" customWidth="1"/>
    <col min="12551" max="12795" width="10.90625" style="1"/>
    <col min="12796" max="12796" width="6.453125" style="1" customWidth="1"/>
    <col min="12797" max="12797" width="34.08984375" style="1" customWidth="1"/>
    <col min="12798" max="12798" width="9.6328125" style="1" customWidth="1"/>
    <col min="12799" max="12801" width="10.90625" style="1"/>
    <col min="12802" max="12802" width="11.54296875" style="1" customWidth="1"/>
    <col min="12803" max="12805" width="10.90625" style="1"/>
    <col min="12806" max="12806" width="11.54296875" style="1" customWidth="1"/>
    <col min="12807" max="13051" width="10.90625" style="1"/>
    <col min="13052" max="13052" width="6.453125" style="1" customWidth="1"/>
    <col min="13053" max="13053" width="34.08984375" style="1" customWidth="1"/>
    <col min="13054" max="13054" width="9.6328125" style="1" customWidth="1"/>
    <col min="13055" max="13057" width="10.90625" style="1"/>
    <col min="13058" max="13058" width="11.54296875" style="1" customWidth="1"/>
    <col min="13059" max="13061" width="10.90625" style="1"/>
    <col min="13062" max="13062" width="11.54296875" style="1" customWidth="1"/>
    <col min="13063" max="13307" width="10.90625" style="1"/>
    <col min="13308" max="13308" width="6.453125" style="1" customWidth="1"/>
    <col min="13309" max="13309" width="34.08984375" style="1" customWidth="1"/>
    <col min="13310" max="13310" width="9.6328125" style="1" customWidth="1"/>
    <col min="13311" max="13313" width="10.90625" style="1"/>
    <col min="13314" max="13314" width="11.54296875" style="1" customWidth="1"/>
    <col min="13315" max="13317" width="10.90625" style="1"/>
    <col min="13318" max="13318" width="11.54296875" style="1" customWidth="1"/>
    <col min="13319" max="13563" width="10.90625" style="1"/>
    <col min="13564" max="13564" width="6.453125" style="1" customWidth="1"/>
    <col min="13565" max="13565" width="34.08984375" style="1" customWidth="1"/>
    <col min="13566" max="13566" width="9.6328125" style="1" customWidth="1"/>
    <col min="13567" max="13569" width="10.90625" style="1"/>
    <col min="13570" max="13570" width="11.54296875" style="1" customWidth="1"/>
    <col min="13571" max="13573" width="10.90625" style="1"/>
    <col min="13574" max="13574" width="11.54296875" style="1" customWidth="1"/>
    <col min="13575" max="13819" width="10.90625" style="1"/>
    <col min="13820" max="13820" width="6.453125" style="1" customWidth="1"/>
    <col min="13821" max="13821" width="34.08984375" style="1" customWidth="1"/>
    <col min="13822" max="13822" width="9.6328125" style="1" customWidth="1"/>
    <col min="13823" max="13825" width="10.90625" style="1"/>
    <col min="13826" max="13826" width="11.54296875" style="1" customWidth="1"/>
    <col min="13827" max="13829" width="10.90625" style="1"/>
    <col min="13830" max="13830" width="11.54296875" style="1" customWidth="1"/>
    <col min="13831" max="14075" width="10.90625" style="1"/>
    <col min="14076" max="14076" width="6.453125" style="1" customWidth="1"/>
    <col min="14077" max="14077" width="34.08984375" style="1" customWidth="1"/>
    <col min="14078" max="14078" width="9.6328125" style="1" customWidth="1"/>
    <col min="14079" max="14081" width="10.90625" style="1"/>
    <col min="14082" max="14082" width="11.54296875" style="1" customWidth="1"/>
    <col min="14083" max="14085" width="10.90625" style="1"/>
    <col min="14086" max="14086" width="11.54296875" style="1" customWidth="1"/>
    <col min="14087" max="14331" width="10.90625" style="1"/>
    <col min="14332" max="14332" width="6.453125" style="1" customWidth="1"/>
    <col min="14333" max="14333" width="34.08984375" style="1" customWidth="1"/>
    <col min="14334" max="14334" width="9.6328125" style="1" customWidth="1"/>
    <col min="14335" max="14337" width="10.90625" style="1"/>
    <col min="14338" max="14338" width="11.54296875" style="1" customWidth="1"/>
    <col min="14339" max="14341" width="10.90625" style="1"/>
    <col min="14342" max="14342" width="11.54296875" style="1" customWidth="1"/>
    <col min="14343" max="14587" width="10.90625" style="1"/>
    <col min="14588" max="14588" width="6.453125" style="1" customWidth="1"/>
    <col min="14589" max="14589" width="34.08984375" style="1" customWidth="1"/>
    <col min="14590" max="14590" width="9.6328125" style="1" customWidth="1"/>
    <col min="14591" max="14593" width="10.90625" style="1"/>
    <col min="14594" max="14594" width="11.54296875" style="1" customWidth="1"/>
    <col min="14595" max="14597" width="10.90625" style="1"/>
    <col min="14598" max="14598" width="11.54296875" style="1" customWidth="1"/>
    <col min="14599" max="14843" width="10.90625" style="1"/>
    <col min="14844" max="14844" width="6.453125" style="1" customWidth="1"/>
    <col min="14845" max="14845" width="34.08984375" style="1" customWidth="1"/>
    <col min="14846" max="14846" width="9.6328125" style="1" customWidth="1"/>
    <col min="14847" max="14849" width="10.90625" style="1"/>
    <col min="14850" max="14850" width="11.54296875" style="1" customWidth="1"/>
    <col min="14851" max="14853" width="10.90625" style="1"/>
    <col min="14854" max="14854" width="11.54296875" style="1" customWidth="1"/>
    <col min="14855" max="15099" width="10.90625" style="1"/>
    <col min="15100" max="15100" width="6.453125" style="1" customWidth="1"/>
    <col min="15101" max="15101" width="34.08984375" style="1" customWidth="1"/>
    <col min="15102" max="15102" width="9.6328125" style="1" customWidth="1"/>
    <col min="15103" max="15105" width="10.90625" style="1"/>
    <col min="15106" max="15106" width="11.54296875" style="1" customWidth="1"/>
    <col min="15107" max="15109" width="10.90625" style="1"/>
    <col min="15110" max="15110" width="11.54296875" style="1" customWidth="1"/>
    <col min="15111" max="15355" width="10.90625" style="1"/>
    <col min="15356" max="15356" width="6.453125" style="1" customWidth="1"/>
    <col min="15357" max="15357" width="34.08984375" style="1" customWidth="1"/>
    <col min="15358" max="15358" width="9.6328125" style="1" customWidth="1"/>
    <col min="15359" max="15361" width="10.90625" style="1"/>
    <col min="15362" max="15362" width="11.54296875" style="1" customWidth="1"/>
    <col min="15363" max="15365" width="10.90625" style="1"/>
    <col min="15366" max="15366" width="11.54296875" style="1" customWidth="1"/>
    <col min="15367" max="15611" width="10.90625" style="1"/>
    <col min="15612" max="15612" width="6.453125" style="1" customWidth="1"/>
    <col min="15613" max="15613" width="34.08984375" style="1" customWidth="1"/>
    <col min="15614" max="15614" width="9.6328125" style="1" customWidth="1"/>
    <col min="15615" max="15617" width="10.90625" style="1"/>
    <col min="15618" max="15618" width="11.54296875" style="1" customWidth="1"/>
    <col min="15619" max="15621" width="10.90625" style="1"/>
    <col min="15622" max="15622" width="11.54296875" style="1" customWidth="1"/>
    <col min="15623" max="15867" width="10.90625" style="1"/>
    <col min="15868" max="15868" width="6.453125" style="1" customWidth="1"/>
    <col min="15869" max="15869" width="34.08984375" style="1" customWidth="1"/>
    <col min="15870" max="15870" width="9.6328125" style="1" customWidth="1"/>
    <col min="15871" max="15873" width="10.90625" style="1"/>
    <col min="15874" max="15874" width="11.54296875" style="1" customWidth="1"/>
    <col min="15875" max="15877" width="10.90625" style="1"/>
    <col min="15878" max="15878" width="11.54296875" style="1" customWidth="1"/>
    <col min="15879" max="16123" width="10.90625" style="1"/>
    <col min="16124" max="16124" width="6.453125" style="1" customWidth="1"/>
    <col min="16125" max="16125" width="34.08984375" style="1" customWidth="1"/>
    <col min="16126" max="16126" width="9.6328125" style="1" customWidth="1"/>
    <col min="16127" max="16129" width="10.90625" style="1"/>
    <col min="16130" max="16130" width="11.54296875" style="1" customWidth="1"/>
    <col min="16131" max="16133" width="10.90625" style="1"/>
    <col min="16134" max="16134" width="11.54296875" style="1" customWidth="1"/>
    <col min="16135" max="16384" width="10.90625" style="1"/>
  </cols>
  <sheetData>
    <row r="1" spans="1:24" ht="20" customHeight="1" thickBot="1">
      <c r="A1" s="403" t="s">
        <v>19</v>
      </c>
      <c r="B1" s="404"/>
      <c r="C1" s="404"/>
      <c r="D1" s="404"/>
      <c r="E1" s="404"/>
      <c r="F1" s="404"/>
      <c r="G1" s="404"/>
      <c r="H1" s="404"/>
      <c r="I1" s="404"/>
      <c r="J1" s="404"/>
      <c r="K1" s="404"/>
      <c r="L1" s="404"/>
      <c r="M1" s="404"/>
      <c r="N1" s="404"/>
      <c r="O1" s="404"/>
      <c r="P1" s="404"/>
      <c r="Q1" s="405"/>
    </row>
    <row r="2" spans="1:24" ht="24" customHeight="1">
      <c r="A2" s="409" t="s">
        <v>1</v>
      </c>
      <c r="B2" s="409"/>
      <c r="C2" s="409"/>
      <c r="D2" s="108" t="str">
        <f>'D.E.Sec'!B20</f>
        <v>A1</v>
      </c>
      <c r="E2" s="2"/>
      <c r="F2" s="11" t="s">
        <v>2</v>
      </c>
      <c r="G2" s="2" t="str">
        <f>'D.E.Sec'!D20</f>
        <v>ft</v>
      </c>
      <c r="H2" s="2"/>
      <c r="I2" s="36"/>
      <c r="J2" s="406" t="s">
        <v>3</v>
      </c>
      <c r="K2" s="406"/>
      <c r="L2" s="35">
        <f>'D.E.Sec'!E20</f>
        <v>1</v>
      </c>
      <c r="M2" s="407"/>
      <c r="N2" s="407"/>
      <c r="O2" s="407"/>
      <c r="P2" s="407"/>
      <c r="Q2" s="407"/>
    </row>
    <row r="3" spans="1:24" ht="24" customHeight="1">
      <c r="A3" s="410" t="s">
        <v>513</v>
      </c>
      <c r="B3" s="410"/>
      <c r="C3" s="410"/>
      <c r="D3" s="408" t="str">
        <f>'D.E.Sec'!C20</f>
        <v>TROTRO</v>
      </c>
      <c r="E3" s="408"/>
      <c r="F3" s="408"/>
      <c r="G3" s="408"/>
      <c r="H3" s="408"/>
      <c r="I3" s="408"/>
      <c r="J3" s="408"/>
      <c r="K3" s="408"/>
      <c r="L3" s="408"/>
      <c r="M3" s="408"/>
      <c r="N3" s="408"/>
      <c r="O3" s="408"/>
      <c r="P3" s="408"/>
      <c r="Q3" s="408"/>
    </row>
    <row r="4" spans="1:24" s="10" customFormat="1" ht="13.25" customHeight="1" thickBot="1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</row>
    <row r="5" spans="1:24" s="263" customFormat="1" ht="25.25" customHeight="1" thickBot="1">
      <c r="A5" s="262"/>
      <c r="B5" s="262"/>
      <c r="C5" s="262"/>
      <c r="D5" s="262"/>
      <c r="E5" s="143" t="str">
        <f>E13</f>
        <v>MATERIEL INTERNE</v>
      </c>
      <c r="F5" s="149"/>
      <c r="G5" s="143" t="str">
        <f>G13</f>
        <v>MATERIEL EXTERNE</v>
      </c>
      <c r="H5" s="149"/>
      <c r="I5" s="381" t="s">
        <v>82</v>
      </c>
      <c r="J5" s="394"/>
      <c r="K5" s="382"/>
      <c r="L5" s="397" t="str">
        <f>L12</f>
        <v>FOURNITURES INCORPOREES</v>
      </c>
      <c r="M5" s="382"/>
      <c r="N5" s="397" t="str">
        <f>N12</f>
        <v>SOUS-TRAITANCE &amp; PRESTATIONS</v>
      </c>
      <c r="O5" s="382"/>
      <c r="P5" s="397" t="str">
        <f>P12</f>
        <v>CO-TRAITANCE</v>
      </c>
      <c r="Q5" s="393"/>
      <c r="S5" s="264" t="s">
        <v>11</v>
      </c>
    </row>
    <row r="6" spans="1:24" s="263" customFormat="1" ht="25.5" customHeight="1" thickBot="1">
      <c r="A6" s="143" t="s">
        <v>18</v>
      </c>
      <c r="B6" s="265"/>
      <c r="C6" s="265"/>
      <c r="D6" s="149"/>
      <c r="E6" s="381">
        <f>F54</f>
        <v>120</v>
      </c>
      <c r="F6" s="393"/>
      <c r="G6" s="381">
        <f>H54</f>
        <v>2790</v>
      </c>
      <c r="H6" s="393"/>
      <c r="I6" s="381">
        <f>K54</f>
        <v>4750</v>
      </c>
      <c r="J6" s="394"/>
      <c r="K6" s="382"/>
      <c r="L6" s="411">
        <f>M54</f>
        <v>0</v>
      </c>
      <c r="M6" s="412"/>
      <c r="N6" s="411">
        <f>O54</f>
        <v>0</v>
      </c>
      <c r="O6" s="412"/>
      <c r="P6" s="411">
        <f>Q54</f>
        <v>0</v>
      </c>
      <c r="Q6" s="413"/>
      <c r="S6" s="266">
        <f>SUM(E6:Q6)</f>
        <v>7660</v>
      </c>
    </row>
    <row r="7" spans="1:24" ht="24" customHeight="1" thickBot="1">
      <c r="A7" s="143" t="s">
        <v>75</v>
      </c>
      <c r="B7" s="265"/>
      <c r="C7" s="265"/>
      <c r="D7" s="149"/>
      <c r="E7" s="381">
        <f>F56</f>
        <v>10</v>
      </c>
      <c r="F7" s="393"/>
      <c r="G7" s="381">
        <f>H56</f>
        <v>2790</v>
      </c>
      <c r="H7" s="393"/>
      <c r="I7" s="381">
        <f>K56</f>
        <v>4750</v>
      </c>
      <c r="J7" s="394"/>
      <c r="K7" s="382"/>
      <c r="L7" s="397">
        <f>M56</f>
        <v>0</v>
      </c>
      <c r="M7" s="382"/>
      <c r="N7" s="397">
        <f>O56</f>
        <v>0</v>
      </c>
      <c r="O7" s="382"/>
      <c r="P7" s="397">
        <f>Q56</f>
        <v>0</v>
      </c>
      <c r="Q7" s="393"/>
      <c r="S7" s="266">
        <f>SUM(E7:Q7)</f>
        <v>7550</v>
      </c>
    </row>
    <row r="8" spans="1:24" s="6" customFormat="1" ht="23" customHeight="1" thickBot="1">
      <c r="A8" s="143" t="s">
        <v>238</v>
      </c>
      <c r="B8" s="265"/>
      <c r="C8" s="265"/>
      <c r="D8" s="149"/>
      <c r="E8" s="414">
        <f>Feuille_Vente_Base!S39</f>
        <v>1.4084507042253522</v>
      </c>
      <c r="F8" s="401"/>
      <c r="G8" s="398">
        <f>Feuille_Vente_Base!S39</f>
        <v>1.4084507042253522</v>
      </c>
      <c r="H8" s="399"/>
      <c r="I8" s="398">
        <f>Feuille_Vente_Base!S39</f>
        <v>1.4084507042253522</v>
      </c>
      <c r="J8" s="402"/>
      <c r="K8" s="399"/>
      <c r="L8" s="398">
        <f>Feuille_Vente_Base!T39</f>
        <v>1.4084507042253522</v>
      </c>
      <c r="M8" s="399"/>
      <c r="N8" s="398">
        <f>Feuille_Vente_Base!U39</f>
        <v>1.4084507042253522</v>
      </c>
      <c r="O8" s="399"/>
      <c r="P8" s="400">
        <f>Feuille_Vente_Base!V40</f>
        <v>0</v>
      </c>
      <c r="Q8" s="401"/>
      <c r="S8" s="266">
        <f>SUM(E8:Q8)</f>
        <v>7.042253521126761</v>
      </c>
    </row>
    <row r="9" spans="1:24" ht="23" customHeight="1" thickBot="1">
      <c r="A9" s="143" t="s">
        <v>239</v>
      </c>
      <c r="B9" s="265"/>
      <c r="C9" s="265"/>
      <c r="D9" s="149"/>
      <c r="E9" s="381">
        <f>E7*E8</f>
        <v>14.084507042253522</v>
      </c>
      <c r="F9" s="393"/>
      <c r="G9" s="381">
        <f>G7*G8</f>
        <v>3929.5774647887329</v>
      </c>
      <c r="H9" s="393"/>
      <c r="I9" s="381">
        <f>I7*I8</f>
        <v>6690.140845070423</v>
      </c>
      <c r="J9" s="394"/>
      <c r="K9" s="393"/>
      <c r="L9" s="381">
        <f>L7*L8</f>
        <v>0</v>
      </c>
      <c r="M9" s="382"/>
      <c r="N9" s="381">
        <f>N7*N8</f>
        <v>0</v>
      </c>
      <c r="O9" s="382"/>
      <c r="P9" s="381">
        <f>P7*P8</f>
        <v>0</v>
      </c>
      <c r="Q9" s="382"/>
      <c r="S9" s="266">
        <f>SUM(E9:Q9)</f>
        <v>10633.802816901409</v>
      </c>
    </row>
    <row r="10" spans="1:24" ht="21" customHeight="1" thickBot="1">
      <c r="A10" s="147" t="s">
        <v>240</v>
      </c>
      <c r="B10" s="148"/>
      <c r="C10" s="148"/>
      <c r="D10" s="267"/>
      <c r="E10" s="395">
        <f>SUM(E6:F9)</f>
        <v>145.49295774647888</v>
      </c>
      <c r="F10" s="396"/>
      <c r="G10" s="268"/>
      <c r="H10" s="269"/>
      <c r="I10" s="268"/>
      <c r="J10" s="269"/>
      <c r="K10" s="268"/>
      <c r="L10" s="270"/>
      <c r="M10" s="270"/>
      <c r="N10" s="270"/>
      <c r="O10" s="270"/>
      <c r="P10" s="270"/>
      <c r="Q10" s="271"/>
    </row>
    <row r="11" spans="1:24" ht="15" thickBot="1">
      <c r="O11" s="272"/>
      <c r="P11" s="272"/>
      <c r="Q11" s="272"/>
    </row>
    <row r="12" spans="1:24" s="3" customFormat="1" ht="26.25" customHeight="1">
      <c r="A12" s="146"/>
      <c r="B12" s="383" t="s">
        <v>60</v>
      </c>
      <c r="C12" s="383" t="s">
        <v>15</v>
      </c>
      <c r="D12" s="386" t="s">
        <v>511</v>
      </c>
      <c r="E12" s="389" t="s">
        <v>7</v>
      </c>
      <c r="F12" s="390"/>
      <c r="G12" s="390"/>
      <c r="H12" s="390"/>
      <c r="I12" s="390"/>
      <c r="J12" s="390"/>
      <c r="K12" s="390"/>
      <c r="L12" s="391" t="s">
        <v>8</v>
      </c>
      <c r="M12" s="392"/>
      <c r="N12" s="391" t="s">
        <v>73</v>
      </c>
      <c r="O12" s="392"/>
      <c r="P12" s="391" t="s">
        <v>72</v>
      </c>
      <c r="Q12" s="392"/>
      <c r="V12" s="282"/>
    </row>
    <row r="13" spans="1:24" s="12" customFormat="1" ht="25.5" customHeight="1">
      <c r="A13" s="144"/>
      <c r="B13" s="384"/>
      <c r="C13" s="384"/>
      <c r="D13" s="387"/>
      <c r="E13" s="372" t="s">
        <v>241</v>
      </c>
      <c r="F13" s="373"/>
      <c r="G13" s="374" t="s">
        <v>242</v>
      </c>
      <c r="H13" s="375"/>
      <c r="I13" s="376" t="s">
        <v>9</v>
      </c>
      <c r="J13" s="378" t="s">
        <v>10</v>
      </c>
      <c r="K13" s="374" t="s">
        <v>11</v>
      </c>
      <c r="L13" s="369" t="s">
        <v>12</v>
      </c>
      <c r="M13" s="367" t="s">
        <v>11</v>
      </c>
      <c r="N13" s="369" t="s">
        <v>12</v>
      </c>
      <c r="O13" s="367" t="s">
        <v>11</v>
      </c>
      <c r="P13" s="369" t="s">
        <v>12</v>
      </c>
      <c r="Q13" s="367" t="s">
        <v>11</v>
      </c>
      <c r="V13" s="1"/>
    </row>
    <row r="14" spans="1:24" s="12" customFormat="1" ht="20.5" thickBot="1">
      <c r="A14" s="145" t="s">
        <v>13</v>
      </c>
      <c r="B14" s="385"/>
      <c r="C14" s="385"/>
      <c r="D14" s="388"/>
      <c r="E14" s="145" t="s">
        <v>12</v>
      </c>
      <c r="F14" s="145" t="s">
        <v>243</v>
      </c>
      <c r="G14" s="145" t="s">
        <v>12</v>
      </c>
      <c r="H14" s="145" t="s">
        <v>244</v>
      </c>
      <c r="I14" s="377"/>
      <c r="J14" s="379"/>
      <c r="K14" s="380"/>
      <c r="L14" s="370"/>
      <c r="M14" s="368"/>
      <c r="N14" s="370"/>
      <c r="O14" s="368"/>
      <c r="P14" s="370"/>
      <c r="Q14" s="368"/>
      <c r="U14" s="263"/>
    </row>
    <row r="15" spans="1:24" s="12" customFormat="1" ht="14.5" customHeight="1" thickBot="1">
      <c r="A15" s="15"/>
      <c r="B15" s="16"/>
      <c r="C15" s="16"/>
      <c r="D15" s="16"/>
      <c r="E15" s="28"/>
      <c r="F15" s="29"/>
      <c r="G15" s="30"/>
      <c r="H15" s="30"/>
      <c r="I15" s="30"/>
      <c r="J15" s="31"/>
      <c r="K15" s="60">
        <f t="shared" ref="K15:K16" si="0">(J15+I15)*D15*C15</f>
        <v>0</v>
      </c>
      <c r="L15" s="32"/>
      <c r="M15" s="18"/>
      <c r="N15" s="32"/>
      <c r="O15" s="18"/>
      <c r="P15" s="32"/>
      <c r="Q15" s="18"/>
      <c r="S15" s="371" t="s">
        <v>71</v>
      </c>
      <c r="T15" s="351"/>
      <c r="U15" s="352"/>
      <c r="V15" s="353"/>
      <c r="W15" s="283"/>
      <c r="X15" s="283"/>
    </row>
    <row r="16" spans="1:24" s="263" customFormat="1" ht="11" customHeight="1" thickBot="1">
      <c r="A16" s="38" t="s">
        <v>515</v>
      </c>
      <c r="B16" s="64" t="s">
        <v>258</v>
      </c>
      <c r="C16" s="64">
        <v>1</v>
      </c>
      <c r="D16" s="65">
        <v>12</v>
      </c>
      <c r="E16" s="41">
        <v>10</v>
      </c>
      <c r="F16" s="42">
        <f>C16*D16*E16</f>
        <v>120</v>
      </c>
      <c r="G16" s="42"/>
      <c r="H16" s="42">
        <f t="shared" ref="H16:H18" si="1">C16*D16*G16</f>
        <v>0</v>
      </c>
      <c r="I16" s="42"/>
      <c r="J16" s="43"/>
      <c r="K16" s="60">
        <f t="shared" si="0"/>
        <v>0</v>
      </c>
      <c r="L16" s="61"/>
      <c r="M16" s="60">
        <f>L16*D16*C16</f>
        <v>0</v>
      </c>
      <c r="N16" s="61"/>
      <c r="O16" s="60">
        <f>C16*D16*N16</f>
        <v>0</v>
      </c>
      <c r="P16" s="61"/>
      <c r="Q16" s="60">
        <f>P16*D16*C16</f>
        <v>0</v>
      </c>
      <c r="S16" s="371"/>
      <c r="T16" s="354"/>
      <c r="U16" s="355"/>
      <c r="V16" s="356"/>
      <c r="W16" s="283"/>
      <c r="X16" s="283"/>
    </row>
    <row r="17" spans="1:24" s="263" customFormat="1" ht="11" customHeight="1" thickBot="1">
      <c r="A17" s="38" t="s">
        <v>516</v>
      </c>
      <c r="B17" s="64" t="s">
        <v>258</v>
      </c>
      <c r="C17" s="64">
        <v>2</v>
      </c>
      <c r="D17" s="65">
        <v>5</v>
      </c>
      <c r="E17" s="41"/>
      <c r="F17" s="42">
        <f t="shared" ref="F17:F52" si="2">C17*D17*E17</f>
        <v>0</v>
      </c>
      <c r="G17" s="42"/>
      <c r="H17" s="42">
        <f t="shared" si="1"/>
        <v>0</v>
      </c>
      <c r="I17" s="42">
        <v>365</v>
      </c>
      <c r="J17" s="43"/>
      <c r="K17" s="60">
        <f>(J17+I17)*D17*C17</f>
        <v>3650</v>
      </c>
      <c r="L17" s="61"/>
      <c r="M17" s="60">
        <f t="shared" ref="M17:M53" si="3">L17*D17*C17</f>
        <v>0</v>
      </c>
      <c r="N17" s="61"/>
      <c r="O17" s="60">
        <f t="shared" ref="O17:O53" si="4">C17*D17*N17</f>
        <v>0</v>
      </c>
      <c r="P17" s="61"/>
      <c r="Q17" s="60">
        <f t="shared" ref="Q17:Q53" si="5">P17*D17*C17</f>
        <v>0</v>
      </c>
      <c r="S17" s="371"/>
      <c r="T17" s="357"/>
      <c r="U17" s="358"/>
      <c r="V17" s="359"/>
      <c r="W17" s="283"/>
      <c r="X17" s="283"/>
    </row>
    <row r="18" spans="1:24" s="263" customFormat="1" ht="15" thickBot="1">
      <c r="A18" s="38" t="s">
        <v>517</v>
      </c>
      <c r="B18" s="64" t="s">
        <v>258</v>
      </c>
      <c r="C18" s="64">
        <v>1</v>
      </c>
      <c r="D18" s="65">
        <v>2</v>
      </c>
      <c r="E18" s="41"/>
      <c r="F18" s="42">
        <f t="shared" si="2"/>
        <v>0</v>
      </c>
      <c r="G18" s="42"/>
      <c r="H18" s="42">
        <f t="shared" si="1"/>
        <v>0</v>
      </c>
      <c r="I18" s="42">
        <v>550</v>
      </c>
      <c r="J18" s="43"/>
      <c r="K18" s="60">
        <f>(J18+I18)*D18*C18</f>
        <v>1100</v>
      </c>
      <c r="L18" s="61"/>
      <c r="M18" s="60">
        <f t="shared" si="3"/>
        <v>0</v>
      </c>
      <c r="N18" s="61"/>
      <c r="O18" s="60">
        <f t="shared" si="4"/>
        <v>0</v>
      </c>
      <c r="P18" s="61"/>
      <c r="Q18" s="60">
        <f t="shared" si="5"/>
        <v>0</v>
      </c>
      <c r="S18" s="273" t="s">
        <v>484</v>
      </c>
      <c r="T18" s="360"/>
      <c r="U18" s="361"/>
      <c r="V18" s="361"/>
      <c r="W18" s="277"/>
    </row>
    <row r="19" spans="1:24" s="263" customFormat="1" ht="11" thickBot="1">
      <c r="A19" s="38" t="s">
        <v>518</v>
      </c>
      <c r="B19" s="64" t="s">
        <v>394</v>
      </c>
      <c r="C19" s="64">
        <v>3</v>
      </c>
      <c r="D19" s="65">
        <v>3</v>
      </c>
      <c r="E19" s="41"/>
      <c r="F19" s="42">
        <f t="shared" si="2"/>
        <v>0</v>
      </c>
      <c r="G19" s="42">
        <v>310</v>
      </c>
      <c r="H19" s="42">
        <f>C19*D19*G19</f>
        <v>2790</v>
      </c>
      <c r="I19" s="42"/>
      <c r="J19" s="43"/>
      <c r="K19" s="60">
        <f t="shared" ref="K19:K20" si="6">(J19+I19)*D19*C19</f>
        <v>0</v>
      </c>
      <c r="L19" s="61"/>
      <c r="M19" s="60">
        <f t="shared" si="3"/>
        <v>0</v>
      </c>
      <c r="N19" s="61"/>
      <c r="O19" s="60">
        <f t="shared" si="4"/>
        <v>0</v>
      </c>
      <c r="P19" s="61"/>
      <c r="Q19" s="60">
        <f t="shared" si="5"/>
        <v>0</v>
      </c>
      <c r="S19" s="273" t="s">
        <v>485</v>
      </c>
      <c r="T19" s="274"/>
      <c r="U19" s="275" t="s">
        <v>2</v>
      </c>
      <c r="V19" s="274"/>
    </row>
    <row r="20" spans="1:24" s="263" customFormat="1" ht="11" thickBot="1">
      <c r="A20" s="38" t="s">
        <v>512</v>
      </c>
      <c r="B20" s="64" t="s">
        <v>318</v>
      </c>
      <c r="C20" s="64"/>
      <c r="D20" s="65">
        <v>12000</v>
      </c>
      <c r="E20" s="41"/>
      <c r="F20" s="42">
        <f>C20*D20*E20</f>
        <v>0</v>
      </c>
      <c r="G20" s="42"/>
      <c r="H20" s="42">
        <f t="shared" ref="H20:H52" si="7">C20*D20*G20</f>
        <v>0</v>
      </c>
      <c r="I20" s="42"/>
      <c r="J20" s="43"/>
      <c r="K20" s="60">
        <f t="shared" si="6"/>
        <v>0</v>
      </c>
      <c r="L20" s="61"/>
      <c r="M20" s="60">
        <f t="shared" si="3"/>
        <v>0</v>
      </c>
      <c r="N20" s="61"/>
      <c r="O20" s="60">
        <f t="shared" si="4"/>
        <v>0</v>
      </c>
      <c r="P20" s="61"/>
      <c r="Q20" s="60">
        <f t="shared" si="5"/>
        <v>0</v>
      </c>
      <c r="S20" s="276" t="s">
        <v>486</v>
      </c>
      <c r="T20" s="362"/>
      <c r="U20" s="363"/>
      <c r="V20" s="364"/>
      <c r="W20" s="277"/>
    </row>
    <row r="21" spans="1:24" s="263" customFormat="1" ht="10.5">
      <c r="A21" s="38"/>
      <c r="B21" s="64"/>
      <c r="C21" s="64"/>
      <c r="D21" s="65"/>
      <c r="E21" s="41"/>
      <c r="F21" s="42">
        <f t="shared" si="2"/>
        <v>0</v>
      </c>
      <c r="G21" s="42"/>
      <c r="H21" s="42">
        <f t="shared" si="7"/>
        <v>0</v>
      </c>
      <c r="I21" s="42"/>
      <c r="J21" s="43"/>
      <c r="K21" s="60">
        <f t="shared" ref="K21:K53" si="8">(J21+I21)*D21*C21</f>
        <v>0</v>
      </c>
      <c r="L21" s="61"/>
      <c r="M21" s="60">
        <f t="shared" si="3"/>
        <v>0</v>
      </c>
      <c r="N21" s="61"/>
      <c r="O21" s="60">
        <f t="shared" si="4"/>
        <v>0</v>
      </c>
      <c r="P21" s="61"/>
      <c r="Q21" s="60">
        <f t="shared" si="5"/>
        <v>0</v>
      </c>
    </row>
    <row r="22" spans="1:24" s="263" customFormat="1" ht="10.5">
      <c r="A22" s="38"/>
      <c r="B22" s="64"/>
      <c r="C22" s="64"/>
      <c r="D22" s="65"/>
      <c r="E22" s="41"/>
      <c r="F22" s="42">
        <f t="shared" si="2"/>
        <v>0</v>
      </c>
      <c r="G22" s="42"/>
      <c r="H22" s="42">
        <f t="shared" si="7"/>
        <v>0</v>
      </c>
      <c r="I22" s="42"/>
      <c r="J22" s="43"/>
      <c r="K22" s="60">
        <f t="shared" si="8"/>
        <v>0</v>
      </c>
      <c r="L22" s="61"/>
      <c r="M22" s="60">
        <f t="shared" si="3"/>
        <v>0</v>
      </c>
      <c r="N22" s="61"/>
      <c r="O22" s="60">
        <f t="shared" si="4"/>
        <v>0</v>
      </c>
      <c r="P22" s="61"/>
      <c r="Q22" s="60">
        <f t="shared" si="5"/>
        <v>0</v>
      </c>
    </row>
    <row r="23" spans="1:24" s="263" customFormat="1" ht="10.5">
      <c r="A23" s="38"/>
      <c r="B23" s="64"/>
      <c r="C23" s="64"/>
      <c r="D23" s="65"/>
      <c r="E23" s="41"/>
      <c r="F23" s="42">
        <f t="shared" si="2"/>
        <v>0</v>
      </c>
      <c r="G23" s="42"/>
      <c r="H23" s="42">
        <f t="shared" si="7"/>
        <v>0</v>
      </c>
      <c r="I23" s="42"/>
      <c r="J23" s="43"/>
      <c r="K23" s="60">
        <f t="shared" si="8"/>
        <v>0</v>
      </c>
      <c r="L23" s="61"/>
      <c r="M23" s="60">
        <f t="shared" si="3"/>
        <v>0</v>
      </c>
      <c r="N23" s="61"/>
      <c r="O23" s="60">
        <f t="shared" si="4"/>
        <v>0</v>
      </c>
      <c r="P23" s="61"/>
      <c r="Q23" s="60">
        <f t="shared" si="5"/>
        <v>0</v>
      </c>
    </row>
    <row r="24" spans="1:24" s="263" customFormat="1" ht="10.5">
      <c r="A24" s="38"/>
      <c r="B24" s="64"/>
      <c r="C24" s="64"/>
      <c r="D24" s="65"/>
      <c r="E24" s="41"/>
      <c r="F24" s="42">
        <f t="shared" si="2"/>
        <v>0</v>
      </c>
      <c r="G24" s="42"/>
      <c r="H24" s="42">
        <f t="shared" si="7"/>
        <v>0</v>
      </c>
      <c r="I24" s="42"/>
      <c r="J24" s="43"/>
      <c r="K24" s="60">
        <f t="shared" si="8"/>
        <v>0</v>
      </c>
      <c r="L24" s="61"/>
      <c r="M24" s="60">
        <f t="shared" si="3"/>
        <v>0</v>
      </c>
      <c r="N24" s="61"/>
      <c r="O24" s="60">
        <f t="shared" si="4"/>
        <v>0</v>
      </c>
      <c r="P24" s="61"/>
      <c r="Q24" s="60">
        <f t="shared" si="5"/>
        <v>0</v>
      </c>
    </row>
    <row r="25" spans="1:24" s="263" customFormat="1" ht="10.5">
      <c r="A25" s="38"/>
      <c r="B25" s="64"/>
      <c r="C25" s="64"/>
      <c r="D25" s="65"/>
      <c r="E25" s="41"/>
      <c r="F25" s="42">
        <f t="shared" si="2"/>
        <v>0</v>
      </c>
      <c r="G25" s="42"/>
      <c r="H25" s="42">
        <f t="shared" si="7"/>
        <v>0</v>
      </c>
      <c r="I25" s="42"/>
      <c r="J25" s="43"/>
      <c r="K25" s="60">
        <f t="shared" si="8"/>
        <v>0</v>
      </c>
      <c r="L25" s="61"/>
      <c r="M25" s="60">
        <f t="shared" si="3"/>
        <v>0</v>
      </c>
      <c r="N25" s="61"/>
      <c r="O25" s="60">
        <f t="shared" si="4"/>
        <v>0</v>
      </c>
      <c r="P25" s="61"/>
      <c r="Q25" s="60">
        <f t="shared" si="5"/>
        <v>0</v>
      </c>
    </row>
    <row r="26" spans="1:24" s="12" customFormat="1" ht="10">
      <c r="A26" s="38"/>
      <c r="B26" s="20"/>
      <c r="C26" s="20"/>
      <c r="D26" s="37"/>
      <c r="E26" s="17"/>
      <c r="F26" s="42">
        <f t="shared" si="2"/>
        <v>0</v>
      </c>
      <c r="G26" s="42"/>
      <c r="H26" s="42">
        <f t="shared" si="7"/>
        <v>0</v>
      </c>
      <c r="I26" s="15"/>
      <c r="J26" s="43"/>
      <c r="K26" s="60">
        <f t="shared" si="8"/>
        <v>0</v>
      </c>
      <c r="L26" s="61"/>
      <c r="M26" s="60">
        <f t="shared" si="3"/>
        <v>0</v>
      </c>
      <c r="N26" s="19"/>
      <c r="O26" s="60">
        <f t="shared" si="4"/>
        <v>0</v>
      </c>
      <c r="P26" s="19"/>
      <c r="Q26" s="60">
        <f t="shared" si="5"/>
        <v>0</v>
      </c>
    </row>
    <row r="27" spans="1:24" s="12" customFormat="1" ht="10">
      <c r="A27" s="38"/>
      <c r="B27" s="20"/>
      <c r="C27" s="20"/>
      <c r="D27" s="37"/>
      <c r="E27" s="17"/>
      <c r="F27" s="42">
        <f t="shared" si="2"/>
        <v>0</v>
      </c>
      <c r="G27" s="42"/>
      <c r="H27" s="42">
        <f t="shared" si="7"/>
        <v>0</v>
      </c>
      <c r="I27" s="15"/>
      <c r="J27" s="43"/>
      <c r="K27" s="60">
        <f t="shared" si="8"/>
        <v>0</v>
      </c>
      <c r="L27" s="61"/>
      <c r="M27" s="60">
        <f t="shared" si="3"/>
        <v>0</v>
      </c>
      <c r="N27" s="19"/>
      <c r="O27" s="60">
        <f t="shared" si="4"/>
        <v>0</v>
      </c>
      <c r="P27" s="19"/>
      <c r="Q27" s="60">
        <f t="shared" si="5"/>
        <v>0</v>
      </c>
    </row>
    <row r="28" spans="1:24" s="263" customFormat="1" ht="10">
      <c r="A28" s="38"/>
      <c r="B28" s="20"/>
      <c r="C28" s="20"/>
      <c r="D28" s="37"/>
      <c r="E28" s="41"/>
      <c r="F28" s="42">
        <f t="shared" si="2"/>
        <v>0</v>
      </c>
      <c r="G28" s="42"/>
      <c r="H28" s="42">
        <f t="shared" si="7"/>
        <v>0</v>
      </c>
      <c r="I28" s="15"/>
      <c r="J28" s="43"/>
      <c r="K28" s="60">
        <f t="shared" si="8"/>
        <v>0</v>
      </c>
      <c r="L28" s="61"/>
      <c r="M28" s="60">
        <f t="shared" si="3"/>
        <v>0</v>
      </c>
      <c r="N28" s="19"/>
      <c r="O28" s="60">
        <f t="shared" si="4"/>
        <v>0</v>
      </c>
      <c r="P28" s="19"/>
      <c r="Q28" s="60">
        <f t="shared" si="5"/>
        <v>0</v>
      </c>
    </row>
    <row r="29" spans="1:24" s="263" customFormat="1" ht="10">
      <c r="A29" s="38"/>
      <c r="B29" s="20"/>
      <c r="C29" s="20"/>
      <c r="D29" s="37"/>
      <c r="E29" s="41"/>
      <c r="F29" s="42">
        <f t="shared" si="2"/>
        <v>0</v>
      </c>
      <c r="G29" s="42"/>
      <c r="H29" s="42">
        <f t="shared" si="7"/>
        <v>0</v>
      </c>
      <c r="I29" s="15"/>
      <c r="J29" s="43"/>
      <c r="K29" s="60">
        <f t="shared" si="8"/>
        <v>0</v>
      </c>
      <c r="L29" s="61"/>
      <c r="M29" s="60">
        <f t="shared" si="3"/>
        <v>0</v>
      </c>
      <c r="N29" s="19"/>
      <c r="O29" s="60">
        <f t="shared" si="4"/>
        <v>0</v>
      </c>
      <c r="P29" s="19"/>
      <c r="Q29" s="60">
        <f t="shared" si="5"/>
        <v>0</v>
      </c>
    </row>
    <row r="30" spans="1:24" s="263" customFormat="1" ht="10">
      <c r="A30" s="38"/>
      <c r="B30" s="20"/>
      <c r="C30" s="20"/>
      <c r="D30" s="37"/>
      <c r="E30" s="41"/>
      <c r="F30" s="42">
        <f t="shared" si="2"/>
        <v>0</v>
      </c>
      <c r="G30" s="42"/>
      <c r="H30" s="42">
        <f t="shared" si="7"/>
        <v>0</v>
      </c>
      <c r="I30" s="15"/>
      <c r="J30" s="43"/>
      <c r="K30" s="60">
        <f t="shared" si="8"/>
        <v>0</v>
      </c>
      <c r="L30" s="61"/>
      <c r="M30" s="60">
        <f t="shared" si="3"/>
        <v>0</v>
      </c>
      <c r="N30" s="19"/>
      <c r="O30" s="60">
        <f t="shared" si="4"/>
        <v>0</v>
      </c>
      <c r="P30" s="19"/>
      <c r="Q30" s="60">
        <f t="shared" si="5"/>
        <v>0</v>
      </c>
    </row>
    <row r="31" spans="1:24" s="263" customFormat="1" ht="10">
      <c r="A31" s="45"/>
      <c r="B31" s="20"/>
      <c r="C31" s="20"/>
      <c r="D31" s="37"/>
      <c r="E31" s="41"/>
      <c r="F31" s="42">
        <f t="shared" si="2"/>
        <v>0</v>
      </c>
      <c r="G31" s="42"/>
      <c r="H31" s="42">
        <f t="shared" si="7"/>
        <v>0</v>
      </c>
      <c r="I31" s="15"/>
      <c r="J31" s="43"/>
      <c r="K31" s="60">
        <f t="shared" si="8"/>
        <v>0</v>
      </c>
      <c r="L31" s="61"/>
      <c r="M31" s="60">
        <f t="shared" si="3"/>
        <v>0</v>
      </c>
      <c r="N31" s="19"/>
      <c r="O31" s="60">
        <f t="shared" si="4"/>
        <v>0</v>
      </c>
      <c r="P31" s="19"/>
      <c r="Q31" s="60">
        <f t="shared" si="5"/>
        <v>0</v>
      </c>
    </row>
    <row r="32" spans="1:24" s="263" customFormat="1" ht="10">
      <c r="A32" s="38"/>
      <c r="B32" s="20"/>
      <c r="C32" s="20"/>
      <c r="D32" s="40"/>
      <c r="E32" s="41"/>
      <c r="F32" s="42">
        <f t="shared" si="2"/>
        <v>0</v>
      </c>
      <c r="G32" s="42"/>
      <c r="H32" s="42">
        <f t="shared" si="7"/>
        <v>0</v>
      </c>
      <c r="I32" s="15"/>
      <c r="J32" s="43"/>
      <c r="K32" s="60">
        <f t="shared" si="8"/>
        <v>0</v>
      </c>
      <c r="L32" s="61"/>
      <c r="M32" s="60">
        <f t="shared" si="3"/>
        <v>0</v>
      </c>
      <c r="N32" s="19"/>
      <c r="O32" s="60">
        <f t="shared" si="4"/>
        <v>0</v>
      </c>
      <c r="P32" s="19"/>
      <c r="Q32" s="60">
        <f t="shared" si="5"/>
        <v>0</v>
      </c>
    </row>
    <row r="33" spans="1:17" s="263" customFormat="1" ht="10">
      <c r="A33" s="38"/>
      <c r="B33" s="20"/>
      <c r="C33" s="20"/>
      <c r="D33" s="40"/>
      <c r="E33" s="41"/>
      <c r="F33" s="42">
        <f t="shared" si="2"/>
        <v>0</v>
      </c>
      <c r="G33" s="42"/>
      <c r="H33" s="42">
        <f t="shared" si="7"/>
        <v>0</v>
      </c>
      <c r="I33" s="15"/>
      <c r="J33" s="43"/>
      <c r="K33" s="60">
        <f t="shared" si="8"/>
        <v>0</v>
      </c>
      <c r="L33" s="61"/>
      <c r="M33" s="60">
        <f t="shared" si="3"/>
        <v>0</v>
      </c>
      <c r="N33" s="19"/>
      <c r="O33" s="60">
        <f t="shared" si="4"/>
        <v>0</v>
      </c>
      <c r="P33" s="19"/>
      <c r="Q33" s="60">
        <f t="shared" si="5"/>
        <v>0</v>
      </c>
    </row>
    <row r="34" spans="1:17" s="263" customFormat="1" ht="10">
      <c r="A34" s="38"/>
      <c r="B34" s="20"/>
      <c r="C34" s="20"/>
      <c r="D34" s="40"/>
      <c r="E34" s="41"/>
      <c r="F34" s="42">
        <f t="shared" si="2"/>
        <v>0</v>
      </c>
      <c r="G34" s="42"/>
      <c r="H34" s="42">
        <f t="shared" si="7"/>
        <v>0</v>
      </c>
      <c r="I34" s="15"/>
      <c r="J34" s="43"/>
      <c r="K34" s="60">
        <f t="shared" si="8"/>
        <v>0</v>
      </c>
      <c r="L34" s="61"/>
      <c r="M34" s="60">
        <f t="shared" si="3"/>
        <v>0</v>
      </c>
      <c r="N34" s="19"/>
      <c r="O34" s="60">
        <f t="shared" si="4"/>
        <v>0</v>
      </c>
      <c r="P34" s="19"/>
      <c r="Q34" s="60">
        <f t="shared" si="5"/>
        <v>0</v>
      </c>
    </row>
    <row r="35" spans="1:17" s="263" customFormat="1" ht="10">
      <c r="A35" s="45"/>
      <c r="B35" s="20"/>
      <c r="C35" s="20"/>
      <c r="D35" s="40"/>
      <c r="E35" s="41"/>
      <c r="F35" s="42">
        <f t="shared" si="2"/>
        <v>0</v>
      </c>
      <c r="G35" s="42"/>
      <c r="H35" s="42">
        <f t="shared" si="7"/>
        <v>0</v>
      </c>
      <c r="I35" s="15"/>
      <c r="J35" s="43"/>
      <c r="K35" s="60">
        <f t="shared" si="8"/>
        <v>0</v>
      </c>
      <c r="L35" s="61"/>
      <c r="M35" s="60">
        <f t="shared" si="3"/>
        <v>0</v>
      </c>
      <c r="N35" s="19"/>
      <c r="O35" s="60">
        <f t="shared" si="4"/>
        <v>0</v>
      </c>
      <c r="P35" s="19"/>
      <c r="Q35" s="60">
        <f t="shared" si="5"/>
        <v>0</v>
      </c>
    </row>
    <row r="36" spans="1:17" s="263" customFormat="1" ht="10">
      <c r="A36" s="45"/>
      <c r="B36" s="20"/>
      <c r="C36" s="20"/>
      <c r="D36" s="40"/>
      <c r="E36" s="41"/>
      <c r="F36" s="42">
        <f t="shared" si="2"/>
        <v>0</v>
      </c>
      <c r="G36" s="42"/>
      <c r="H36" s="42">
        <f t="shared" si="7"/>
        <v>0</v>
      </c>
      <c r="I36" s="15"/>
      <c r="J36" s="43"/>
      <c r="K36" s="60">
        <f t="shared" si="8"/>
        <v>0</v>
      </c>
      <c r="L36" s="61"/>
      <c r="M36" s="60">
        <f t="shared" si="3"/>
        <v>0</v>
      </c>
      <c r="N36" s="19"/>
      <c r="O36" s="60">
        <f t="shared" si="4"/>
        <v>0</v>
      </c>
      <c r="P36" s="19"/>
      <c r="Q36" s="60">
        <f t="shared" si="5"/>
        <v>0</v>
      </c>
    </row>
    <row r="37" spans="1:17" s="12" customFormat="1" ht="10.25" customHeight="1">
      <c r="A37" s="38"/>
      <c r="B37" s="20"/>
      <c r="C37" s="20"/>
      <c r="D37" s="37"/>
      <c r="E37" s="17"/>
      <c r="F37" s="42">
        <f t="shared" si="2"/>
        <v>0</v>
      </c>
      <c r="G37" s="42"/>
      <c r="H37" s="42">
        <f t="shared" si="7"/>
        <v>0</v>
      </c>
      <c r="I37" s="15"/>
      <c r="J37" s="43"/>
      <c r="K37" s="60">
        <f t="shared" si="8"/>
        <v>0</v>
      </c>
      <c r="L37" s="61"/>
      <c r="M37" s="60">
        <f t="shared" si="3"/>
        <v>0</v>
      </c>
      <c r="N37" s="19"/>
      <c r="O37" s="60">
        <f t="shared" si="4"/>
        <v>0</v>
      </c>
      <c r="P37" s="19"/>
      <c r="Q37" s="60">
        <f t="shared" si="5"/>
        <v>0</v>
      </c>
    </row>
    <row r="38" spans="1:17" s="12" customFormat="1" ht="10.25" customHeight="1">
      <c r="A38" s="38"/>
      <c r="B38" s="20"/>
      <c r="C38" s="20"/>
      <c r="D38" s="37"/>
      <c r="E38" s="17"/>
      <c r="F38" s="42">
        <f t="shared" si="2"/>
        <v>0</v>
      </c>
      <c r="G38" s="42"/>
      <c r="H38" s="42">
        <f t="shared" si="7"/>
        <v>0</v>
      </c>
      <c r="I38" s="15"/>
      <c r="J38" s="43"/>
      <c r="K38" s="60">
        <f t="shared" si="8"/>
        <v>0</v>
      </c>
      <c r="L38" s="61"/>
      <c r="M38" s="60">
        <f t="shared" si="3"/>
        <v>0</v>
      </c>
      <c r="N38" s="19"/>
      <c r="O38" s="60">
        <f t="shared" si="4"/>
        <v>0</v>
      </c>
      <c r="P38" s="19"/>
      <c r="Q38" s="60">
        <f t="shared" si="5"/>
        <v>0</v>
      </c>
    </row>
    <row r="39" spans="1:17" s="12" customFormat="1" ht="10.25" customHeight="1">
      <c r="A39" s="38"/>
      <c r="B39" s="20"/>
      <c r="C39" s="20"/>
      <c r="D39" s="37"/>
      <c r="E39" s="17"/>
      <c r="F39" s="42">
        <f t="shared" si="2"/>
        <v>0</v>
      </c>
      <c r="G39" s="42"/>
      <c r="H39" s="42">
        <f t="shared" si="7"/>
        <v>0</v>
      </c>
      <c r="I39" s="15"/>
      <c r="J39" s="43"/>
      <c r="K39" s="60">
        <f t="shared" si="8"/>
        <v>0</v>
      </c>
      <c r="L39" s="61"/>
      <c r="M39" s="60">
        <f t="shared" si="3"/>
        <v>0</v>
      </c>
      <c r="N39" s="19"/>
      <c r="O39" s="60">
        <f t="shared" si="4"/>
        <v>0</v>
      </c>
      <c r="P39" s="19"/>
      <c r="Q39" s="60">
        <f t="shared" si="5"/>
        <v>0</v>
      </c>
    </row>
    <row r="40" spans="1:17" s="12" customFormat="1" ht="10.25" customHeight="1">
      <c r="A40" s="38"/>
      <c r="B40" s="20"/>
      <c r="C40" s="20"/>
      <c r="D40" s="37"/>
      <c r="E40" s="17"/>
      <c r="F40" s="42">
        <f t="shared" si="2"/>
        <v>0</v>
      </c>
      <c r="G40" s="42"/>
      <c r="H40" s="42">
        <f t="shared" si="7"/>
        <v>0</v>
      </c>
      <c r="I40" s="15"/>
      <c r="J40" s="43"/>
      <c r="K40" s="60">
        <f t="shared" si="8"/>
        <v>0</v>
      </c>
      <c r="L40" s="61"/>
      <c r="M40" s="60">
        <f t="shared" si="3"/>
        <v>0</v>
      </c>
      <c r="N40" s="19"/>
      <c r="O40" s="60">
        <f t="shared" si="4"/>
        <v>0</v>
      </c>
      <c r="P40" s="19"/>
      <c r="Q40" s="60">
        <f t="shared" si="5"/>
        <v>0</v>
      </c>
    </row>
    <row r="41" spans="1:17" s="12" customFormat="1" ht="10.25" customHeight="1">
      <c r="A41" s="38"/>
      <c r="B41" s="20"/>
      <c r="C41" s="20"/>
      <c r="D41" s="37"/>
      <c r="E41" s="17"/>
      <c r="F41" s="42">
        <f t="shared" si="2"/>
        <v>0</v>
      </c>
      <c r="G41" s="42"/>
      <c r="H41" s="42">
        <f t="shared" si="7"/>
        <v>0</v>
      </c>
      <c r="I41" s="15"/>
      <c r="J41" s="43"/>
      <c r="K41" s="60">
        <f t="shared" si="8"/>
        <v>0</v>
      </c>
      <c r="L41" s="61"/>
      <c r="M41" s="60">
        <f t="shared" si="3"/>
        <v>0</v>
      </c>
      <c r="N41" s="19"/>
      <c r="O41" s="60">
        <f t="shared" si="4"/>
        <v>0</v>
      </c>
      <c r="P41" s="19"/>
      <c r="Q41" s="60">
        <f t="shared" si="5"/>
        <v>0</v>
      </c>
    </row>
    <row r="42" spans="1:17" s="12" customFormat="1" ht="10.25" customHeight="1">
      <c r="A42" s="38"/>
      <c r="B42" s="20"/>
      <c r="C42" s="20"/>
      <c r="D42" s="37"/>
      <c r="E42" s="17"/>
      <c r="F42" s="42">
        <f t="shared" si="2"/>
        <v>0</v>
      </c>
      <c r="G42" s="42"/>
      <c r="H42" s="42">
        <f t="shared" si="7"/>
        <v>0</v>
      </c>
      <c r="I42" s="15"/>
      <c r="J42" s="43"/>
      <c r="K42" s="60">
        <f t="shared" si="8"/>
        <v>0</v>
      </c>
      <c r="L42" s="61"/>
      <c r="M42" s="60">
        <f t="shared" si="3"/>
        <v>0</v>
      </c>
      <c r="N42" s="19"/>
      <c r="O42" s="60">
        <f t="shared" si="4"/>
        <v>0</v>
      </c>
      <c r="P42" s="19"/>
      <c r="Q42" s="60">
        <f t="shared" si="5"/>
        <v>0</v>
      </c>
    </row>
    <row r="43" spans="1:17" s="12" customFormat="1" ht="10.25" customHeight="1">
      <c r="A43" s="38"/>
      <c r="B43" s="20"/>
      <c r="C43" s="20"/>
      <c r="D43" s="37"/>
      <c r="E43" s="17"/>
      <c r="F43" s="42">
        <f t="shared" si="2"/>
        <v>0</v>
      </c>
      <c r="G43" s="42"/>
      <c r="H43" s="42">
        <f t="shared" si="7"/>
        <v>0</v>
      </c>
      <c r="I43" s="15"/>
      <c r="J43" s="43"/>
      <c r="K43" s="60">
        <f t="shared" si="8"/>
        <v>0</v>
      </c>
      <c r="L43" s="61"/>
      <c r="M43" s="60">
        <f t="shared" si="3"/>
        <v>0</v>
      </c>
      <c r="N43" s="19"/>
      <c r="O43" s="60">
        <f t="shared" si="4"/>
        <v>0</v>
      </c>
      <c r="P43" s="19"/>
      <c r="Q43" s="60">
        <f t="shared" si="5"/>
        <v>0</v>
      </c>
    </row>
    <row r="44" spans="1:17" s="12" customFormat="1" ht="10.25" customHeight="1">
      <c r="A44" s="38"/>
      <c r="B44" s="20"/>
      <c r="C44" s="20"/>
      <c r="D44" s="37"/>
      <c r="E44" s="17"/>
      <c r="F44" s="42">
        <f t="shared" si="2"/>
        <v>0</v>
      </c>
      <c r="G44" s="42"/>
      <c r="H44" s="42">
        <f t="shared" si="7"/>
        <v>0</v>
      </c>
      <c r="I44" s="15"/>
      <c r="J44" s="43"/>
      <c r="K44" s="60">
        <f t="shared" si="8"/>
        <v>0</v>
      </c>
      <c r="L44" s="61"/>
      <c r="M44" s="60">
        <f t="shared" si="3"/>
        <v>0</v>
      </c>
      <c r="N44" s="19"/>
      <c r="O44" s="60">
        <f t="shared" si="4"/>
        <v>0</v>
      </c>
      <c r="P44" s="19"/>
      <c r="Q44" s="60">
        <f t="shared" si="5"/>
        <v>0</v>
      </c>
    </row>
    <row r="45" spans="1:17" s="12" customFormat="1" ht="10.25" customHeight="1">
      <c r="A45" s="38"/>
      <c r="B45" s="20"/>
      <c r="C45" s="20"/>
      <c r="D45" s="37"/>
      <c r="E45" s="17"/>
      <c r="F45" s="42">
        <f t="shared" si="2"/>
        <v>0</v>
      </c>
      <c r="G45" s="42"/>
      <c r="H45" s="42">
        <f t="shared" si="7"/>
        <v>0</v>
      </c>
      <c r="I45" s="15"/>
      <c r="J45" s="43"/>
      <c r="K45" s="60">
        <f t="shared" si="8"/>
        <v>0</v>
      </c>
      <c r="L45" s="61"/>
      <c r="M45" s="60">
        <f t="shared" si="3"/>
        <v>0</v>
      </c>
      <c r="N45" s="19"/>
      <c r="O45" s="60">
        <f t="shared" si="4"/>
        <v>0</v>
      </c>
      <c r="P45" s="19"/>
      <c r="Q45" s="60">
        <f t="shared" si="5"/>
        <v>0</v>
      </c>
    </row>
    <row r="46" spans="1:17" s="12" customFormat="1" ht="10.25" customHeight="1">
      <c r="A46" s="38"/>
      <c r="B46" s="20"/>
      <c r="C46" s="20"/>
      <c r="D46" s="37"/>
      <c r="E46" s="17"/>
      <c r="F46" s="42">
        <f t="shared" si="2"/>
        <v>0</v>
      </c>
      <c r="G46" s="42"/>
      <c r="H46" s="42">
        <f t="shared" si="7"/>
        <v>0</v>
      </c>
      <c r="I46" s="15"/>
      <c r="J46" s="43"/>
      <c r="K46" s="60">
        <f t="shared" si="8"/>
        <v>0</v>
      </c>
      <c r="L46" s="61"/>
      <c r="M46" s="60">
        <f t="shared" si="3"/>
        <v>0</v>
      </c>
      <c r="N46" s="19"/>
      <c r="O46" s="60">
        <f t="shared" si="4"/>
        <v>0</v>
      </c>
      <c r="P46" s="19"/>
      <c r="Q46" s="60">
        <f t="shared" si="5"/>
        <v>0</v>
      </c>
    </row>
    <row r="47" spans="1:17" s="12" customFormat="1" ht="10.25" customHeight="1">
      <c r="A47" s="38"/>
      <c r="B47" s="20"/>
      <c r="C47" s="20"/>
      <c r="D47" s="37"/>
      <c r="E47" s="17"/>
      <c r="F47" s="42">
        <f t="shared" si="2"/>
        <v>0</v>
      </c>
      <c r="G47" s="42"/>
      <c r="H47" s="42">
        <f t="shared" si="7"/>
        <v>0</v>
      </c>
      <c r="I47" s="15"/>
      <c r="J47" s="43"/>
      <c r="K47" s="60">
        <f t="shared" si="8"/>
        <v>0</v>
      </c>
      <c r="L47" s="61"/>
      <c r="M47" s="60">
        <f t="shared" si="3"/>
        <v>0</v>
      </c>
      <c r="N47" s="19"/>
      <c r="O47" s="60">
        <f t="shared" si="4"/>
        <v>0</v>
      </c>
      <c r="P47" s="19"/>
      <c r="Q47" s="60">
        <f t="shared" si="5"/>
        <v>0</v>
      </c>
    </row>
    <row r="48" spans="1:17" s="12" customFormat="1" ht="10.25" customHeight="1">
      <c r="A48" s="38"/>
      <c r="B48" s="20"/>
      <c r="C48" s="20"/>
      <c r="D48" s="37"/>
      <c r="E48" s="17"/>
      <c r="F48" s="42">
        <f t="shared" si="2"/>
        <v>0</v>
      </c>
      <c r="G48" s="42"/>
      <c r="H48" s="42">
        <f t="shared" si="7"/>
        <v>0</v>
      </c>
      <c r="I48" s="15"/>
      <c r="J48" s="43"/>
      <c r="K48" s="60">
        <f t="shared" si="8"/>
        <v>0</v>
      </c>
      <c r="L48" s="61"/>
      <c r="M48" s="60">
        <f t="shared" si="3"/>
        <v>0</v>
      </c>
      <c r="N48" s="19"/>
      <c r="O48" s="60">
        <f t="shared" si="4"/>
        <v>0</v>
      </c>
      <c r="P48" s="19"/>
      <c r="Q48" s="60">
        <f t="shared" si="5"/>
        <v>0</v>
      </c>
    </row>
    <row r="49" spans="1:17" s="12" customFormat="1" ht="10.25" customHeight="1">
      <c r="A49" s="38"/>
      <c r="B49" s="20"/>
      <c r="C49" s="20"/>
      <c r="D49" s="37"/>
      <c r="E49" s="17"/>
      <c r="F49" s="42">
        <f t="shared" si="2"/>
        <v>0</v>
      </c>
      <c r="G49" s="42"/>
      <c r="H49" s="42">
        <f t="shared" si="7"/>
        <v>0</v>
      </c>
      <c r="I49" s="15"/>
      <c r="J49" s="43"/>
      <c r="K49" s="60">
        <f t="shared" si="8"/>
        <v>0</v>
      </c>
      <c r="L49" s="61"/>
      <c r="M49" s="60">
        <f t="shared" si="3"/>
        <v>0</v>
      </c>
      <c r="N49" s="19"/>
      <c r="O49" s="60">
        <f t="shared" si="4"/>
        <v>0</v>
      </c>
      <c r="P49" s="19"/>
      <c r="Q49" s="60">
        <f t="shared" si="5"/>
        <v>0</v>
      </c>
    </row>
    <row r="50" spans="1:17" s="12" customFormat="1" ht="10.25" customHeight="1">
      <c r="A50" s="38"/>
      <c r="B50" s="20"/>
      <c r="C50" s="20"/>
      <c r="D50" s="37"/>
      <c r="E50" s="41"/>
      <c r="F50" s="42">
        <f t="shared" si="2"/>
        <v>0</v>
      </c>
      <c r="G50" s="42"/>
      <c r="H50" s="42">
        <f t="shared" si="7"/>
        <v>0</v>
      </c>
      <c r="I50" s="15"/>
      <c r="J50" s="43"/>
      <c r="K50" s="60">
        <f t="shared" si="8"/>
        <v>0</v>
      </c>
      <c r="L50" s="61"/>
      <c r="M50" s="60">
        <f t="shared" si="3"/>
        <v>0</v>
      </c>
      <c r="N50" s="19"/>
      <c r="O50" s="60">
        <f t="shared" si="4"/>
        <v>0</v>
      </c>
      <c r="P50" s="19"/>
      <c r="Q50" s="60">
        <f t="shared" si="5"/>
        <v>0</v>
      </c>
    </row>
    <row r="51" spans="1:17" s="12" customFormat="1" ht="10.25" customHeight="1">
      <c r="A51" s="38"/>
      <c r="B51" s="20"/>
      <c r="C51" s="20"/>
      <c r="D51" s="37"/>
      <c r="E51" s="41"/>
      <c r="F51" s="42">
        <f t="shared" si="2"/>
        <v>0</v>
      </c>
      <c r="G51" s="42"/>
      <c r="H51" s="42">
        <f t="shared" si="7"/>
        <v>0</v>
      </c>
      <c r="I51" s="42"/>
      <c r="J51" s="43"/>
      <c r="K51" s="60">
        <f t="shared" si="8"/>
        <v>0</v>
      </c>
      <c r="L51" s="61"/>
      <c r="M51" s="60">
        <f t="shared" si="3"/>
        <v>0</v>
      </c>
      <c r="N51" s="19"/>
      <c r="O51" s="60">
        <f t="shared" si="4"/>
        <v>0</v>
      </c>
      <c r="P51" s="19"/>
      <c r="Q51" s="60">
        <f t="shared" si="5"/>
        <v>0</v>
      </c>
    </row>
    <row r="52" spans="1:17" s="12" customFormat="1" ht="10.25" customHeight="1">
      <c r="A52" s="38"/>
      <c r="B52" s="20"/>
      <c r="C52" s="20"/>
      <c r="D52" s="37"/>
      <c r="E52" s="41"/>
      <c r="F52" s="42">
        <f t="shared" si="2"/>
        <v>0</v>
      </c>
      <c r="G52" s="42"/>
      <c r="H52" s="42">
        <f t="shared" si="7"/>
        <v>0</v>
      </c>
      <c r="I52" s="42"/>
      <c r="J52" s="43"/>
      <c r="K52" s="60">
        <f t="shared" si="8"/>
        <v>0</v>
      </c>
      <c r="L52" s="61"/>
      <c r="M52" s="60">
        <f t="shared" si="3"/>
        <v>0</v>
      </c>
      <c r="N52" s="19"/>
      <c r="O52" s="60">
        <f t="shared" si="4"/>
        <v>0</v>
      </c>
      <c r="P52" s="19"/>
      <c r="Q52" s="60">
        <f t="shared" si="5"/>
        <v>0</v>
      </c>
    </row>
    <row r="53" spans="1:17" s="10" customFormat="1" ht="18.649999999999999" customHeight="1" thickBot="1">
      <c r="A53" s="23"/>
      <c r="B53" s="34"/>
      <c r="C53" s="34"/>
      <c r="D53" s="25"/>
      <c r="E53" s="26"/>
      <c r="F53" s="23"/>
      <c r="G53" s="23"/>
      <c r="H53" s="23"/>
      <c r="I53" s="23"/>
      <c r="J53" s="24"/>
      <c r="K53" s="60">
        <f t="shared" si="8"/>
        <v>0</v>
      </c>
      <c r="L53" s="27"/>
      <c r="M53" s="60">
        <f t="shared" si="3"/>
        <v>0</v>
      </c>
      <c r="N53" s="27"/>
      <c r="O53" s="60">
        <f t="shared" si="4"/>
        <v>0</v>
      </c>
      <c r="P53" s="27"/>
      <c r="Q53" s="60">
        <f t="shared" si="5"/>
        <v>0</v>
      </c>
    </row>
    <row r="54" spans="1:17" s="263" customFormat="1" ht="14" customHeight="1" thickBot="1">
      <c r="A54" s="365" t="s">
        <v>14</v>
      </c>
      <c r="B54" s="366"/>
      <c r="C54" s="278"/>
      <c r="D54" s="278">
        <f>L2</f>
        <v>1</v>
      </c>
      <c r="E54" s="278"/>
      <c r="F54" s="278">
        <f>SUM(F15:F53)</f>
        <v>120</v>
      </c>
      <c r="G54" s="278"/>
      <c r="H54" s="278">
        <f>SUM(H15:H53)</f>
        <v>2790</v>
      </c>
      <c r="I54" s="278"/>
      <c r="J54" s="278"/>
      <c r="K54" s="278">
        <f>SUM(K15:K53)</f>
        <v>4750</v>
      </c>
      <c r="L54" s="278"/>
      <c r="M54" s="281">
        <f>SUM(M15:M53)</f>
        <v>0</v>
      </c>
      <c r="N54" s="278"/>
      <c r="O54" s="278">
        <f>SUM(O15:O53)</f>
        <v>0</v>
      </c>
      <c r="P54" s="278"/>
      <c r="Q54" s="279">
        <f>SUM(Q15:Q53)</f>
        <v>0</v>
      </c>
    </row>
    <row r="55" spans="1:17" s="263" customFormat="1" ht="14" customHeight="1" thickBot="1">
      <c r="A55" s="365" t="s">
        <v>74</v>
      </c>
      <c r="B55" s="366"/>
      <c r="C55" s="278"/>
      <c r="D55" s="278">
        <f>SUM(F54:Q54)</f>
        <v>7660</v>
      </c>
      <c r="E55" s="278"/>
      <c r="F55" s="278"/>
      <c r="G55" s="278"/>
      <c r="H55" s="278"/>
      <c r="I55" s="278"/>
      <c r="J55" s="278"/>
      <c r="K55" s="278"/>
      <c r="L55" s="278"/>
      <c r="M55" s="278"/>
      <c r="N55" s="278"/>
      <c r="O55" s="278"/>
      <c r="P55" s="278"/>
      <c r="Q55" s="278"/>
    </row>
    <row r="56" spans="1:17" s="10" customFormat="1" ht="18.75" customHeight="1" thickBot="1">
      <c r="A56" s="365" t="s">
        <v>14</v>
      </c>
      <c r="B56" s="366"/>
      <c r="C56" s="278"/>
      <c r="D56" s="278">
        <f>+D54</f>
        <v>1</v>
      </c>
      <c r="E56" s="278"/>
      <c r="F56" s="278">
        <f>F54/$D$16</f>
        <v>10</v>
      </c>
      <c r="G56" s="278"/>
      <c r="H56" s="278">
        <f>H54/$D$54</f>
        <v>2790</v>
      </c>
      <c r="I56" s="278"/>
      <c r="J56" s="278"/>
      <c r="K56" s="278">
        <f>K54/D54</f>
        <v>4750</v>
      </c>
      <c r="L56" s="278"/>
      <c r="M56" s="278">
        <f>M54/D54</f>
        <v>0</v>
      </c>
      <c r="N56" s="278"/>
      <c r="O56" s="278">
        <f>O54/D54</f>
        <v>0</v>
      </c>
      <c r="P56" s="278"/>
      <c r="Q56" s="279">
        <f>Q54/D54</f>
        <v>0</v>
      </c>
    </row>
    <row r="57" spans="1:17">
      <c r="O57" s="272"/>
      <c r="P57" s="272"/>
      <c r="Q57" s="272"/>
    </row>
    <row r="58" spans="1:17">
      <c r="O58" s="280"/>
      <c r="P58" s="272"/>
      <c r="Q58" s="272"/>
    </row>
    <row r="59" spans="1:17">
      <c r="O59" s="272"/>
      <c r="P59" s="272"/>
      <c r="Q59" s="272"/>
    </row>
  </sheetData>
  <mergeCells count="60">
    <mergeCell ref="E8:F8"/>
    <mergeCell ref="G8:H8"/>
    <mergeCell ref="E7:F7"/>
    <mergeCell ref="E6:F6"/>
    <mergeCell ref="G7:H7"/>
    <mergeCell ref="G6:H6"/>
    <mergeCell ref="I8:K8"/>
    <mergeCell ref="A1:Q1"/>
    <mergeCell ref="J2:K2"/>
    <mergeCell ref="M2:Q2"/>
    <mergeCell ref="D3:Q3"/>
    <mergeCell ref="A2:C2"/>
    <mergeCell ref="A3:C3"/>
    <mergeCell ref="I5:K5"/>
    <mergeCell ref="L5:M5"/>
    <mergeCell ref="N5:O5"/>
    <mergeCell ref="P5:Q5"/>
    <mergeCell ref="I6:K6"/>
    <mergeCell ref="L6:M6"/>
    <mergeCell ref="N6:O6"/>
    <mergeCell ref="P6:Q6"/>
    <mergeCell ref="I7:K7"/>
    <mergeCell ref="L7:M7"/>
    <mergeCell ref="N7:O7"/>
    <mergeCell ref="P7:Q7"/>
    <mergeCell ref="L8:M8"/>
    <mergeCell ref="N8:O8"/>
    <mergeCell ref="P8:Q8"/>
    <mergeCell ref="L9:M9"/>
    <mergeCell ref="N9:O9"/>
    <mergeCell ref="P9:Q9"/>
    <mergeCell ref="B12:B14"/>
    <mergeCell ref="C12:C14"/>
    <mergeCell ref="D12:D14"/>
    <mergeCell ref="E12:K12"/>
    <mergeCell ref="L12:M12"/>
    <mergeCell ref="N12:O12"/>
    <mergeCell ref="P12:Q12"/>
    <mergeCell ref="E9:F9"/>
    <mergeCell ref="G9:H9"/>
    <mergeCell ref="I9:K9"/>
    <mergeCell ref="E10:F10"/>
    <mergeCell ref="Q13:Q14"/>
    <mergeCell ref="A56:B56"/>
    <mergeCell ref="M13:M14"/>
    <mergeCell ref="N13:N14"/>
    <mergeCell ref="O13:O14"/>
    <mergeCell ref="P13:P14"/>
    <mergeCell ref="E13:F13"/>
    <mergeCell ref="G13:H13"/>
    <mergeCell ref="I13:I14"/>
    <mergeCell ref="J13:J14"/>
    <mergeCell ref="K13:K14"/>
    <mergeCell ref="L13:L14"/>
    <mergeCell ref="T15:V17"/>
    <mergeCell ref="T18:V18"/>
    <mergeCell ref="T20:V20"/>
    <mergeCell ref="A54:B54"/>
    <mergeCell ref="A55:B55"/>
    <mergeCell ref="S15:S1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026AE-63E8-45AD-B7FB-8C768E309CDC}">
  <sheetPr codeName="Feuil158"/>
  <dimension ref="A1:X59"/>
  <sheetViews>
    <sheetView workbookViewId="0">
      <selection activeCell="L21" sqref="L21"/>
    </sheetView>
  </sheetViews>
  <sheetFormatPr baseColWidth="10" defaultRowHeight="14.5"/>
  <cols>
    <col min="1" max="1" width="50.6328125" style="6" customWidth="1"/>
    <col min="2" max="3" width="9.6328125" style="6" customWidth="1"/>
    <col min="4" max="6" width="10.90625" style="6"/>
    <col min="7" max="8" width="11.54296875" style="6" customWidth="1"/>
    <col min="9" max="11" width="10.90625" style="6"/>
    <col min="12" max="12" width="11.54296875" style="6" customWidth="1"/>
    <col min="13" max="16" width="10.90625" style="6"/>
    <col min="17" max="17" width="23.81640625" style="6" customWidth="1"/>
    <col min="18" max="18" width="2.90625" style="1" customWidth="1"/>
    <col min="19" max="19" width="19.1796875" style="1" customWidth="1"/>
    <col min="20" max="251" width="10.90625" style="1"/>
    <col min="252" max="252" width="6.453125" style="1" customWidth="1"/>
    <col min="253" max="253" width="34.08984375" style="1" customWidth="1"/>
    <col min="254" max="254" width="9.6328125" style="1" customWidth="1"/>
    <col min="255" max="257" width="10.90625" style="1"/>
    <col min="258" max="258" width="11.54296875" style="1" customWidth="1"/>
    <col min="259" max="261" width="10.90625" style="1"/>
    <col min="262" max="262" width="11.54296875" style="1" customWidth="1"/>
    <col min="263" max="507" width="10.90625" style="1"/>
    <col min="508" max="508" width="6.453125" style="1" customWidth="1"/>
    <col min="509" max="509" width="34.08984375" style="1" customWidth="1"/>
    <col min="510" max="510" width="9.6328125" style="1" customWidth="1"/>
    <col min="511" max="513" width="10.90625" style="1"/>
    <col min="514" max="514" width="11.54296875" style="1" customWidth="1"/>
    <col min="515" max="517" width="10.90625" style="1"/>
    <col min="518" max="518" width="11.54296875" style="1" customWidth="1"/>
    <col min="519" max="763" width="10.90625" style="1"/>
    <col min="764" max="764" width="6.453125" style="1" customWidth="1"/>
    <col min="765" max="765" width="34.08984375" style="1" customWidth="1"/>
    <col min="766" max="766" width="9.6328125" style="1" customWidth="1"/>
    <col min="767" max="769" width="10.90625" style="1"/>
    <col min="770" max="770" width="11.54296875" style="1" customWidth="1"/>
    <col min="771" max="773" width="10.90625" style="1"/>
    <col min="774" max="774" width="11.54296875" style="1" customWidth="1"/>
    <col min="775" max="1019" width="10.90625" style="1"/>
    <col min="1020" max="1020" width="6.453125" style="1" customWidth="1"/>
    <col min="1021" max="1021" width="34.08984375" style="1" customWidth="1"/>
    <col min="1022" max="1022" width="9.6328125" style="1" customWidth="1"/>
    <col min="1023" max="1025" width="10.90625" style="1"/>
    <col min="1026" max="1026" width="11.54296875" style="1" customWidth="1"/>
    <col min="1027" max="1029" width="10.90625" style="1"/>
    <col min="1030" max="1030" width="11.54296875" style="1" customWidth="1"/>
    <col min="1031" max="1275" width="10.90625" style="1"/>
    <col min="1276" max="1276" width="6.453125" style="1" customWidth="1"/>
    <col min="1277" max="1277" width="34.08984375" style="1" customWidth="1"/>
    <col min="1278" max="1278" width="9.6328125" style="1" customWidth="1"/>
    <col min="1279" max="1281" width="10.90625" style="1"/>
    <col min="1282" max="1282" width="11.54296875" style="1" customWidth="1"/>
    <col min="1283" max="1285" width="10.90625" style="1"/>
    <col min="1286" max="1286" width="11.54296875" style="1" customWidth="1"/>
    <col min="1287" max="1531" width="10.90625" style="1"/>
    <col min="1532" max="1532" width="6.453125" style="1" customWidth="1"/>
    <col min="1533" max="1533" width="34.08984375" style="1" customWidth="1"/>
    <col min="1534" max="1534" width="9.6328125" style="1" customWidth="1"/>
    <col min="1535" max="1537" width="10.90625" style="1"/>
    <col min="1538" max="1538" width="11.54296875" style="1" customWidth="1"/>
    <col min="1539" max="1541" width="10.90625" style="1"/>
    <col min="1542" max="1542" width="11.54296875" style="1" customWidth="1"/>
    <col min="1543" max="1787" width="10.90625" style="1"/>
    <col min="1788" max="1788" width="6.453125" style="1" customWidth="1"/>
    <col min="1789" max="1789" width="34.08984375" style="1" customWidth="1"/>
    <col min="1790" max="1790" width="9.6328125" style="1" customWidth="1"/>
    <col min="1791" max="1793" width="10.90625" style="1"/>
    <col min="1794" max="1794" width="11.54296875" style="1" customWidth="1"/>
    <col min="1795" max="1797" width="10.90625" style="1"/>
    <col min="1798" max="1798" width="11.54296875" style="1" customWidth="1"/>
    <col min="1799" max="2043" width="10.90625" style="1"/>
    <col min="2044" max="2044" width="6.453125" style="1" customWidth="1"/>
    <col min="2045" max="2045" width="34.08984375" style="1" customWidth="1"/>
    <col min="2046" max="2046" width="9.6328125" style="1" customWidth="1"/>
    <col min="2047" max="2049" width="10.90625" style="1"/>
    <col min="2050" max="2050" width="11.54296875" style="1" customWidth="1"/>
    <col min="2051" max="2053" width="10.90625" style="1"/>
    <col min="2054" max="2054" width="11.54296875" style="1" customWidth="1"/>
    <col min="2055" max="2299" width="10.90625" style="1"/>
    <col min="2300" max="2300" width="6.453125" style="1" customWidth="1"/>
    <col min="2301" max="2301" width="34.08984375" style="1" customWidth="1"/>
    <col min="2302" max="2302" width="9.6328125" style="1" customWidth="1"/>
    <col min="2303" max="2305" width="10.90625" style="1"/>
    <col min="2306" max="2306" width="11.54296875" style="1" customWidth="1"/>
    <col min="2307" max="2309" width="10.90625" style="1"/>
    <col min="2310" max="2310" width="11.54296875" style="1" customWidth="1"/>
    <col min="2311" max="2555" width="10.90625" style="1"/>
    <col min="2556" max="2556" width="6.453125" style="1" customWidth="1"/>
    <col min="2557" max="2557" width="34.08984375" style="1" customWidth="1"/>
    <col min="2558" max="2558" width="9.6328125" style="1" customWidth="1"/>
    <col min="2559" max="2561" width="10.90625" style="1"/>
    <col min="2562" max="2562" width="11.54296875" style="1" customWidth="1"/>
    <col min="2563" max="2565" width="10.90625" style="1"/>
    <col min="2566" max="2566" width="11.54296875" style="1" customWidth="1"/>
    <col min="2567" max="2811" width="10.90625" style="1"/>
    <col min="2812" max="2812" width="6.453125" style="1" customWidth="1"/>
    <col min="2813" max="2813" width="34.08984375" style="1" customWidth="1"/>
    <col min="2814" max="2814" width="9.6328125" style="1" customWidth="1"/>
    <col min="2815" max="2817" width="10.90625" style="1"/>
    <col min="2818" max="2818" width="11.54296875" style="1" customWidth="1"/>
    <col min="2819" max="2821" width="10.90625" style="1"/>
    <col min="2822" max="2822" width="11.54296875" style="1" customWidth="1"/>
    <col min="2823" max="3067" width="10.90625" style="1"/>
    <col min="3068" max="3068" width="6.453125" style="1" customWidth="1"/>
    <col min="3069" max="3069" width="34.08984375" style="1" customWidth="1"/>
    <col min="3070" max="3070" width="9.6328125" style="1" customWidth="1"/>
    <col min="3071" max="3073" width="10.90625" style="1"/>
    <col min="3074" max="3074" width="11.54296875" style="1" customWidth="1"/>
    <col min="3075" max="3077" width="10.90625" style="1"/>
    <col min="3078" max="3078" width="11.54296875" style="1" customWidth="1"/>
    <col min="3079" max="3323" width="10.90625" style="1"/>
    <col min="3324" max="3324" width="6.453125" style="1" customWidth="1"/>
    <col min="3325" max="3325" width="34.08984375" style="1" customWidth="1"/>
    <col min="3326" max="3326" width="9.6328125" style="1" customWidth="1"/>
    <col min="3327" max="3329" width="10.90625" style="1"/>
    <col min="3330" max="3330" width="11.54296875" style="1" customWidth="1"/>
    <col min="3331" max="3333" width="10.90625" style="1"/>
    <col min="3334" max="3334" width="11.54296875" style="1" customWidth="1"/>
    <col min="3335" max="3579" width="10.90625" style="1"/>
    <col min="3580" max="3580" width="6.453125" style="1" customWidth="1"/>
    <col min="3581" max="3581" width="34.08984375" style="1" customWidth="1"/>
    <col min="3582" max="3582" width="9.6328125" style="1" customWidth="1"/>
    <col min="3583" max="3585" width="10.90625" style="1"/>
    <col min="3586" max="3586" width="11.54296875" style="1" customWidth="1"/>
    <col min="3587" max="3589" width="10.90625" style="1"/>
    <col min="3590" max="3590" width="11.54296875" style="1" customWidth="1"/>
    <col min="3591" max="3835" width="10.90625" style="1"/>
    <col min="3836" max="3836" width="6.453125" style="1" customWidth="1"/>
    <col min="3837" max="3837" width="34.08984375" style="1" customWidth="1"/>
    <col min="3838" max="3838" width="9.6328125" style="1" customWidth="1"/>
    <col min="3839" max="3841" width="10.90625" style="1"/>
    <col min="3842" max="3842" width="11.54296875" style="1" customWidth="1"/>
    <col min="3843" max="3845" width="10.90625" style="1"/>
    <col min="3846" max="3846" width="11.54296875" style="1" customWidth="1"/>
    <col min="3847" max="4091" width="10.90625" style="1"/>
    <col min="4092" max="4092" width="6.453125" style="1" customWidth="1"/>
    <col min="4093" max="4093" width="34.08984375" style="1" customWidth="1"/>
    <col min="4094" max="4094" width="9.6328125" style="1" customWidth="1"/>
    <col min="4095" max="4097" width="10.90625" style="1"/>
    <col min="4098" max="4098" width="11.54296875" style="1" customWidth="1"/>
    <col min="4099" max="4101" width="10.90625" style="1"/>
    <col min="4102" max="4102" width="11.54296875" style="1" customWidth="1"/>
    <col min="4103" max="4347" width="10.90625" style="1"/>
    <col min="4348" max="4348" width="6.453125" style="1" customWidth="1"/>
    <col min="4349" max="4349" width="34.08984375" style="1" customWidth="1"/>
    <col min="4350" max="4350" width="9.6328125" style="1" customWidth="1"/>
    <col min="4351" max="4353" width="10.90625" style="1"/>
    <col min="4354" max="4354" width="11.54296875" style="1" customWidth="1"/>
    <col min="4355" max="4357" width="10.90625" style="1"/>
    <col min="4358" max="4358" width="11.54296875" style="1" customWidth="1"/>
    <col min="4359" max="4603" width="10.90625" style="1"/>
    <col min="4604" max="4604" width="6.453125" style="1" customWidth="1"/>
    <col min="4605" max="4605" width="34.08984375" style="1" customWidth="1"/>
    <col min="4606" max="4606" width="9.6328125" style="1" customWidth="1"/>
    <col min="4607" max="4609" width="10.90625" style="1"/>
    <col min="4610" max="4610" width="11.54296875" style="1" customWidth="1"/>
    <col min="4611" max="4613" width="10.90625" style="1"/>
    <col min="4614" max="4614" width="11.54296875" style="1" customWidth="1"/>
    <col min="4615" max="4859" width="10.90625" style="1"/>
    <col min="4860" max="4860" width="6.453125" style="1" customWidth="1"/>
    <col min="4861" max="4861" width="34.08984375" style="1" customWidth="1"/>
    <col min="4862" max="4862" width="9.6328125" style="1" customWidth="1"/>
    <col min="4863" max="4865" width="10.90625" style="1"/>
    <col min="4866" max="4866" width="11.54296875" style="1" customWidth="1"/>
    <col min="4867" max="4869" width="10.90625" style="1"/>
    <col min="4870" max="4870" width="11.54296875" style="1" customWidth="1"/>
    <col min="4871" max="5115" width="10.90625" style="1"/>
    <col min="5116" max="5116" width="6.453125" style="1" customWidth="1"/>
    <col min="5117" max="5117" width="34.08984375" style="1" customWidth="1"/>
    <col min="5118" max="5118" width="9.6328125" style="1" customWidth="1"/>
    <col min="5119" max="5121" width="10.90625" style="1"/>
    <col min="5122" max="5122" width="11.54296875" style="1" customWidth="1"/>
    <col min="5123" max="5125" width="10.90625" style="1"/>
    <col min="5126" max="5126" width="11.54296875" style="1" customWidth="1"/>
    <col min="5127" max="5371" width="10.90625" style="1"/>
    <col min="5372" max="5372" width="6.453125" style="1" customWidth="1"/>
    <col min="5373" max="5373" width="34.08984375" style="1" customWidth="1"/>
    <col min="5374" max="5374" width="9.6328125" style="1" customWidth="1"/>
    <col min="5375" max="5377" width="10.90625" style="1"/>
    <col min="5378" max="5378" width="11.54296875" style="1" customWidth="1"/>
    <col min="5379" max="5381" width="10.90625" style="1"/>
    <col min="5382" max="5382" width="11.54296875" style="1" customWidth="1"/>
    <col min="5383" max="5627" width="10.90625" style="1"/>
    <col min="5628" max="5628" width="6.453125" style="1" customWidth="1"/>
    <col min="5629" max="5629" width="34.08984375" style="1" customWidth="1"/>
    <col min="5630" max="5630" width="9.6328125" style="1" customWidth="1"/>
    <col min="5631" max="5633" width="10.90625" style="1"/>
    <col min="5634" max="5634" width="11.54296875" style="1" customWidth="1"/>
    <col min="5635" max="5637" width="10.90625" style="1"/>
    <col min="5638" max="5638" width="11.54296875" style="1" customWidth="1"/>
    <col min="5639" max="5883" width="10.90625" style="1"/>
    <col min="5884" max="5884" width="6.453125" style="1" customWidth="1"/>
    <col min="5885" max="5885" width="34.08984375" style="1" customWidth="1"/>
    <col min="5886" max="5886" width="9.6328125" style="1" customWidth="1"/>
    <col min="5887" max="5889" width="10.90625" style="1"/>
    <col min="5890" max="5890" width="11.54296875" style="1" customWidth="1"/>
    <col min="5891" max="5893" width="10.90625" style="1"/>
    <col min="5894" max="5894" width="11.54296875" style="1" customWidth="1"/>
    <col min="5895" max="6139" width="10.90625" style="1"/>
    <col min="6140" max="6140" width="6.453125" style="1" customWidth="1"/>
    <col min="6141" max="6141" width="34.08984375" style="1" customWidth="1"/>
    <col min="6142" max="6142" width="9.6328125" style="1" customWidth="1"/>
    <col min="6143" max="6145" width="10.90625" style="1"/>
    <col min="6146" max="6146" width="11.54296875" style="1" customWidth="1"/>
    <col min="6147" max="6149" width="10.90625" style="1"/>
    <col min="6150" max="6150" width="11.54296875" style="1" customWidth="1"/>
    <col min="6151" max="6395" width="10.90625" style="1"/>
    <col min="6396" max="6396" width="6.453125" style="1" customWidth="1"/>
    <col min="6397" max="6397" width="34.08984375" style="1" customWidth="1"/>
    <col min="6398" max="6398" width="9.6328125" style="1" customWidth="1"/>
    <col min="6399" max="6401" width="10.90625" style="1"/>
    <col min="6402" max="6402" width="11.54296875" style="1" customWidth="1"/>
    <col min="6403" max="6405" width="10.90625" style="1"/>
    <col min="6406" max="6406" width="11.54296875" style="1" customWidth="1"/>
    <col min="6407" max="6651" width="10.90625" style="1"/>
    <col min="6652" max="6652" width="6.453125" style="1" customWidth="1"/>
    <col min="6653" max="6653" width="34.08984375" style="1" customWidth="1"/>
    <col min="6654" max="6654" width="9.6328125" style="1" customWidth="1"/>
    <col min="6655" max="6657" width="10.90625" style="1"/>
    <col min="6658" max="6658" width="11.54296875" style="1" customWidth="1"/>
    <col min="6659" max="6661" width="10.90625" style="1"/>
    <col min="6662" max="6662" width="11.54296875" style="1" customWidth="1"/>
    <col min="6663" max="6907" width="10.90625" style="1"/>
    <col min="6908" max="6908" width="6.453125" style="1" customWidth="1"/>
    <col min="6909" max="6909" width="34.08984375" style="1" customWidth="1"/>
    <col min="6910" max="6910" width="9.6328125" style="1" customWidth="1"/>
    <col min="6911" max="6913" width="10.90625" style="1"/>
    <col min="6914" max="6914" width="11.54296875" style="1" customWidth="1"/>
    <col min="6915" max="6917" width="10.90625" style="1"/>
    <col min="6918" max="6918" width="11.54296875" style="1" customWidth="1"/>
    <col min="6919" max="7163" width="10.90625" style="1"/>
    <col min="7164" max="7164" width="6.453125" style="1" customWidth="1"/>
    <col min="7165" max="7165" width="34.08984375" style="1" customWidth="1"/>
    <col min="7166" max="7166" width="9.6328125" style="1" customWidth="1"/>
    <col min="7167" max="7169" width="10.90625" style="1"/>
    <col min="7170" max="7170" width="11.54296875" style="1" customWidth="1"/>
    <col min="7171" max="7173" width="10.90625" style="1"/>
    <col min="7174" max="7174" width="11.54296875" style="1" customWidth="1"/>
    <col min="7175" max="7419" width="10.90625" style="1"/>
    <col min="7420" max="7420" width="6.453125" style="1" customWidth="1"/>
    <col min="7421" max="7421" width="34.08984375" style="1" customWidth="1"/>
    <col min="7422" max="7422" width="9.6328125" style="1" customWidth="1"/>
    <col min="7423" max="7425" width="10.90625" style="1"/>
    <col min="7426" max="7426" width="11.54296875" style="1" customWidth="1"/>
    <col min="7427" max="7429" width="10.90625" style="1"/>
    <col min="7430" max="7430" width="11.54296875" style="1" customWidth="1"/>
    <col min="7431" max="7675" width="10.90625" style="1"/>
    <col min="7676" max="7676" width="6.453125" style="1" customWidth="1"/>
    <col min="7677" max="7677" width="34.08984375" style="1" customWidth="1"/>
    <col min="7678" max="7678" width="9.6328125" style="1" customWidth="1"/>
    <col min="7679" max="7681" width="10.90625" style="1"/>
    <col min="7682" max="7682" width="11.54296875" style="1" customWidth="1"/>
    <col min="7683" max="7685" width="10.90625" style="1"/>
    <col min="7686" max="7686" width="11.54296875" style="1" customWidth="1"/>
    <col min="7687" max="7931" width="10.90625" style="1"/>
    <col min="7932" max="7932" width="6.453125" style="1" customWidth="1"/>
    <col min="7933" max="7933" width="34.08984375" style="1" customWidth="1"/>
    <col min="7934" max="7934" width="9.6328125" style="1" customWidth="1"/>
    <col min="7935" max="7937" width="10.90625" style="1"/>
    <col min="7938" max="7938" width="11.54296875" style="1" customWidth="1"/>
    <col min="7939" max="7941" width="10.90625" style="1"/>
    <col min="7942" max="7942" width="11.54296875" style="1" customWidth="1"/>
    <col min="7943" max="8187" width="10.90625" style="1"/>
    <col min="8188" max="8188" width="6.453125" style="1" customWidth="1"/>
    <col min="8189" max="8189" width="34.08984375" style="1" customWidth="1"/>
    <col min="8190" max="8190" width="9.6328125" style="1" customWidth="1"/>
    <col min="8191" max="8193" width="10.90625" style="1"/>
    <col min="8194" max="8194" width="11.54296875" style="1" customWidth="1"/>
    <col min="8195" max="8197" width="10.90625" style="1"/>
    <col min="8198" max="8198" width="11.54296875" style="1" customWidth="1"/>
    <col min="8199" max="8443" width="10.90625" style="1"/>
    <col min="8444" max="8444" width="6.453125" style="1" customWidth="1"/>
    <col min="8445" max="8445" width="34.08984375" style="1" customWidth="1"/>
    <col min="8446" max="8446" width="9.6328125" style="1" customWidth="1"/>
    <col min="8447" max="8449" width="10.90625" style="1"/>
    <col min="8450" max="8450" width="11.54296875" style="1" customWidth="1"/>
    <col min="8451" max="8453" width="10.90625" style="1"/>
    <col min="8454" max="8454" width="11.54296875" style="1" customWidth="1"/>
    <col min="8455" max="8699" width="10.90625" style="1"/>
    <col min="8700" max="8700" width="6.453125" style="1" customWidth="1"/>
    <col min="8701" max="8701" width="34.08984375" style="1" customWidth="1"/>
    <col min="8702" max="8702" width="9.6328125" style="1" customWidth="1"/>
    <col min="8703" max="8705" width="10.90625" style="1"/>
    <col min="8706" max="8706" width="11.54296875" style="1" customWidth="1"/>
    <col min="8707" max="8709" width="10.90625" style="1"/>
    <col min="8710" max="8710" width="11.54296875" style="1" customWidth="1"/>
    <col min="8711" max="8955" width="10.90625" style="1"/>
    <col min="8956" max="8956" width="6.453125" style="1" customWidth="1"/>
    <col min="8957" max="8957" width="34.08984375" style="1" customWidth="1"/>
    <col min="8958" max="8958" width="9.6328125" style="1" customWidth="1"/>
    <col min="8959" max="8961" width="10.90625" style="1"/>
    <col min="8962" max="8962" width="11.54296875" style="1" customWidth="1"/>
    <col min="8963" max="8965" width="10.90625" style="1"/>
    <col min="8966" max="8966" width="11.54296875" style="1" customWidth="1"/>
    <col min="8967" max="9211" width="10.90625" style="1"/>
    <col min="9212" max="9212" width="6.453125" style="1" customWidth="1"/>
    <col min="9213" max="9213" width="34.08984375" style="1" customWidth="1"/>
    <col min="9214" max="9214" width="9.6328125" style="1" customWidth="1"/>
    <col min="9215" max="9217" width="10.90625" style="1"/>
    <col min="9218" max="9218" width="11.54296875" style="1" customWidth="1"/>
    <col min="9219" max="9221" width="10.90625" style="1"/>
    <col min="9222" max="9222" width="11.54296875" style="1" customWidth="1"/>
    <col min="9223" max="9467" width="10.90625" style="1"/>
    <col min="9468" max="9468" width="6.453125" style="1" customWidth="1"/>
    <col min="9469" max="9469" width="34.08984375" style="1" customWidth="1"/>
    <col min="9470" max="9470" width="9.6328125" style="1" customWidth="1"/>
    <col min="9471" max="9473" width="10.90625" style="1"/>
    <col min="9474" max="9474" width="11.54296875" style="1" customWidth="1"/>
    <col min="9475" max="9477" width="10.90625" style="1"/>
    <col min="9478" max="9478" width="11.54296875" style="1" customWidth="1"/>
    <col min="9479" max="9723" width="10.90625" style="1"/>
    <col min="9724" max="9724" width="6.453125" style="1" customWidth="1"/>
    <col min="9725" max="9725" width="34.08984375" style="1" customWidth="1"/>
    <col min="9726" max="9726" width="9.6328125" style="1" customWidth="1"/>
    <col min="9727" max="9729" width="10.90625" style="1"/>
    <col min="9730" max="9730" width="11.54296875" style="1" customWidth="1"/>
    <col min="9731" max="9733" width="10.90625" style="1"/>
    <col min="9734" max="9734" width="11.54296875" style="1" customWidth="1"/>
    <col min="9735" max="9979" width="10.90625" style="1"/>
    <col min="9980" max="9980" width="6.453125" style="1" customWidth="1"/>
    <col min="9981" max="9981" width="34.08984375" style="1" customWidth="1"/>
    <col min="9982" max="9982" width="9.6328125" style="1" customWidth="1"/>
    <col min="9983" max="9985" width="10.90625" style="1"/>
    <col min="9986" max="9986" width="11.54296875" style="1" customWidth="1"/>
    <col min="9987" max="9989" width="10.90625" style="1"/>
    <col min="9990" max="9990" width="11.54296875" style="1" customWidth="1"/>
    <col min="9991" max="10235" width="10.90625" style="1"/>
    <col min="10236" max="10236" width="6.453125" style="1" customWidth="1"/>
    <col min="10237" max="10237" width="34.08984375" style="1" customWidth="1"/>
    <col min="10238" max="10238" width="9.6328125" style="1" customWidth="1"/>
    <col min="10239" max="10241" width="10.90625" style="1"/>
    <col min="10242" max="10242" width="11.54296875" style="1" customWidth="1"/>
    <col min="10243" max="10245" width="10.90625" style="1"/>
    <col min="10246" max="10246" width="11.54296875" style="1" customWidth="1"/>
    <col min="10247" max="10491" width="10.90625" style="1"/>
    <col min="10492" max="10492" width="6.453125" style="1" customWidth="1"/>
    <col min="10493" max="10493" width="34.08984375" style="1" customWidth="1"/>
    <col min="10494" max="10494" width="9.6328125" style="1" customWidth="1"/>
    <col min="10495" max="10497" width="10.90625" style="1"/>
    <col min="10498" max="10498" width="11.54296875" style="1" customWidth="1"/>
    <col min="10499" max="10501" width="10.90625" style="1"/>
    <col min="10502" max="10502" width="11.54296875" style="1" customWidth="1"/>
    <col min="10503" max="10747" width="10.90625" style="1"/>
    <col min="10748" max="10748" width="6.453125" style="1" customWidth="1"/>
    <col min="10749" max="10749" width="34.08984375" style="1" customWidth="1"/>
    <col min="10750" max="10750" width="9.6328125" style="1" customWidth="1"/>
    <col min="10751" max="10753" width="10.90625" style="1"/>
    <col min="10754" max="10754" width="11.54296875" style="1" customWidth="1"/>
    <col min="10755" max="10757" width="10.90625" style="1"/>
    <col min="10758" max="10758" width="11.54296875" style="1" customWidth="1"/>
    <col min="10759" max="11003" width="10.90625" style="1"/>
    <col min="11004" max="11004" width="6.453125" style="1" customWidth="1"/>
    <col min="11005" max="11005" width="34.08984375" style="1" customWidth="1"/>
    <col min="11006" max="11006" width="9.6328125" style="1" customWidth="1"/>
    <col min="11007" max="11009" width="10.90625" style="1"/>
    <col min="11010" max="11010" width="11.54296875" style="1" customWidth="1"/>
    <col min="11011" max="11013" width="10.90625" style="1"/>
    <col min="11014" max="11014" width="11.54296875" style="1" customWidth="1"/>
    <col min="11015" max="11259" width="10.90625" style="1"/>
    <col min="11260" max="11260" width="6.453125" style="1" customWidth="1"/>
    <col min="11261" max="11261" width="34.08984375" style="1" customWidth="1"/>
    <col min="11262" max="11262" width="9.6328125" style="1" customWidth="1"/>
    <col min="11263" max="11265" width="10.90625" style="1"/>
    <col min="11266" max="11266" width="11.54296875" style="1" customWidth="1"/>
    <col min="11267" max="11269" width="10.90625" style="1"/>
    <col min="11270" max="11270" width="11.54296875" style="1" customWidth="1"/>
    <col min="11271" max="11515" width="10.90625" style="1"/>
    <col min="11516" max="11516" width="6.453125" style="1" customWidth="1"/>
    <col min="11517" max="11517" width="34.08984375" style="1" customWidth="1"/>
    <col min="11518" max="11518" width="9.6328125" style="1" customWidth="1"/>
    <col min="11519" max="11521" width="10.90625" style="1"/>
    <col min="11522" max="11522" width="11.54296875" style="1" customWidth="1"/>
    <col min="11523" max="11525" width="10.90625" style="1"/>
    <col min="11526" max="11526" width="11.54296875" style="1" customWidth="1"/>
    <col min="11527" max="11771" width="10.90625" style="1"/>
    <col min="11772" max="11772" width="6.453125" style="1" customWidth="1"/>
    <col min="11773" max="11773" width="34.08984375" style="1" customWidth="1"/>
    <col min="11774" max="11774" width="9.6328125" style="1" customWidth="1"/>
    <col min="11775" max="11777" width="10.90625" style="1"/>
    <col min="11778" max="11778" width="11.54296875" style="1" customWidth="1"/>
    <col min="11779" max="11781" width="10.90625" style="1"/>
    <col min="11782" max="11782" width="11.54296875" style="1" customWidth="1"/>
    <col min="11783" max="12027" width="10.90625" style="1"/>
    <col min="12028" max="12028" width="6.453125" style="1" customWidth="1"/>
    <col min="12029" max="12029" width="34.08984375" style="1" customWidth="1"/>
    <col min="12030" max="12030" width="9.6328125" style="1" customWidth="1"/>
    <col min="12031" max="12033" width="10.90625" style="1"/>
    <col min="12034" max="12034" width="11.54296875" style="1" customWidth="1"/>
    <col min="12035" max="12037" width="10.90625" style="1"/>
    <col min="12038" max="12038" width="11.54296875" style="1" customWidth="1"/>
    <col min="12039" max="12283" width="10.90625" style="1"/>
    <col min="12284" max="12284" width="6.453125" style="1" customWidth="1"/>
    <col min="12285" max="12285" width="34.08984375" style="1" customWidth="1"/>
    <col min="12286" max="12286" width="9.6328125" style="1" customWidth="1"/>
    <col min="12287" max="12289" width="10.90625" style="1"/>
    <col min="12290" max="12290" width="11.54296875" style="1" customWidth="1"/>
    <col min="12291" max="12293" width="10.90625" style="1"/>
    <col min="12294" max="12294" width="11.54296875" style="1" customWidth="1"/>
    <col min="12295" max="12539" width="10.90625" style="1"/>
    <col min="12540" max="12540" width="6.453125" style="1" customWidth="1"/>
    <col min="12541" max="12541" width="34.08984375" style="1" customWidth="1"/>
    <col min="12542" max="12542" width="9.6328125" style="1" customWidth="1"/>
    <col min="12543" max="12545" width="10.90625" style="1"/>
    <col min="12546" max="12546" width="11.54296875" style="1" customWidth="1"/>
    <col min="12547" max="12549" width="10.90625" style="1"/>
    <col min="12550" max="12550" width="11.54296875" style="1" customWidth="1"/>
    <col min="12551" max="12795" width="10.90625" style="1"/>
    <col min="12796" max="12796" width="6.453125" style="1" customWidth="1"/>
    <col min="12797" max="12797" width="34.08984375" style="1" customWidth="1"/>
    <col min="12798" max="12798" width="9.6328125" style="1" customWidth="1"/>
    <col min="12799" max="12801" width="10.90625" style="1"/>
    <col min="12802" max="12802" width="11.54296875" style="1" customWidth="1"/>
    <col min="12803" max="12805" width="10.90625" style="1"/>
    <col min="12806" max="12806" width="11.54296875" style="1" customWidth="1"/>
    <col min="12807" max="13051" width="10.90625" style="1"/>
    <col min="13052" max="13052" width="6.453125" style="1" customWidth="1"/>
    <col min="13053" max="13053" width="34.08984375" style="1" customWidth="1"/>
    <col min="13054" max="13054" width="9.6328125" style="1" customWidth="1"/>
    <col min="13055" max="13057" width="10.90625" style="1"/>
    <col min="13058" max="13058" width="11.54296875" style="1" customWidth="1"/>
    <col min="13059" max="13061" width="10.90625" style="1"/>
    <col min="13062" max="13062" width="11.54296875" style="1" customWidth="1"/>
    <col min="13063" max="13307" width="10.90625" style="1"/>
    <col min="13308" max="13308" width="6.453125" style="1" customWidth="1"/>
    <col min="13309" max="13309" width="34.08984375" style="1" customWidth="1"/>
    <col min="13310" max="13310" width="9.6328125" style="1" customWidth="1"/>
    <col min="13311" max="13313" width="10.90625" style="1"/>
    <col min="13314" max="13314" width="11.54296875" style="1" customWidth="1"/>
    <col min="13315" max="13317" width="10.90625" style="1"/>
    <col min="13318" max="13318" width="11.54296875" style="1" customWidth="1"/>
    <col min="13319" max="13563" width="10.90625" style="1"/>
    <col min="13564" max="13564" width="6.453125" style="1" customWidth="1"/>
    <col min="13565" max="13565" width="34.08984375" style="1" customWidth="1"/>
    <col min="13566" max="13566" width="9.6328125" style="1" customWidth="1"/>
    <col min="13567" max="13569" width="10.90625" style="1"/>
    <col min="13570" max="13570" width="11.54296875" style="1" customWidth="1"/>
    <col min="13571" max="13573" width="10.90625" style="1"/>
    <col min="13574" max="13574" width="11.54296875" style="1" customWidth="1"/>
    <col min="13575" max="13819" width="10.90625" style="1"/>
    <col min="13820" max="13820" width="6.453125" style="1" customWidth="1"/>
    <col min="13821" max="13821" width="34.08984375" style="1" customWidth="1"/>
    <col min="13822" max="13822" width="9.6328125" style="1" customWidth="1"/>
    <col min="13823" max="13825" width="10.90625" style="1"/>
    <col min="13826" max="13826" width="11.54296875" style="1" customWidth="1"/>
    <col min="13827" max="13829" width="10.90625" style="1"/>
    <col min="13830" max="13830" width="11.54296875" style="1" customWidth="1"/>
    <col min="13831" max="14075" width="10.90625" style="1"/>
    <col min="14076" max="14076" width="6.453125" style="1" customWidth="1"/>
    <col min="14077" max="14077" width="34.08984375" style="1" customWidth="1"/>
    <col min="14078" max="14078" width="9.6328125" style="1" customWidth="1"/>
    <col min="14079" max="14081" width="10.90625" style="1"/>
    <col min="14082" max="14082" width="11.54296875" style="1" customWidth="1"/>
    <col min="14083" max="14085" width="10.90625" style="1"/>
    <col min="14086" max="14086" width="11.54296875" style="1" customWidth="1"/>
    <col min="14087" max="14331" width="10.90625" style="1"/>
    <col min="14332" max="14332" width="6.453125" style="1" customWidth="1"/>
    <col min="14333" max="14333" width="34.08984375" style="1" customWidth="1"/>
    <col min="14334" max="14334" width="9.6328125" style="1" customWidth="1"/>
    <col min="14335" max="14337" width="10.90625" style="1"/>
    <col min="14338" max="14338" width="11.54296875" style="1" customWidth="1"/>
    <col min="14339" max="14341" width="10.90625" style="1"/>
    <col min="14342" max="14342" width="11.54296875" style="1" customWidth="1"/>
    <col min="14343" max="14587" width="10.90625" style="1"/>
    <col min="14588" max="14588" width="6.453125" style="1" customWidth="1"/>
    <col min="14589" max="14589" width="34.08984375" style="1" customWidth="1"/>
    <col min="14590" max="14590" width="9.6328125" style="1" customWidth="1"/>
    <col min="14591" max="14593" width="10.90625" style="1"/>
    <col min="14594" max="14594" width="11.54296875" style="1" customWidth="1"/>
    <col min="14595" max="14597" width="10.90625" style="1"/>
    <col min="14598" max="14598" width="11.54296875" style="1" customWidth="1"/>
    <col min="14599" max="14843" width="10.90625" style="1"/>
    <col min="14844" max="14844" width="6.453125" style="1" customWidth="1"/>
    <col min="14845" max="14845" width="34.08984375" style="1" customWidth="1"/>
    <col min="14846" max="14846" width="9.6328125" style="1" customWidth="1"/>
    <col min="14847" max="14849" width="10.90625" style="1"/>
    <col min="14850" max="14850" width="11.54296875" style="1" customWidth="1"/>
    <col min="14851" max="14853" width="10.90625" style="1"/>
    <col min="14854" max="14854" width="11.54296875" style="1" customWidth="1"/>
    <col min="14855" max="15099" width="10.90625" style="1"/>
    <col min="15100" max="15100" width="6.453125" style="1" customWidth="1"/>
    <col min="15101" max="15101" width="34.08984375" style="1" customWidth="1"/>
    <col min="15102" max="15102" width="9.6328125" style="1" customWidth="1"/>
    <col min="15103" max="15105" width="10.90625" style="1"/>
    <col min="15106" max="15106" width="11.54296875" style="1" customWidth="1"/>
    <col min="15107" max="15109" width="10.90625" style="1"/>
    <col min="15110" max="15110" width="11.54296875" style="1" customWidth="1"/>
    <col min="15111" max="15355" width="10.90625" style="1"/>
    <col min="15356" max="15356" width="6.453125" style="1" customWidth="1"/>
    <col min="15357" max="15357" width="34.08984375" style="1" customWidth="1"/>
    <col min="15358" max="15358" width="9.6328125" style="1" customWidth="1"/>
    <col min="15359" max="15361" width="10.90625" style="1"/>
    <col min="15362" max="15362" width="11.54296875" style="1" customWidth="1"/>
    <col min="15363" max="15365" width="10.90625" style="1"/>
    <col min="15366" max="15366" width="11.54296875" style="1" customWidth="1"/>
    <col min="15367" max="15611" width="10.90625" style="1"/>
    <col min="15612" max="15612" width="6.453125" style="1" customWidth="1"/>
    <col min="15613" max="15613" width="34.08984375" style="1" customWidth="1"/>
    <col min="15614" max="15614" width="9.6328125" style="1" customWidth="1"/>
    <col min="15615" max="15617" width="10.90625" style="1"/>
    <col min="15618" max="15618" width="11.54296875" style="1" customWidth="1"/>
    <col min="15619" max="15621" width="10.90625" style="1"/>
    <col min="15622" max="15622" width="11.54296875" style="1" customWidth="1"/>
    <col min="15623" max="15867" width="10.90625" style="1"/>
    <col min="15868" max="15868" width="6.453125" style="1" customWidth="1"/>
    <col min="15869" max="15869" width="34.08984375" style="1" customWidth="1"/>
    <col min="15870" max="15870" width="9.6328125" style="1" customWidth="1"/>
    <col min="15871" max="15873" width="10.90625" style="1"/>
    <col min="15874" max="15874" width="11.54296875" style="1" customWidth="1"/>
    <col min="15875" max="15877" width="10.90625" style="1"/>
    <col min="15878" max="15878" width="11.54296875" style="1" customWidth="1"/>
    <col min="15879" max="16123" width="10.90625" style="1"/>
    <col min="16124" max="16124" width="6.453125" style="1" customWidth="1"/>
    <col min="16125" max="16125" width="34.08984375" style="1" customWidth="1"/>
    <col min="16126" max="16126" width="9.6328125" style="1" customWidth="1"/>
    <col min="16127" max="16129" width="10.90625" style="1"/>
    <col min="16130" max="16130" width="11.54296875" style="1" customWidth="1"/>
    <col min="16131" max="16133" width="10.90625" style="1"/>
    <col min="16134" max="16134" width="11.54296875" style="1" customWidth="1"/>
    <col min="16135" max="16384" width="10.90625" style="1"/>
  </cols>
  <sheetData>
    <row r="1" spans="1:24" ht="20" customHeight="1" thickBot="1">
      <c r="A1" s="403" t="s">
        <v>19</v>
      </c>
      <c r="B1" s="404"/>
      <c r="C1" s="404"/>
      <c r="D1" s="404"/>
      <c r="E1" s="404"/>
      <c r="F1" s="404"/>
      <c r="G1" s="404"/>
      <c r="H1" s="404"/>
      <c r="I1" s="404"/>
      <c r="J1" s="404"/>
      <c r="K1" s="404"/>
      <c r="L1" s="404"/>
      <c r="M1" s="404"/>
      <c r="N1" s="404"/>
      <c r="O1" s="404"/>
      <c r="P1" s="404"/>
      <c r="Q1" s="405"/>
    </row>
    <row r="2" spans="1:24" ht="24" customHeight="1">
      <c r="A2" s="409" t="s">
        <v>1</v>
      </c>
      <c r="B2" s="409"/>
      <c r="C2" s="409"/>
      <c r="D2" s="108" t="str">
        <f>'D.E.Sec'!B20</f>
        <v>A1</v>
      </c>
      <c r="E2" s="2"/>
      <c r="F2" s="11" t="s">
        <v>2</v>
      </c>
      <c r="G2" s="2" t="str">
        <f>'D.E.Sec'!D20</f>
        <v>ft</v>
      </c>
      <c r="H2" s="2"/>
      <c r="I2" s="36"/>
      <c r="J2" s="406" t="s">
        <v>3</v>
      </c>
      <c r="K2" s="406"/>
      <c r="L2" s="35">
        <f>'D.E.Sec'!E20</f>
        <v>1</v>
      </c>
      <c r="M2" s="407"/>
      <c r="N2" s="407"/>
      <c r="O2" s="407"/>
      <c r="P2" s="407"/>
      <c r="Q2" s="407"/>
    </row>
    <row r="3" spans="1:24" ht="24" customHeight="1">
      <c r="A3" s="410" t="s">
        <v>513</v>
      </c>
      <c r="B3" s="410"/>
      <c r="C3" s="410"/>
      <c r="D3" s="408" t="str">
        <f>'D.E.Sec'!C20</f>
        <v>TROTRO</v>
      </c>
      <c r="E3" s="408"/>
      <c r="F3" s="408"/>
      <c r="G3" s="408"/>
      <c r="H3" s="408"/>
      <c r="I3" s="408"/>
      <c r="J3" s="408"/>
      <c r="K3" s="408"/>
      <c r="L3" s="408"/>
      <c r="M3" s="408"/>
      <c r="N3" s="408"/>
      <c r="O3" s="408"/>
      <c r="P3" s="408"/>
      <c r="Q3" s="408"/>
    </row>
    <row r="4" spans="1:24" s="10" customFormat="1" ht="13.25" customHeight="1" thickBot="1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</row>
    <row r="5" spans="1:24" s="263" customFormat="1" ht="25.25" customHeight="1" thickBot="1">
      <c r="A5" s="262"/>
      <c r="B5" s="262"/>
      <c r="C5" s="262"/>
      <c r="D5" s="262"/>
      <c r="E5" s="150" t="str">
        <f>E13</f>
        <v>MATERIEL INTERNE</v>
      </c>
      <c r="F5" s="153"/>
      <c r="G5" s="150" t="str">
        <f>G13</f>
        <v>MATERIEL EXTERNE</v>
      </c>
      <c r="H5" s="153"/>
      <c r="I5" s="381" t="s">
        <v>82</v>
      </c>
      <c r="J5" s="394"/>
      <c r="K5" s="382"/>
      <c r="L5" s="397" t="str">
        <f>L12</f>
        <v>FOURNITURES INCORPOREES</v>
      </c>
      <c r="M5" s="382"/>
      <c r="N5" s="397" t="str">
        <f>N12</f>
        <v>SOUS-TRAITANCE &amp; PRESTATIONS</v>
      </c>
      <c r="O5" s="382"/>
      <c r="P5" s="397" t="str">
        <f>P12</f>
        <v>CO-TRAITANCE</v>
      </c>
      <c r="Q5" s="393"/>
      <c r="S5" s="264" t="s">
        <v>11</v>
      </c>
    </row>
    <row r="6" spans="1:24" s="263" customFormat="1" ht="25.5" customHeight="1" thickBot="1">
      <c r="A6" s="150" t="s">
        <v>18</v>
      </c>
      <c r="B6" s="265"/>
      <c r="C6" s="265"/>
      <c r="D6" s="153"/>
      <c r="E6" s="381">
        <f>F54</f>
        <v>8.8028169014084501</v>
      </c>
      <c r="F6" s="393"/>
      <c r="G6" s="381">
        <f>H54</f>
        <v>2455.9859154929577</v>
      </c>
      <c r="H6" s="393"/>
      <c r="I6" s="381">
        <f>K54</f>
        <v>4181.3380281690143</v>
      </c>
      <c r="J6" s="394"/>
      <c r="K6" s="382"/>
      <c r="L6" s="411">
        <f>M54</f>
        <v>0</v>
      </c>
      <c r="M6" s="412"/>
      <c r="N6" s="411">
        <f>O54</f>
        <v>0</v>
      </c>
      <c r="O6" s="412"/>
      <c r="P6" s="411">
        <f>Q54</f>
        <v>0</v>
      </c>
      <c r="Q6" s="413"/>
      <c r="S6" s="266">
        <f>SUM(E6:Q6)</f>
        <v>6646.1267605633802</v>
      </c>
    </row>
    <row r="7" spans="1:24" ht="24" customHeight="1" thickBot="1">
      <c r="A7" s="150" t="s">
        <v>75</v>
      </c>
      <c r="B7" s="265"/>
      <c r="C7" s="265"/>
      <c r="D7" s="153"/>
      <c r="E7" s="381">
        <f>F56</f>
        <v>0.73356807511737088</v>
      </c>
      <c r="F7" s="393"/>
      <c r="G7" s="381">
        <f>H56</f>
        <v>2455.9859154929577</v>
      </c>
      <c r="H7" s="393"/>
      <c r="I7" s="381">
        <f>K56</f>
        <v>4181.3380281690143</v>
      </c>
      <c r="J7" s="394"/>
      <c r="K7" s="382"/>
      <c r="L7" s="397">
        <f>M56</f>
        <v>0</v>
      </c>
      <c r="M7" s="382"/>
      <c r="N7" s="397">
        <f>O56</f>
        <v>0</v>
      </c>
      <c r="O7" s="382"/>
      <c r="P7" s="397">
        <f>Q56</f>
        <v>0</v>
      </c>
      <c r="Q7" s="393"/>
      <c r="S7" s="266">
        <f>SUM(E7:Q7)</f>
        <v>6638.05751173709</v>
      </c>
    </row>
    <row r="8" spans="1:24" s="6" customFormat="1" ht="23" customHeight="1" thickBot="1">
      <c r="A8" s="150" t="s">
        <v>238</v>
      </c>
      <c r="B8" s="265"/>
      <c r="C8" s="265"/>
      <c r="D8" s="153"/>
      <c r="E8" s="414">
        <f>Feuille_Vente_Base!S40</f>
        <v>1.6</v>
      </c>
      <c r="F8" s="401"/>
      <c r="G8" s="398">
        <f>Feuille_Vente_Base!S40</f>
        <v>1.6</v>
      </c>
      <c r="H8" s="399"/>
      <c r="I8" s="398">
        <f>Feuille_Vente_Base!S40</f>
        <v>1.6</v>
      </c>
      <c r="J8" s="402"/>
      <c r="K8" s="399"/>
      <c r="L8" s="398">
        <f>Feuille_Vente_Base!T40</f>
        <v>1.6</v>
      </c>
      <c r="M8" s="399"/>
      <c r="N8" s="398">
        <f>Feuille_Vente_Base!U40</f>
        <v>1.6</v>
      </c>
      <c r="O8" s="399"/>
      <c r="P8" s="400">
        <f>Feuille_Vente_Base!V40</f>
        <v>0</v>
      </c>
      <c r="Q8" s="401"/>
      <c r="S8" s="266">
        <f>SUM(E8:Q8)</f>
        <v>8</v>
      </c>
    </row>
    <row r="9" spans="1:24" ht="23" customHeight="1" thickBot="1">
      <c r="A9" s="150" t="s">
        <v>239</v>
      </c>
      <c r="B9" s="265"/>
      <c r="C9" s="265"/>
      <c r="D9" s="153"/>
      <c r="E9" s="381">
        <f>E7*E8</f>
        <v>1.1737089201877935</v>
      </c>
      <c r="F9" s="393"/>
      <c r="G9" s="381">
        <f>G7*G8</f>
        <v>3929.5774647887324</v>
      </c>
      <c r="H9" s="393"/>
      <c r="I9" s="381">
        <f>I7*I8</f>
        <v>6690.140845070423</v>
      </c>
      <c r="J9" s="394"/>
      <c r="K9" s="393"/>
      <c r="L9" s="381">
        <f>L7*L8</f>
        <v>0</v>
      </c>
      <c r="M9" s="382"/>
      <c r="N9" s="381">
        <f>N7*N8</f>
        <v>0</v>
      </c>
      <c r="O9" s="382"/>
      <c r="P9" s="381">
        <f>P7*P8</f>
        <v>0</v>
      </c>
      <c r="Q9" s="382"/>
      <c r="S9" s="266">
        <f>SUM(E9:Q9)</f>
        <v>10620.892018779343</v>
      </c>
    </row>
    <row r="10" spans="1:24" ht="21" customHeight="1" thickBot="1">
      <c r="A10" s="151" t="s">
        <v>240</v>
      </c>
      <c r="B10" s="152"/>
      <c r="C10" s="152"/>
      <c r="D10" s="267"/>
      <c r="E10" s="395">
        <f>SUM(E6:F9)</f>
        <v>12.310093896713614</v>
      </c>
      <c r="F10" s="396"/>
      <c r="G10" s="268"/>
      <c r="H10" s="269"/>
      <c r="I10" s="268"/>
      <c r="J10" s="269"/>
      <c r="K10" s="268"/>
      <c r="L10" s="270"/>
      <c r="M10" s="270"/>
      <c r="N10" s="270"/>
      <c r="O10" s="270"/>
      <c r="P10" s="270"/>
      <c r="Q10" s="271"/>
    </row>
    <row r="11" spans="1:24" ht="15" thickBot="1">
      <c r="O11" s="272"/>
      <c r="P11" s="272"/>
      <c r="Q11" s="272"/>
    </row>
    <row r="12" spans="1:24" s="3" customFormat="1" ht="26.25" customHeight="1">
      <c r="A12" s="154"/>
      <c r="B12" s="383" t="s">
        <v>60</v>
      </c>
      <c r="C12" s="383" t="s">
        <v>15</v>
      </c>
      <c r="D12" s="386" t="s">
        <v>511</v>
      </c>
      <c r="E12" s="389" t="s">
        <v>7</v>
      </c>
      <c r="F12" s="390"/>
      <c r="G12" s="390"/>
      <c r="H12" s="390"/>
      <c r="I12" s="390"/>
      <c r="J12" s="390"/>
      <c r="K12" s="390"/>
      <c r="L12" s="391" t="s">
        <v>8</v>
      </c>
      <c r="M12" s="392"/>
      <c r="N12" s="391" t="s">
        <v>73</v>
      </c>
      <c r="O12" s="392"/>
      <c r="P12" s="391" t="s">
        <v>72</v>
      </c>
      <c r="Q12" s="392"/>
      <c r="V12" s="282"/>
    </row>
    <row r="13" spans="1:24" s="12" customFormat="1" ht="25.5" customHeight="1">
      <c r="A13" s="155"/>
      <c r="B13" s="384"/>
      <c r="C13" s="384"/>
      <c r="D13" s="387"/>
      <c r="E13" s="372" t="s">
        <v>241</v>
      </c>
      <c r="F13" s="373"/>
      <c r="G13" s="374" t="s">
        <v>242</v>
      </c>
      <c r="H13" s="375"/>
      <c r="I13" s="376" t="s">
        <v>9</v>
      </c>
      <c r="J13" s="378" t="s">
        <v>10</v>
      </c>
      <c r="K13" s="374" t="s">
        <v>11</v>
      </c>
      <c r="L13" s="369" t="s">
        <v>12</v>
      </c>
      <c r="M13" s="367" t="s">
        <v>11</v>
      </c>
      <c r="N13" s="369" t="s">
        <v>12</v>
      </c>
      <c r="O13" s="367" t="s">
        <v>11</v>
      </c>
      <c r="P13" s="369" t="s">
        <v>12</v>
      </c>
      <c r="Q13" s="367" t="s">
        <v>11</v>
      </c>
      <c r="V13" s="1"/>
    </row>
    <row r="14" spans="1:24" s="12" customFormat="1" ht="20.5" thickBot="1">
      <c r="A14" s="156" t="s">
        <v>13</v>
      </c>
      <c r="B14" s="385"/>
      <c r="C14" s="385"/>
      <c r="D14" s="388"/>
      <c r="E14" s="156" t="s">
        <v>12</v>
      </c>
      <c r="F14" s="156" t="s">
        <v>243</v>
      </c>
      <c r="G14" s="156" t="s">
        <v>12</v>
      </c>
      <c r="H14" s="156" t="s">
        <v>244</v>
      </c>
      <c r="I14" s="377"/>
      <c r="J14" s="379"/>
      <c r="K14" s="380"/>
      <c r="L14" s="370"/>
      <c r="M14" s="368"/>
      <c r="N14" s="370"/>
      <c r="O14" s="368"/>
      <c r="P14" s="370"/>
      <c r="Q14" s="368"/>
      <c r="U14" s="263"/>
    </row>
    <row r="15" spans="1:24" s="12" customFormat="1" ht="14.5" customHeight="1" thickBot="1">
      <c r="A15" s="15"/>
      <c r="B15" s="16"/>
      <c r="C15" s="16"/>
      <c r="D15" s="16"/>
      <c r="E15" s="28"/>
      <c r="F15" s="29"/>
      <c r="G15" s="30"/>
      <c r="H15" s="42">
        <f t="shared" ref="H15:H18" si="0">C15*D15*G15</f>
        <v>0</v>
      </c>
      <c r="I15" s="30"/>
      <c r="J15" s="31"/>
      <c r="K15" s="60">
        <f t="shared" ref="K15" si="1">(J15+I15)*D15*C15</f>
        <v>0</v>
      </c>
      <c r="L15" s="32"/>
      <c r="M15" s="18"/>
      <c r="N15" s="32"/>
      <c r="O15" s="18"/>
      <c r="P15" s="32"/>
      <c r="Q15" s="18"/>
      <c r="S15" s="371" t="s">
        <v>71</v>
      </c>
      <c r="T15" s="351"/>
      <c r="U15" s="352"/>
      <c r="V15" s="353"/>
      <c r="W15" s="283"/>
      <c r="X15" s="283"/>
    </row>
    <row r="16" spans="1:24" s="263" customFormat="1" ht="11" customHeight="1" thickBot="1">
      <c r="A16" s="38" t="str">
        <f>'1'!A16</f>
        <v>Roulotte</v>
      </c>
      <c r="B16" s="64" t="str">
        <f>'1'!B16</f>
        <v>J</v>
      </c>
      <c r="C16" s="64">
        <f>'1'!C16</f>
        <v>1</v>
      </c>
      <c r="D16" s="65">
        <f>'1'!D16</f>
        <v>12</v>
      </c>
      <c r="E16" s="41">
        <f>'1'!E16</f>
        <v>10</v>
      </c>
      <c r="F16" s="42">
        <f>(Feuille_Vente_Base!S39*E16)/Feuille_Vente_Base!S40</f>
        <v>8.8028169014084501</v>
      </c>
      <c r="G16" s="42"/>
      <c r="H16" s="42">
        <f t="shared" si="0"/>
        <v>0</v>
      </c>
      <c r="I16" s="42"/>
      <c r="J16" s="43"/>
      <c r="K16" s="60"/>
      <c r="L16" s="61"/>
      <c r="M16" s="60"/>
      <c r="N16" s="61"/>
      <c r="O16" s="60"/>
      <c r="P16" s="61"/>
      <c r="Q16" s="60"/>
      <c r="S16" s="371"/>
      <c r="T16" s="354"/>
      <c r="U16" s="355"/>
      <c r="V16" s="356"/>
      <c r="W16" s="283"/>
      <c r="X16" s="283"/>
    </row>
    <row r="17" spans="1:24" s="263" customFormat="1" ht="11" customHeight="1" thickBot="1">
      <c r="A17" s="38" t="str">
        <f>'1'!A17</f>
        <v>Plongeur</v>
      </c>
      <c r="B17" s="64" t="str">
        <f>'1'!B17</f>
        <v>J</v>
      </c>
      <c r="C17" s="64">
        <f>'1'!C17</f>
        <v>2</v>
      </c>
      <c r="D17" s="65">
        <f>'1'!D17</f>
        <v>5</v>
      </c>
      <c r="E17" s="41"/>
      <c r="F17" s="42"/>
      <c r="G17" s="42"/>
      <c r="H17" s="42">
        <f t="shared" si="0"/>
        <v>0</v>
      </c>
      <c r="I17" s="42">
        <f>(Feuille_Vente_Base!S39*'1'!I17)/Feuille_Vente_Base!S40</f>
        <v>321.30281690140845</v>
      </c>
      <c r="J17" s="43"/>
      <c r="K17" s="60">
        <f>(I17+J17)*C17*D17</f>
        <v>3213.0281690140846</v>
      </c>
      <c r="L17" s="61"/>
      <c r="M17" s="60"/>
      <c r="N17" s="61"/>
      <c r="O17" s="60"/>
      <c r="P17" s="61"/>
      <c r="Q17" s="60"/>
      <c r="S17" s="371"/>
      <c r="T17" s="357"/>
      <c r="U17" s="358"/>
      <c r="V17" s="359"/>
      <c r="W17" s="283"/>
      <c r="X17" s="283"/>
    </row>
    <row r="18" spans="1:24" s="263" customFormat="1" ht="15" thickBot="1">
      <c r="A18" s="38" t="str">
        <f>'1'!A18</f>
        <v>Pilote</v>
      </c>
      <c r="B18" s="64" t="str">
        <f>'1'!B18</f>
        <v>J</v>
      </c>
      <c r="C18" s="64">
        <f>'1'!C18</f>
        <v>1</v>
      </c>
      <c r="D18" s="65">
        <f>'1'!D18</f>
        <v>2</v>
      </c>
      <c r="E18" s="41"/>
      <c r="F18" s="42"/>
      <c r="G18" s="42"/>
      <c r="H18" s="42">
        <f t="shared" si="0"/>
        <v>0</v>
      </c>
      <c r="I18" s="42">
        <f>(Feuille_Vente_Base!S39*'1'!I18)/Feuille_Vente_Base!S40</f>
        <v>484.15492957746477</v>
      </c>
      <c r="J18" s="43"/>
      <c r="K18" s="60">
        <f>(I18+J18)*C18*D18</f>
        <v>968.30985915492954</v>
      </c>
      <c r="L18" s="61"/>
      <c r="M18" s="60"/>
      <c r="N18" s="61"/>
      <c r="O18" s="60"/>
      <c r="P18" s="61"/>
      <c r="Q18" s="60"/>
      <c r="S18" s="273" t="s">
        <v>484</v>
      </c>
      <c r="T18" s="360"/>
      <c r="U18" s="361"/>
      <c r="V18" s="361"/>
      <c r="W18" s="277"/>
    </row>
    <row r="19" spans="1:24" s="263" customFormat="1" ht="11" thickBot="1">
      <c r="A19" s="38" t="str">
        <f>'1'!A19</f>
        <v>Cone</v>
      </c>
      <c r="B19" s="64" t="str">
        <f>'1'!B19</f>
        <v>M</v>
      </c>
      <c r="C19" s="64">
        <f>'1'!C19</f>
        <v>3</v>
      </c>
      <c r="D19" s="65">
        <f>'1'!D19</f>
        <v>3</v>
      </c>
      <c r="E19" s="41"/>
      <c r="F19" s="42"/>
      <c r="G19" s="42">
        <f>(Feuille_Vente_Base!S39*'1'!G19)/Feuille_Vente_Base!S40</f>
        <v>272.88732394366195</v>
      </c>
      <c r="H19" s="42">
        <f>C19*D19*G19</f>
        <v>2455.9859154929577</v>
      </c>
      <c r="I19" s="42"/>
      <c r="J19" s="43"/>
      <c r="K19" s="60">
        <f t="shared" ref="K19:K53" si="2">(I19+J19)*C19*D19</f>
        <v>0</v>
      </c>
      <c r="L19" s="61"/>
      <c r="M19" s="60"/>
      <c r="N19" s="61"/>
      <c r="O19" s="60"/>
      <c r="P19" s="61"/>
      <c r="Q19" s="60"/>
      <c r="S19" s="273" t="s">
        <v>485</v>
      </c>
      <c r="T19" s="274"/>
      <c r="U19" s="275" t="s">
        <v>2</v>
      </c>
      <c r="V19" s="274"/>
    </row>
    <row r="20" spans="1:24" s="263" customFormat="1" ht="11" thickBot="1">
      <c r="A20" s="38" t="str">
        <f>'1'!A20</f>
        <v>Sac</v>
      </c>
      <c r="B20" s="64" t="str">
        <f>'1'!B20</f>
        <v>U</v>
      </c>
      <c r="C20" s="64">
        <f>'1'!C20</f>
        <v>0</v>
      </c>
      <c r="D20" s="65">
        <f>'1'!D20</f>
        <v>12000</v>
      </c>
      <c r="E20" s="41"/>
      <c r="F20" s="42"/>
      <c r="G20" s="42"/>
      <c r="H20" s="42">
        <f t="shared" ref="H20:H53" si="3">C20*D20*G20</f>
        <v>0</v>
      </c>
      <c r="I20" s="42"/>
      <c r="J20" s="43"/>
      <c r="K20" s="60">
        <f t="shared" si="2"/>
        <v>0</v>
      </c>
      <c r="L20" s="61"/>
      <c r="M20" s="60"/>
      <c r="N20" s="61"/>
      <c r="O20" s="60"/>
      <c r="P20" s="61"/>
      <c r="Q20" s="60"/>
      <c r="S20" s="276" t="s">
        <v>486</v>
      </c>
      <c r="T20" s="362"/>
      <c r="U20" s="363"/>
      <c r="V20" s="364"/>
      <c r="W20" s="277"/>
    </row>
    <row r="21" spans="1:24" s="263" customFormat="1" ht="10.5">
      <c r="A21" s="38"/>
      <c r="B21" s="64"/>
      <c r="C21" s="64"/>
      <c r="D21" s="65"/>
      <c r="E21" s="41"/>
      <c r="F21" s="42"/>
      <c r="G21" s="42"/>
      <c r="H21" s="42">
        <f t="shared" si="3"/>
        <v>0</v>
      </c>
      <c r="I21" s="42"/>
      <c r="J21" s="43"/>
      <c r="K21" s="60">
        <f t="shared" si="2"/>
        <v>0</v>
      </c>
      <c r="L21" s="61"/>
      <c r="M21" s="60"/>
      <c r="N21" s="61"/>
      <c r="O21" s="60"/>
      <c r="P21" s="61"/>
      <c r="Q21" s="60"/>
    </row>
    <row r="22" spans="1:24" s="263" customFormat="1" ht="10.5">
      <c r="A22" s="38"/>
      <c r="B22" s="64"/>
      <c r="C22" s="64"/>
      <c r="D22" s="65"/>
      <c r="E22" s="41"/>
      <c r="F22" s="42"/>
      <c r="G22" s="42"/>
      <c r="H22" s="42">
        <f t="shared" si="3"/>
        <v>0</v>
      </c>
      <c r="I22" s="42"/>
      <c r="J22" s="43"/>
      <c r="K22" s="60">
        <f t="shared" si="2"/>
        <v>0</v>
      </c>
      <c r="L22" s="61"/>
      <c r="M22" s="60"/>
      <c r="N22" s="61"/>
      <c r="O22" s="60"/>
      <c r="P22" s="61"/>
      <c r="Q22" s="60"/>
    </row>
    <row r="23" spans="1:24" s="263" customFormat="1" ht="10.5">
      <c r="A23" s="38"/>
      <c r="B23" s="64"/>
      <c r="C23" s="64"/>
      <c r="D23" s="65"/>
      <c r="E23" s="41"/>
      <c r="F23" s="42">
        <f t="shared" ref="F23:F52" si="4">C23*D23*E23</f>
        <v>0</v>
      </c>
      <c r="G23" s="42"/>
      <c r="H23" s="42">
        <f t="shared" si="3"/>
        <v>0</v>
      </c>
      <c r="I23" s="42"/>
      <c r="J23" s="43"/>
      <c r="K23" s="60">
        <f t="shared" si="2"/>
        <v>0</v>
      </c>
      <c r="L23" s="61"/>
      <c r="M23" s="60">
        <f t="shared" ref="M23:M53" si="5">L23*D23*C23</f>
        <v>0</v>
      </c>
      <c r="N23" s="61"/>
      <c r="O23" s="60">
        <f t="shared" ref="O23:O53" si="6">C23*D23*N23</f>
        <v>0</v>
      </c>
      <c r="P23" s="61"/>
      <c r="Q23" s="60">
        <f t="shared" ref="Q23:Q53" si="7">P23*D23*C23</f>
        <v>0</v>
      </c>
    </row>
    <row r="24" spans="1:24" s="263" customFormat="1" ht="10.5">
      <c r="A24" s="38"/>
      <c r="B24" s="64"/>
      <c r="C24" s="64"/>
      <c r="D24" s="65"/>
      <c r="E24" s="41"/>
      <c r="F24" s="42">
        <f t="shared" si="4"/>
        <v>0</v>
      </c>
      <c r="G24" s="42"/>
      <c r="H24" s="42">
        <f t="shared" si="3"/>
        <v>0</v>
      </c>
      <c r="I24" s="42"/>
      <c r="J24" s="43"/>
      <c r="K24" s="60">
        <f t="shared" si="2"/>
        <v>0</v>
      </c>
      <c r="L24" s="61"/>
      <c r="M24" s="60">
        <f t="shared" si="5"/>
        <v>0</v>
      </c>
      <c r="N24" s="61"/>
      <c r="O24" s="60">
        <f t="shared" si="6"/>
        <v>0</v>
      </c>
      <c r="P24" s="61"/>
      <c r="Q24" s="60">
        <f t="shared" si="7"/>
        <v>0</v>
      </c>
    </row>
    <row r="25" spans="1:24" s="263" customFormat="1" ht="10.5">
      <c r="A25" s="38"/>
      <c r="B25" s="64"/>
      <c r="C25" s="64"/>
      <c r="D25" s="65"/>
      <c r="E25" s="41"/>
      <c r="F25" s="42">
        <f t="shared" si="4"/>
        <v>0</v>
      </c>
      <c r="G25" s="42"/>
      <c r="H25" s="42">
        <f t="shared" si="3"/>
        <v>0</v>
      </c>
      <c r="I25" s="42"/>
      <c r="J25" s="43"/>
      <c r="K25" s="60">
        <f t="shared" si="2"/>
        <v>0</v>
      </c>
      <c r="L25" s="61"/>
      <c r="M25" s="60">
        <f t="shared" si="5"/>
        <v>0</v>
      </c>
      <c r="N25" s="61"/>
      <c r="O25" s="60">
        <f t="shared" si="6"/>
        <v>0</v>
      </c>
      <c r="P25" s="61"/>
      <c r="Q25" s="60">
        <f t="shared" si="7"/>
        <v>0</v>
      </c>
    </row>
    <row r="26" spans="1:24" s="12" customFormat="1" ht="10">
      <c r="A26" s="38"/>
      <c r="B26" s="20"/>
      <c r="C26" s="20"/>
      <c r="D26" s="37"/>
      <c r="E26" s="17"/>
      <c r="F26" s="42">
        <f t="shared" si="4"/>
        <v>0</v>
      </c>
      <c r="G26" s="42"/>
      <c r="H26" s="42">
        <f t="shared" si="3"/>
        <v>0</v>
      </c>
      <c r="I26" s="15"/>
      <c r="J26" s="43"/>
      <c r="K26" s="60">
        <f t="shared" si="2"/>
        <v>0</v>
      </c>
      <c r="L26" s="61"/>
      <c r="M26" s="60">
        <f t="shared" si="5"/>
        <v>0</v>
      </c>
      <c r="N26" s="19"/>
      <c r="O26" s="60">
        <f t="shared" si="6"/>
        <v>0</v>
      </c>
      <c r="P26" s="19"/>
      <c r="Q26" s="60">
        <f t="shared" si="7"/>
        <v>0</v>
      </c>
    </row>
    <row r="27" spans="1:24" s="12" customFormat="1" ht="10">
      <c r="A27" s="38"/>
      <c r="B27" s="20"/>
      <c r="C27" s="20"/>
      <c r="D27" s="37"/>
      <c r="E27" s="17"/>
      <c r="F27" s="42">
        <f t="shared" si="4"/>
        <v>0</v>
      </c>
      <c r="G27" s="42"/>
      <c r="H27" s="42">
        <f t="shared" si="3"/>
        <v>0</v>
      </c>
      <c r="I27" s="15"/>
      <c r="J27" s="43"/>
      <c r="K27" s="60">
        <f t="shared" si="2"/>
        <v>0</v>
      </c>
      <c r="L27" s="61"/>
      <c r="M27" s="60">
        <f t="shared" si="5"/>
        <v>0</v>
      </c>
      <c r="N27" s="19"/>
      <c r="O27" s="60">
        <f t="shared" si="6"/>
        <v>0</v>
      </c>
      <c r="P27" s="19"/>
      <c r="Q27" s="60">
        <f t="shared" si="7"/>
        <v>0</v>
      </c>
    </row>
    <row r="28" spans="1:24" s="263" customFormat="1" ht="10">
      <c r="A28" s="38"/>
      <c r="B28" s="20"/>
      <c r="C28" s="20"/>
      <c r="D28" s="37"/>
      <c r="E28" s="41"/>
      <c r="F28" s="42">
        <f t="shared" si="4"/>
        <v>0</v>
      </c>
      <c r="G28" s="42"/>
      <c r="H28" s="42">
        <f t="shared" si="3"/>
        <v>0</v>
      </c>
      <c r="I28" s="15"/>
      <c r="J28" s="43"/>
      <c r="K28" s="60">
        <f t="shared" si="2"/>
        <v>0</v>
      </c>
      <c r="L28" s="61"/>
      <c r="M28" s="60">
        <f t="shared" si="5"/>
        <v>0</v>
      </c>
      <c r="N28" s="19"/>
      <c r="O28" s="60">
        <f t="shared" si="6"/>
        <v>0</v>
      </c>
      <c r="P28" s="19"/>
      <c r="Q28" s="60">
        <f t="shared" si="7"/>
        <v>0</v>
      </c>
    </row>
    <row r="29" spans="1:24" s="263" customFormat="1" ht="10">
      <c r="A29" s="38"/>
      <c r="B29" s="20"/>
      <c r="C29" s="20"/>
      <c r="D29" s="37"/>
      <c r="E29" s="41"/>
      <c r="F29" s="42">
        <f t="shared" si="4"/>
        <v>0</v>
      </c>
      <c r="G29" s="42"/>
      <c r="H29" s="42">
        <f t="shared" si="3"/>
        <v>0</v>
      </c>
      <c r="I29" s="15"/>
      <c r="J29" s="43"/>
      <c r="K29" s="60">
        <f t="shared" si="2"/>
        <v>0</v>
      </c>
      <c r="L29" s="61"/>
      <c r="M29" s="60">
        <f t="shared" si="5"/>
        <v>0</v>
      </c>
      <c r="N29" s="19"/>
      <c r="O29" s="60">
        <f t="shared" si="6"/>
        <v>0</v>
      </c>
      <c r="P29" s="19"/>
      <c r="Q29" s="60">
        <f t="shared" si="7"/>
        <v>0</v>
      </c>
    </row>
    <row r="30" spans="1:24" s="263" customFormat="1" ht="10">
      <c r="A30" s="38"/>
      <c r="B30" s="20"/>
      <c r="C30" s="20"/>
      <c r="D30" s="37"/>
      <c r="E30" s="41"/>
      <c r="F30" s="42">
        <f t="shared" si="4"/>
        <v>0</v>
      </c>
      <c r="G30" s="42"/>
      <c r="H30" s="42">
        <f t="shared" si="3"/>
        <v>0</v>
      </c>
      <c r="I30" s="15"/>
      <c r="J30" s="43"/>
      <c r="K30" s="60">
        <f t="shared" si="2"/>
        <v>0</v>
      </c>
      <c r="L30" s="61"/>
      <c r="M30" s="60">
        <f t="shared" si="5"/>
        <v>0</v>
      </c>
      <c r="N30" s="19"/>
      <c r="O30" s="60">
        <f t="shared" si="6"/>
        <v>0</v>
      </c>
      <c r="P30" s="19"/>
      <c r="Q30" s="60">
        <f t="shared" si="7"/>
        <v>0</v>
      </c>
    </row>
    <row r="31" spans="1:24" s="263" customFormat="1" ht="10">
      <c r="A31" s="45"/>
      <c r="B31" s="20"/>
      <c r="C31" s="20"/>
      <c r="D31" s="37"/>
      <c r="E31" s="41"/>
      <c r="F31" s="42">
        <f t="shared" si="4"/>
        <v>0</v>
      </c>
      <c r="G31" s="42"/>
      <c r="H31" s="42">
        <f t="shared" si="3"/>
        <v>0</v>
      </c>
      <c r="I31" s="15"/>
      <c r="J31" s="43"/>
      <c r="K31" s="60">
        <f t="shared" si="2"/>
        <v>0</v>
      </c>
      <c r="L31" s="61"/>
      <c r="M31" s="60">
        <f t="shared" si="5"/>
        <v>0</v>
      </c>
      <c r="N31" s="19"/>
      <c r="O31" s="60">
        <f t="shared" si="6"/>
        <v>0</v>
      </c>
      <c r="P31" s="19"/>
      <c r="Q31" s="60">
        <f t="shared" si="7"/>
        <v>0</v>
      </c>
    </row>
    <row r="32" spans="1:24" s="263" customFormat="1" ht="10">
      <c r="A32" s="38"/>
      <c r="B32" s="20"/>
      <c r="C32" s="20"/>
      <c r="D32" s="40"/>
      <c r="E32" s="41"/>
      <c r="F32" s="42">
        <f t="shared" si="4"/>
        <v>0</v>
      </c>
      <c r="G32" s="42"/>
      <c r="H32" s="42">
        <f t="shared" si="3"/>
        <v>0</v>
      </c>
      <c r="I32" s="15"/>
      <c r="J32" s="43"/>
      <c r="K32" s="60">
        <f t="shared" si="2"/>
        <v>0</v>
      </c>
      <c r="L32" s="61"/>
      <c r="M32" s="60">
        <f t="shared" si="5"/>
        <v>0</v>
      </c>
      <c r="N32" s="19"/>
      <c r="O32" s="60">
        <f t="shared" si="6"/>
        <v>0</v>
      </c>
      <c r="P32" s="19"/>
      <c r="Q32" s="60">
        <f t="shared" si="7"/>
        <v>0</v>
      </c>
    </row>
    <row r="33" spans="1:17" s="263" customFormat="1" ht="10">
      <c r="A33" s="38"/>
      <c r="B33" s="20"/>
      <c r="C33" s="20"/>
      <c r="D33" s="40"/>
      <c r="E33" s="41"/>
      <c r="F33" s="42">
        <f t="shared" si="4"/>
        <v>0</v>
      </c>
      <c r="G33" s="42"/>
      <c r="H33" s="42">
        <f t="shared" si="3"/>
        <v>0</v>
      </c>
      <c r="I33" s="15"/>
      <c r="J33" s="43"/>
      <c r="K33" s="60">
        <f t="shared" si="2"/>
        <v>0</v>
      </c>
      <c r="L33" s="61"/>
      <c r="M33" s="60">
        <f t="shared" si="5"/>
        <v>0</v>
      </c>
      <c r="N33" s="19"/>
      <c r="O33" s="60">
        <f t="shared" si="6"/>
        <v>0</v>
      </c>
      <c r="P33" s="19"/>
      <c r="Q33" s="60">
        <f t="shared" si="7"/>
        <v>0</v>
      </c>
    </row>
    <row r="34" spans="1:17" s="263" customFormat="1" ht="10">
      <c r="A34" s="38"/>
      <c r="B34" s="20"/>
      <c r="C34" s="20"/>
      <c r="D34" s="40"/>
      <c r="E34" s="41"/>
      <c r="F34" s="42">
        <f t="shared" si="4"/>
        <v>0</v>
      </c>
      <c r="G34" s="42"/>
      <c r="H34" s="42">
        <f t="shared" si="3"/>
        <v>0</v>
      </c>
      <c r="I34" s="15"/>
      <c r="J34" s="43"/>
      <c r="K34" s="60">
        <f t="shared" si="2"/>
        <v>0</v>
      </c>
      <c r="L34" s="61"/>
      <c r="M34" s="60">
        <f t="shared" si="5"/>
        <v>0</v>
      </c>
      <c r="N34" s="19"/>
      <c r="O34" s="60">
        <f t="shared" si="6"/>
        <v>0</v>
      </c>
      <c r="P34" s="19"/>
      <c r="Q34" s="60">
        <f t="shared" si="7"/>
        <v>0</v>
      </c>
    </row>
    <row r="35" spans="1:17" s="263" customFormat="1" ht="10">
      <c r="A35" s="45"/>
      <c r="B35" s="20"/>
      <c r="C35" s="20"/>
      <c r="D35" s="40"/>
      <c r="E35" s="41"/>
      <c r="F35" s="42">
        <f t="shared" si="4"/>
        <v>0</v>
      </c>
      <c r="G35" s="42"/>
      <c r="H35" s="42">
        <f t="shared" si="3"/>
        <v>0</v>
      </c>
      <c r="I35" s="15"/>
      <c r="J35" s="43"/>
      <c r="K35" s="60">
        <f t="shared" si="2"/>
        <v>0</v>
      </c>
      <c r="L35" s="61"/>
      <c r="M35" s="60">
        <f t="shared" si="5"/>
        <v>0</v>
      </c>
      <c r="N35" s="19"/>
      <c r="O35" s="60">
        <f t="shared" si="6"/>
        <v>0</v>
      </c>
      <c r="P35" s="19"/>
      <c r="Q35" s="60">
        <f t="shared" si="7"/>
        <v>0</v>
      </c>
    </row>
    <row r="36" spans="1:17" s="263" customFormat="1" ht="10">
      <c r="A36" s="45"/>
      <c r="B36" s="20"/>
      <c r="C36" s="20"/>
      <c r="D36" s="40"/>
      <c r="E36" s="41"/>
      <c r="F36" s="42">
        <f t="shared" si="4"/>
        <v>0</v>
      </c>
      <c r="G36" s="42"/>
      <c r="H36" s="42">
        <f t="shared" si="3"/>
        <v>0</v>
      </c>
      <c r="I36" s="15"/>
      <c r="J36" s="43"/>
      <c r="K36" s="60">
        <f t="shared" si="2"/>
        <v>0</v>
      </c>
      <c r="L36" s="61"/>
      <c r="M36" s="60">
        <f t="shared" si="5"/>
        <v>0</v>
      </c>
      <c r="N36" s="19"/>
      <c r="O36" s="60">
        <f t="shared" si="6"/>
        <v>0</v>
      </c>
      <c r="P36" s="19"/>
      <c r="Q36" s="60">
        <f t="shared" si="7"/>
        <v>0</v>
      </c>
    </row>
    <row r="37" spans="1:17" s="12" customFormat="1" ht="10.25" customHeight="1">
      <c r="A37" s="38"/>
      <c r="B37" s="20"/>
      <c r="C37" s="20"/>
      <c r="D37" s="37"/>
      <c r="E37" s="17"/>
      <c r="F37" s="42">
        <f t="shared" si="4"/>
        <v>0</v>
      </c>
      <c r="G37" s="42"/>
      <c r="H37" s="42">
        <f t="shared" si="3"/>
        <v>0</v>
      </c>
      <c r="I37" s="15"/>
      <c r="J37" s="43"/>
      <c r="K37" s="60">
        <f t="shared" si="2"/>
        <v>0</v>
      </c>
      <c r="L37" s="61"/>
      <c r="M37" s="60">
        <f t="shared" si="5"/>
        <v>0</v>
      </c>
      <c r="N37" s="19"/>
      <c r="O37" s="60">
        <f t="shared" si="6"/>
        <v>0</v>
      </c>
      <c r="P37" s="19"/>
      <c r="Q37" s="60">
        <f t="shared" si="7"/>
        <v>0</v>
      </c>
    </row>
    <row r="38" spans="1:17" s="12" customFormat="1" ht="10.25" customHeight="1">
      <c r="A38" s="38"/>
      <c r="B38" s="20"/>
      <c r="C38" s="20"/>
      <c r="D38" s="37"/>
      <c r="E38" s="17"/>
      <c r="F38" s="42">
        <f t="shared" si="4"/>
        <v>0</v>
      </c>
      <c r="G38" s="42"/>
      <c r="H38" s="42">
        <f t="shared" si="3"/>
        <v>0</v>
      </c>
      <c r="I38" s="15"/>
      <c r="J38" s="43"/>
      <c r="K38" s="60">
        <f t="shared" si="2"/>
        <v>0</v>
      </c>
      <c r="L38" s="61"/>
      <c r="M38" s="60">
        <f t="shared" si="5"/>
        <v>0</v>
      </c>
      <c r="N38" s="19"/>
      <c r="O38" s="60">
        <f t="shared" si="6"/>
        <v>0</v>
      </c>
      <c r="P38" s="19"/>
      <c r="Q38" s="60">
        <f t="shared" si="7"/>
        <v>0</v>
      </c>
    </row>
    <row r="39" spans="1:17" s="12" customFormat="1" ht="10.25" customHeight="1">
      <c r="A39" s="38"/>
      <c r="B39" s="20"/>
      <c r="C39" s="20"/>
      <c r="D39" s="37"/>
      <c r="E39" s="17"/>
      <c r="F39" s="42">
        <f t="shared" si="4"/>
        <v>0</v>
      </c>
      <c r="G39" s="42"/>
      <c r="H39" s="42">
        <f t="shared" si="3"/>
        <v>0</v>
      </c>
      <c r="I39" s="15"/>
      <c r="J39" s="43"/>
      <c r="K39" s="60">
        <f t="shared" si="2"/>
        <v>0</v>
      </c>
      <c r="L39" s="61"/>
      <c r="M39" s="60">
        <f t="shared" si="5"/>
        <v>0</v>
      </c>
      <c r="N39" s="19"/>
      <c r="O39" s="60">
        <f t="shared" si="6"/>
        <v>0</v>
      </c>
      <c r="P39" s="19"/>
      <c r="Q39" s="60">
        <f t="shared" si="7"/>
        <v>0</v>
      </c>
    </row>
    <row r="40" spans="1:17" s="12" customFormat="1" ht="10.25" customHeight="1">
      <c r="A40" s="38"/>
      <c r="B40" s="20"/>
      <c r="C40" s="20"/>
      <c r="D40" s="37"/>
      <c r="E40" s="17"/>
      <c r="F40" s="42">
        <f t="shared" si="4"/>
        <v>0</v>
      </c>
      <c r="G40" s="42"/>
      <c r="H40" s="42">
        <f t="shared" si="3"/>
        <v>0</v>
      </c>
      <c r="I40" s="15"/>
      <c r="J40" s="43"/>
      <c r="K40" s="60">
        <f t="shared" si="2"/>
        <v>0</v>
      </c>
      <c r="L40" s="61"/>
      <c r="M40" s="60">
        <f t="shared" si="5"/>
        <v>0</v>
      </c>
      <c r="N40" s="19"/>
      <c r="O40" s="60">
        <f t="shared" si="6"/>
        <v>0</v>
      </c>
      <c r="P40" s="19"/>
      <c r="Q40" s="60">
        <f t="shared" si="7"/>
        <v>0</v>
      </c>
    </row>
    <row r="41" spans="1:17" s="12" customFormat="1" ht="10.25" customHeight="1">
      <c r="A41" s="38"/>
      <c r="B41" s="20"/>
      <c r="C41" s="20"/>
      <c r="D41" s="37"/>
      <c r="E41" s="17"/>
      <c r="F41" s="42">
        <f t="shared" si="4"/>
        <v>0</v>
      </c>
      <c r="G41" s="42"/>
      <c r="H41" s="42">
        <f t="shared" si="3"/>
        <v>0</v>
      </c>
      <c r="I41" s="15"/>
      <c r="J41" s="43"/>
      <c r="K41" s="60">
        <f t="shared" si="2"/>
        <v>0</v>
      </c>
      <c r="L41" s="61"/>
      <c r="M41" s="60">
        <f t="shared" si="5"/>
        <v>0</v>
      </c>
      <c r="N41" s="19"/>
      <c r="O41" s="60">
        <f t="shared" si="6"/>
        <v>0</v>
      </c>
      <c r="P41" s="19"/>
      <c r="Q41" s="60">
        <f t="shared" si="7"/>
        <v>0</v>
      </c>
    </row>
    <row r="42" spans="1:17" s="12" customFormat="1" ht="10.25" customHeight="1">
      <c r="A42" s="38"/>
      <c r="B42" s="20"/>
      <c r="C42" s="20"/>
      <c r="D42" s="37"/>
      <c r="E42" s="17"/>
      <c r="F42" s="42">
        <f t="shared" si="4"/>
        <v>0</v>
      </c>
      <c r="G42" s="42"/>
      <c r="H42" s="42">
        <f t="shared" si="3"/>
        <v>0</v>
      </c>
      <c r="I42" s="15"/>
      <c r="J42" s="43"/>
      <c r="K42" s="60">
        <f t="shared" si="2"/>
        <v>0</v>
      </c>
      <c r="L42" s="61"/>
      <c r="M42" s="60">
        <f t="shared" si="5"/>
        <v>0</v>
      </c>
      <c r="N42" s="19"/>
      <c r="O42" s="60">
        <f t="shared" si="6"/>
        <v>0</v>
      </c>
      <c r="P42" s="19"/>
      <c r="Q42" s="60">
        <f t="shared" si="7"/>
        <v>0</v>
      </c>
    </row>
    <row r="43" spans="1:17" s="12" customFormat="1" ht="10.25" customHeight="1">
      <c r="A43" s="38"/>
      <c r="B43" s="20"/>
      <c r="C43" s="20"/>
      <c r="D43" s="37"/>
      <c r="E43" s="17"/>
      <c r="F43" s="42">
        <f t="shared" si="4"/>
        <v>0</v>
      </c>
      <c r="G43" s="42"/>
      <c r="H43" s="42">
        <f t="shared" si="3"/>
        <v>0</v>
      </c>
      <c r="I43" s="15"/>
      <c r="J43" s="43"/>
      <c r="K43" s="60">
        <f t="shared" si="2"/>
        <v>0</v>
      </c>
      <c r="L43" s="61"/>
      <c r="M43" s="60">
        <f t="shared" si="5"/>
        <v>0</v>
      </c>
      <c r="N43" s="19"/>
      <c r="O43" s="60">
        <f t="shared" si="6"/>
        <v>0</v>
      </c>
      <c r="P43" s="19"/>
      <c r="Q43" s="60">
        <f t="shared" si="7"/>
        <v>0</v>
      </c>
    </row>
    <row r="44" spans="1:17" s="12" customFormat="1" ht="10.25" customHeight="1">
      <c r="A44" s="38"/>
      <c r="B44" s="20"/>
      <c r="C44" s="20"/>
      <c r="D44" s="37"/>
      <c r="E44" s="17"/>
      <c r="F44" s="42">
        <f t="shared" si="4"/>
        <v>0</v>
      </c>
      <c r="G44" s="42"/>
      <c r="H44" s="42">
        <f t="shared" si="3"/>
        <v>0</v>
      </c>
      <c r="I44" s="15"/>
      <c r="J44" s="43"/>
      <c r="K44" s="60">
        <f t="shared" si="2"/>
        <v>0</v>
      </c>
      <c r="L44" s="61"/>
      <c r="M44" s="60">
        <f t="shared" si="5"/>
        <v>0</v>
      </c>
      <c r="N44" s="19"/>
      <c r="O44" s="60">
        <f t="shared" si="6"/>
        <v>0</v>
      </c>
      <c r="P44" s="19"/>
      <c r="Q44" s="60">
        <f t="shared" si="7"/>
        <v>0</v>
      </c>
    </row>
    <row r="45" spans="1:17" s="12" customFormat="1" ht="10.25" customHeight="1">
      <c r="A45" s="38"/>
      <c r="B45" s="20"/>
      <c r="C45" s="20"/>
      <c r="D45" s="37"/>
      <c r="E45" s="17"/>
      <c r="F45" s="42">
        <f t="shared" si="4"/>
        <v>0</v>
      </c>
      <c r="G45" s="42"/>
      <c r="H45" s="42">
        <f t="shared" si="3"/>
        <v>0</v>
      </c>
      <c r="I45" s="15"/>
      <c r="J45" s="43"/>
      <c r="K45" s="60">
        <f t="shared" si="2"/>
        <v>0</v>
      </c>
      <c r="L45" s="61"/>
      <c r="M45" s="60">
        <f t="shared" si="5"/>
        <v>0</v>
      </c>
      <c r="N45" s="19"/>
      <c r="O45" s="60">
        <f t="shared" si="6"/>
        <v>0</v>
      </c>
      <c r="P45" s="19"/>
      <c r="Q45" s="60">
        <f t="shared" si="7"/>
        <v>0</v>
      </c>
    </row>
    <row r="46" spans="1:17" s="12" customFormat="1" ht="10.25" customHeight="1">
      <c r="A46" s="38"/>
      <c r="B46" s="20"/>
      <c r="C46" s="20"/>
      <c r="D46" s="37"/>
      <c r="E46" s="17"/>
      <c r="F46" s="42">
        <f t="shared" si="4"/>
        <v>0</v>
      </c>
      <c r="G46" s="42"/>
      <c r="H46" s="42">
        <f t="shared" si="3"/>
        <v>0</v>
      </c>
      <c r="I46" s="15"/>
      <c r="J46" s="43"/>
      <c r="K46" s="60">
        <f t="shared" si="2"/>
        <v>0</v>
      </c>
      <c r="L46" s="61"/>
      <c r="M46" s="60">
        <f t="shared" si="5"/>
        <v>0</v>
      </c>
      <c r="N46" s="19"/>
      <c r="O46" s="60">
        <f t="shared" si="6"/>
        <v>0</v>
      </c>
      <c r="P46" s="19"/>
      <c r="Q46" s="60">
        <f t="shared" si="7"/>
        <v>0</v>
      </c>
    </row>
    <row r="47" spans="1:17" s="12" customFormat="1" ht="10.25" customHeight="1">
      <c r="A47" s="38"/>
      <c r="B47" s="20"/>
      <c r="C47" s="20"/>
      <c r="D47" s="37"/>
      <c r="E47" s="17"/>
      <c r="F47" s="42">
        <f t="shared" si="4"/>
        <v>0</v>
      </c>
      <c r="G47" s="42"/>
      <c r="H47" s="42">
        <f t="shared" si="3"/>
        <v>0</v>
      </c>
      <c r="I47" s="15"/>
      <c r="J47" s="43"/>
      <c r="K47" s="60">
        <f t="shared" si="2"/>
        <v>0</v>
      </c>
      <c r="L47" s="61"/>
      <c r="M47" s="60">
        <f t="shared" si="5"/>
        <v>0</v>
      </c>
      <c r="N47" s="19"/>
      <c r="O47" s="60">
        <f t="shared" si="6"/>
        <v>0</v>
      </c>
      <c r="P47" s="19"/>
      <c r="Q47" s="60">
        <f t="shared" si="7"/>
        <v>0</v>
      </c>
    </row>
    <row r="48" spans="1:17" s="12" customFormat="1" ht="10.25" customHeight="1">
      <c r="A48" s="38"/>
      <c r="B48" s="20"/>
      <c r="C48" s="20"/>
      <c r="D48" s="37"/>
      <c r="E48" s="17"/>
      <c r="F48" s="42">
        <f t="shared" si="4"/>
        <v>0</v>
      </c>
      <c r="G48" s="42"/>
      <c r="H48" s="42">
        <f t="shared" si="3"/>
        <v>0</v>
      </c>
      <c r="I48" s="15"/>
      <c r="J48" s="43"/>
      <c r="K48" s="60">
        <f t="shared" si="2"/>
        <v>0</v>
      </c>
      <c r="L48" s="61"/>
      <c r="M48" s="60">
        <f t="shared" si="5"/>
        <v>0</v>
      </c>
      <c r="N48" s="19"/>
      <c r="O48" s="60">
        <f t="shared" si="6"/>
        <v>0</v>
      </c>
      <c r="P48" s="19"/>
      <c r="Q48" s="60">
        <f t="shared" si="7"/>
        <v>0</v>
      </c>
    </row>
    <row r="49" spans="1:17" s="12" customFormat="1" ht="10.25" customHeight="1">
      <c r="A49" s="38"/>
      <c r="B49" s="20"/>
      <c r="C49" s="20"/>
      <c r="D49" s="37"/>
      <c r="E49" s="17"/>
      <c r="F49" s="42">
        <f t="shared" si="4"/>
        <v>0</v>
      </c>
      <c r="G49" s="42"/>
      <c r="H49" s="42">
        <f t="shared" si="3"/>
        <v>0</v>
      </c>
      <c r="I49" s="15"/>
      <c r="J49" s="43"/>
      <c r="K49" s="60">
        <f t="shared" si="2"/>
        <v>0</v>
      </c>
      <c r="L49" s="61"/>
      <c r="M49" s="60">
        <f t="shared" si="5"/>
        <v>0</v>
      </c>
      <c r="N49" s="19"/>
      <c r="O49" s="60">
        <f t="shared" si="6"/>
        <v>0</v>
      </c>
      <c r="P49" s="19"/>
      <c r="Q49" s="60">
        <f t="shared" si="7"/>
        <v>0</v>
      </c>
    </row>
    <row r="50" spans="1:17" s="12" customFormat="1" ht="10.25" customHeight="1">
      <c r="A50" s="38"/>
      <c r="B50" s="20"/>
      <c r="C50" s="20"/>
      <c r="D50" s="37"/>
      <c r="E50" s="41"/>
      <c r="F50" s="42">
        <f t="shared" si="4"/>
        <v>0</v>
      </c>
      <c r="G50" s="42"/>
      <c r="H50" s="42">
        <f t="shared" si="3"/>
        <v>0</v>
      </c>
      <c r="I50" s="15"/>
      <c r="J50" s="43"/>
      <c r="K50" s="60">
        <f t="shared" si="2"/>
        <v>0</v>
      </c>
      <c r="L50" s="61"/>
      <c r="M50" s="60">
        <f t="shared" si="5"/>
        <v>0</v>
      </c>
      <c r="N50" s="19"/>
      <c r="O50" s="60">
        <f t="shared" si="6"/>
        <v>0</v>
      </c>
      <c r="P50" s="19"/>
      <c r="Q50" s="60">
        <f t="shared" si="7"/>
        <v>0</v>
      </c>
    </row>
    <row r="51" spans="1:17" s="12" customFormat="1" ht="10.25" customHeight="1">
      <c r="A51" s="38"/>
      <c r="B51" s="20"/>
      <c r="C51" s="20"/>
      <c r="D51" s="37"/>
      <c r="E51" s="41"/>
      <c r="F51" s="42">
        <f t="shared" si="4"/>
        <v>0</v>
      </c>
      <c r="G51" s="42"/>
      <c r="H51" s="42">
        <f t="shared" si="3"/>
        <v>0</v>
      </c>
      <c r="I51" s="42"/>
      <c r="J51" s="43"/>
      <c r="K51" s="60">
        <f t="shared" si="2"/>
        <v>0</v>
      </c>
      <c r="L51" s="61"/>
      <c r="M51" s="60">
        <f t="shared" si="5"/>
        <v>0</v>
      </c>
      <c r="N51" s="19"/>
      <c r="O51" s="60">
        <f t="shared" si="6"/>
        <v>0</v>
      </c>
      <c r="P51" s="19"/>
      <c r="Q51" s="60">
        <f t="shared" si="7"/>
        <v>0</v>
      </c>
    </row>
    <row r="52" spans="1:17" s="12" customFormat="1" ht="10.25" customHeight="1">
      <c r="A52" s="38"/>
      <c r="B52" s="20"/>
      <c r="C52" s="20"/>
      <c r="D52" s="37"/>
      <c r="E52" s="41"/>
      <c r="F52" s="42">
        <f t="shared" si="4"/>
        <v>0</v>
      </c>
      <c r="G52" s="42"/>
      <c r="H52" s="42">
        <f t="shared" si="3"/>
        <v>0</v>
      </c>
      <c r="I52" s="42"/>
      <c r="J52" s="43"/>
      <c r="K52" s="60">
        <f t="shared" si="2"/>
        <v>0</v>
      </c>
      <c r="L52" s="61"/>
      <c r="M52" s="60">
        <f t="shared" si="5"/>
        <v>0</v>
      </c>
      <c r="N52" s="19"/>
      <c r="O52" s="60">
        <f t="shared" si="6"/>
        <v>0</v>
      </c>
      <c r="P52" s="19"/>
      <c r="Q52" s="60">
        <f t="shared" si="7"/>
        <v>0</v>
      </c>
    </row>
    <row r="53" spans="1:17" s="10" customFormat="1" ht="18.649999999999999" customHeight="1" thickBot="1">
      <c r="A53" s="23"/>
      <c r="B53" s="34"/>
      <c r="C53" s="34"/>
      <c r="D53" s="25"/>
      <c r="E53" s="26"/>
      <c r="F53" s="23"/>
      <c r="G53" s="23"/>
      <c r="H53" s="42">
        <f t="shared" si="3"/>
        <v>0</v>
      </c>
      <c r="I53" s="23"/>
      <c r="J53" s="24"/>
      <c r="K53" s="60">
        <f t="shared" si="2"/>
        <v>0</v>
      </c>
      <c r="L53" s="27"/>
      <c r="M53" s="60">
        <f t="shared" si="5"/>
        <v>0</v>
      </c>
      <c r="N53" s="27"/>
      <c r="O53" s="60">
        <f t="shared" si="6"/>
        <v>0</v>
      </c>
      <c r="P53" s="27"/>
      <c r="Q53" s="60">
        <f t="shared" si="7"/>
        <v>0</v>
      </c>
    </row>
    <row r="54" spans="1:17" s="263" customFormat="1" ht="14" customHeight="1" thickBot="1">
      <c r="A54" s="365" t="s">
        <v>14</v>
      </c>
      <c r="B54" s="366"/>
      <c r="C54" s="278"/>
      <c r="D54" s="278">
        <f>L2</f>
        <v>1</v>
      </c>
      <c r="E54" s="278"/>
      <c r="F54" s="278">
        <f>SUM(F15:F53)</f>
        <v>8.8028169014084501</v>
      </c>
      <c r="G54" s="278"/>
      <c r="H54" s="278">
        <f>SUM(H15:H53)</f>
        <v>2455.9859154929577</v>
      </c>
      <c r="I54" s="278"/>
      <c r="J54" s="278"/>
      <c r="K54" s="278">
        <f>SUM(K15:K53)</f>
        <v>4181.3380281690143</v>
      </c>
      <c r="L54" s="278"/>
      <c r="M54" s="281">
        <f>SUM(M15:M53)</f>
        <v>0</v>
      </c>
      <c r="N54" s="278"/>
      <c r="O54" s="278">
        <f>SUM(O15:O53)</f>
        <v>0</v>
      </c>
      <c r="P54" s="278"/>
      <c r="Q54" s="279">
        <f>SUM(Q15:Q53)</f>
        <v>0</v>
      </c>
    </row>
    <row r="55" spans="1:17" s="263" customFormat="1" ht="14" customHeight="1" thickBot="1">
      <c r="A55" s="365" t="s">
        <v>74</v>
      </c>
      <c r="B55" s="366"/>
      <c r="C55" s="278"/>
      <c r="D55" s="278">
        <f>SUM(F54:Q54)</f>
        <v>6646.1267605633802</v>
      </c>
      <c r="E55" s="278"/>
      <c r="F55" s="278"/>
      <c r="G55" s="278"/>
      <c r="H55" s="278"/>
      <c r="I55" s="278"/>
      <c r="J55" s="278"/>
      <c r="K55" s="278"/>
      <c r="L55" s="278"/>
      <c r="M55" s="278"/>
      <c r="N55" s="278"/>
      <c r="O55" s="278"/>
      <c r="P55" s="278"/>
      <c r="Q55" s="278"/>
    </row>
    <row r="56" spans="1:17" s="10" customFormat="1" ht="18.75" customHeight="1" thickBot="1">
      <c r="A56" s="365" t="s">
        <v>14</v>
      </c>
      <c r="B56" s="366"/>
      <c r="C56" s="278"/>
      <c r="D56" s="278">
        <f>+D54</f>
        <v>1</v>
      </c>
      <c r="E56" s="278"/>
      <c r="F56" s="278">
        <f>F54/$D$16</f>
        <v>0.73356807511737088</v>
      </c>
      <c r="G56" s="278"/>
      <c r="H56" s="278">
        <f>H54/$D$54</f>
        <v>2455.9859154929577</v>
      </c>
      <c r="I56" s="278"/>
      <c r="J56" s="278"/>
      <c r="K56" s="278">
        <f>K54/D54</f>
        <v>4181.3380281690143</v>
      </c>
      <c r="L56" s="278"/>
      <c r="M56" s="278">
        <f>M54/D54</f>
        <v>0</v>
      </c>
      <c r="N56" s="278"/>
      <c r="O56" s="278">
        <f>O54/D54</f>
        <v>0</v>
      </c>
      <c r="P56" s="278"/>
      <c r="Q56" s="279">
        <f>Q54/D54</f>
        <v>0</v>
      </c>
    </row>
    <row r="57" spans="1:17">
      <c r="O57" s="272"/>
      <c r="P57" s="272"/>
      <c r="Q57" s="272"/>
    </row>
    <row r="58" spans="1:17">
      <c r="O58" s="280"/>
      <c r="P58" s="272"/>
      <c r="Q58" s="272"/>
    </row>
    <row r="59" spans="1:17">
      <c r="O59" s="272"/>
      <c r="P59" s="272"/>
      <c r="Q59" s="272"/>
    </row>
  </sheetData>
  <mergeCells count="60">
    <mergeCell ref="T20:V20"/>
    <mergeCell ref="A54:B54"/>
    <mergeCell ref="A55:B55"/>
    <mergeCell ref="A56:B56"/>
    <mergeCell ref="O13:O14"/>
    <mergeCell ref="P13:P14"/>
    <mergeCell ref="Q13:Q14"/>
    <mergeCell ref="S15:S17"/>
    <mergeCell ref="T15:V17"/>
    <mergeCell ref="T18:V18"/>
    <mergeCell ref="N12:O12"/>
    <mergeCell ref="P12:Q12"/>
    <mergeCell ref="E13:F13"/>
    <mergeCell ref="G13:H13"/>
    <mergeCell ref="I13:I14"/>
    <mergeCell ref="J13:J14"/>
    <mergeCell ref="K13:K14"/>
    <mergeCell ref="L13:L14"/>
    <mergeCell ref="M13:M14"/>
    <mergeCell ref="N13:N14"/>
    <mergeCell ref="L12:M12"/>
    <mergeCell ref="E10:F10"/>
    <mergeCell ref="B12:B14"/>
    <mergeCell ref="C12:C14"/>
    <mergeCell ref="D12:D14"/>
    <mergeCell ref="E12:K12"/>
    <mergeCell ref="P9:Q9"/>
    <mergeCell ref="E8:F8"/>
    <mergeCell ref="G8:H8"/>
    <mergeCell ref="I8:K8"/>
    <mergeCell ref="L8:M8"/>
    <mergeCell ref="N8:O8"/>
    <mergeCell ref="P8:Q8"/>
    <mergeCell ref="E9:F9"/>
    <mergeCell ref="G9:H9"/>
    <mergeCell ref="I9:K9"/>
    <mergeCell ref="L9:M9"/>
    <mergeCell ref="N9:O9"/>
    <mergeCell ref="E7:F7"/>
    <mergeCell ref="G7:H7"/>
    <mergeCell ref="I7:K7"/>
    <mergeCell ref="L7:M7"/>
    <mergeCell ref="N7:O7"/>
    <mergeCell ref="P7:Q7"/>
    <mergeCell ref="I5:K5"/>
    <mergeCell ref="L5:M5"/>
    <mergeCell ref="N5:O5"/>
    <mergeCell ref="P5:Q5"/>
    <mergeCell ref="P6:Q6"/>
    <mergeCell ref="E6:F6"/>
    <mergeCell ref="G6:H6"/>
    <mergeCell ref="I6:K6"/>
    <mergeCell ref="L6:M6"/>
    <mergeCell ref="N6:O6"/>
    <mergeCell ref="A1:Q1"/>
    <mergeCell ref="A2:C2"/>
    <mergeCell ref="J2:K2"/>
    <mergeCell ref="M2:Q2"/>
    <mergeCell ref="A3:C3"/>
    <mergeCell ref="D3:Q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T63"/>
  <sheetViews>
    <sheetView zoomScale="90" zoomScaleNormal="90" workbookViewId="0">
      <selection activeCell="D2" sqref="D2"/>
    </sheetView>
  </sheetViews>
  <sheetFormatPr baseColWidth="10" defaultRowHeight="14.5"/>
  <cols>
    <col min="1" max="1" width="6.453125" style="6" customWidth="1"/>
    <col min="2" max="2" width="50.6328125" style="6" customWidth="1"/>
    <col min="3" max="3" width="9.6328125" style="6" customWidth="1"/>
    <col min="4" max="6" width="11.54296875" style="6"/>
    <col min="7" max="8" width="11.54296875" style="6" customWidth="1"/>
    <col min="9" max="11" width="11.54296875" style="6"/>
    <col min="12" max="12" width="11.54296875" style="6" customWidth="1"/>
    <col min="13" max="16" width="11.54296875" style="6"/>
    <col min="17" max="17" width="11.6328125" style="6" customWidth="1"/>
    <col min="18" max="18" width="2.90625" style="1" customWidth="1"/>
    <col min="19" max="19" width="19.1796875" style="1" customWidth="1"/>
    <col min="20" max="251" width="11.54296875" style="1"/>
    <col min="252" max="252" width="6.453125" style="1" customWidth="1"/>
    <col min="253" max="253" width="34.08984375" style="1" customWidth="1"/>
    <col min="254" max="254" width="9.6328125" style="1" customWidth="1"/>
    <col min="255" max="257" width="11.54296875" style="1"/>
    <col min="258" max="258" width="11.54296875" style="1" customWidth="1"/>
    <col min="259" max="261" width="11.54296875" style="1"/>
    <col min="262" max="262" width="11.54296875" style="1" customWidth="1"/>
    <col min="263" max="507" width="11.54296875" style="1"/>
    <col min="508" max="508" width="6.453125" style="1" customWidth="1"/>
    <col min="509" max="509" width="34.08984375" style="1" customWidth="1"/>
    <col min="510" max="510" width="9.6328125" style="1" customWidth="1"/>
    <col min="511" max="513" width="11.54296875" style="1"/>
    <col min="514" max="514" width="11.54296875" style="1" customWidth="1"/>
    <col min="515" max="517" width="11.54296875" style="1"/>
    <col min="518" max="518" width="11.54296875" style="1" customWidth="1"/>
    <col min="519" max="763" width="11.54296875" style="1"/>
    <col min="764" max="764" width="6.453125" style="1" customWidth="1"/>
    <col min="765" max="765" width="34.08984375" style="1" customWidth="1"/>
    <col min="766" max="766" width="9.6328125" style="1" customWidth="1"/>
    <col min="767" max="769" width="11.54296875" style="1"/>
    <col min="770" max="770" width="11.54296875" style="1" customWidth="1"/>
    <col min="771" max="773" width="11.54296875" style="1"/>
    <col min="774" max="774" width="11.54296875" style="1" customWidth="1"/>
    <col min="775" max="1019" width="11.54296875" style="1"/>
    <col min="1020" max="1020" width="6.453125" style="1" customWidth="1"/>
    <col min="1021" max="1021" width="34.08984375" style="1" customWidth="1"/>
    <col min="1022" max="1022" width="9.6328125" style="1" customWidth="1"/>
    <col min="1023" max="1025" width="11.54296875" style="1"/>
    <col min="1026" max="1026" width="11.54296875" style="1" customWidth="1"/>
    <col min="1027" max="1029" width="11.54296875" style="1"/>
    <col min="1030" max="1030" width="11.54296875" style="1" customWidth="1"/>
    <col min="1031" max="1275" width="11.54296875" style="1"/>
    <col min="1276" max="1276" width="6.453125" style="1" customWidth="1"/>
    <col min="1277" max="1277" width="34.08984375" style="1" customWidth="1"/>
    <col min="1278" max="1278" width="9.6328125" style="1" customWidth="1"/>
    <col min="1279" max="1281" width="11.54296875" style="1"/>
    <col min="1282" max="1282" width="11.54296875" style="1" customWidth="1"/>
    <col min="1283" max="1285" width="11.54296875" style="1"/>
    <col min="1286" max="1286" width="11.54296875" style="1" customWidth="1"/>
    <col min="1287" max="1531" width="11.54296875" style="1"/>
    <col min="1532" max="1532" width="6.453125" style="1" customWidth="1"/>
    <col min="1533" max="1533" width="34.08984375" style="1" customWidth="1"/>
    <col min="1534" max="1534" width="9.6328125" style="1" customWidth="1"/>
    <col min="1535" max="1537" width="11.54296875" style="1"/>
    <col min="1538" max="1538" width="11.54296875" style="1" customWidth="1"/>
    <col min="1539" max="1541" width="11.54296875" style="1"/>
    <col min="1542" max="1542" width="11.54296875" style="1" customWidth="1"/>
    <col min="1543" max="1787" width="11.54296875" style="1"/>
    <col min="1788" max="1788" width="6.453125" style="1" customWidth="1"/>
    <col min="1789" max="1789" width="34.08984375" style="1" customWidth="1"/>
    <col min="1790" max="1790" width="9.6328125" style="1" customWidth="1"/>
    <col min="1791" max="1793" width="11.54296875" style="1"/>
    <col min="1794" max="1794" width="11.54296875" style="1" customWidth="1"/>
    <col min="1795" max="1797" width="11.54296875" style="1"/>
    <col min="1798" max="1798" width="11.54296875" style="1" customWidth="1"/>
    <col min="1799" max="2043" width="11.54296875" style="1"/>
    <col min="2044" max="2044" width="6.453125" style="1" customWidth="1"/>
    <col min="2045" max="2045" width="34.08984375" style="1" customWidth="1"/>
    <col min="2046" max="2046" width="9.6328125" style="1" customWidth="1"/>
    <col min="2047" max="2049" width="11.54296875" style="1"/>
    <col min="2050" max="2050" width="11.54296875" style="1" customWidth="1"/>
    <col min="2051" max="2053" width="11.54296875" style="1"/>
    <col min="2054" max="2054" width="11.54296875" style="1" customWidth="1"/>
    <col min="2055" max="2299" width="11.54296875" style="1"/>
    <col min="2300" max="2300" width="6.453125" style="1" customWidth="1"/>
    <col min="2301" max="2301" width="34.08984375" style="1" customWidth="1"/>
    <col min="2302" max="2302" width="9.6328125" style="1" customWidth="1"/>
    <col min="2303" max="2305" width="11.54296875" style="1"/>
    <col min="2306" max="2306" width="11.54296875" style="1" customWidth="1"/>
    <col min="2307" max="2309" width="11.54296875" style="1"/>
    <col min="2310" max="2310" width="11.54296875" style="1" customWidth="1"/>
    <col min="2311" max="2555" width="11.54296875" style="1"/>
    <col min="2556" max="2556" width="6.453125" style="1" customWidth="1"/>
    <col min="2557" max="2557" width="34.08984375" style="1" customWidth="1"/>
    <col min="2558" max="2558" width="9.6328125" style="1" customWidth="1"/>
    <col min="2559" max="2561" width="11.54296875" style="1"/>
    <col min="2562" max="2562" width="11.54296875" style="1" customWidth="1"/>
    <col min="2563" max="2565" width="11.54296875" style="1"/>
    <col min="2566" max="2566" width="11.54296875" style="1" customWidth="1"/>
    <col min="2567" max="2811" width="11.54296875" style="1"/>
    <col min="2812" max="2812" width="6.453125" style="1" customWidth="1"/>
    <col min="2813" max="2813" width="34.08984375" style="1" customWidth="1"/>
    <col min="2814" max="2814" width="9.6328125" style="1" customWidth="1"/>
    <col min="2815" max="2817" width="11.54296875" style="1"/>
    <col min="2818" max="2818" width="11.54296875" style="1" customWidth="1"/>
    <col min="2819" max="2821" width="11.54296875" style="1"/>
    <col min="2822" max="2822" width="11.54296875" style="1" customWidth="1"/>
    <col min="2823" max="3067" width="11.54296875" style="1"/>
    <col min="3068" max="3068" width="6.453125" style="1" customWidth="1"/>
    <col min="3069" max="3069" width="34.08984375" style="1" customWidth="1"/>
    <col min="3070" max="3070" width="9.6328125" style="1" customWidth="1"/>
    <col min="3071" max="3073" width="11.54296875" style="1"/>
    <col min="3074" max="3074" width="11.54296875" style="1" customWidth="1"/>
    <col min="3075" max="3077" width="11.54296875" style="1"/>
    <col min="3078" max="3078" width="11.54296875" style="1" customWidth="1"/>
    <col min="3079" max="3323" width="11.54296875" style="1"/>
    <col min="3324" max="3324" width="6.453125" style="1" customWidth="1"/>
    <col min="3325" max="3325" width="34.08984375" style="1" customWidth="1"/>
    <col min="3326" max="3326" width="9.6328125" style="1" customWidth="1"/>
    <col min="3327" max="3329" width="11.54296875" style="1"/>
    <col min="3330" max="3330" width="11.54296875" style="1" customWidth="1"/>
    <col min="3331" max="3333" width="11.54296875" style="1"/>
    <col min="3334" max="3334" width="11.54296875" style="1" customWidth="1"/>
    <col min="3335" max="3579" width="11.54296875" style="1"/>
    <col min="3580" max="3580" width="6.453125" style="1" customWidth="1"/>
    <col min="3581" max="3581" width="34.08984375" style="1" customWidth="1"/>
    <col min="3582" max="3582" width="9.6328125" style="1" customWidth="1"/>
    <col min="3583" max="3585" width="11.54296875" style="1"/>
    <col min="3586" max="3586" width="11.54296875" style="1" customWidth="1"/>
    <col min="3587" max="3589" width="11.54296875" style="1"/>
    <col min="3590" max="3590" width="11.54296875" style="1" customWidth="1"/>
    <col min="3591" max="3835" width="11.54296875" style="1"/>
    <col min="3836" max="3836" width="6.453125" style="1" customWidth="1"/>
    <col min="3837" max="3837" width="34.08984375" style="1" customWidth="1"/>
    <col min="3838" max="3838" width="9.6328125" style="1" customWidth="1"/>
    <col min="3839" max="3841" width="11.54296875" style="1"/>
    <col min="3842" max="3842" width="11.54296875" style="1" customWidth="1"/>
    <col min="3843" max="3845" width="11.54296875" style="1"/>
    <col min="3846" max="3846" width="11.54296875" style="1" customWidth="1"/>
    <col min="3847" max="4091" width="11.54296875" style="1"/>
    <col min="4092" max="4092" width="6.453125" style="1" customWidth="1"/>
    <col min="4093" max="4093" width="34.08984375" style="1" customWidth="1"/>
    <col min="4094" max="4094" width="9.6328125" style="1" customWidth="1"/>
    <col min="4095" max="4097" width="11.54296875" style="1"/>
    <col min="4098" max="4098" width="11.54296875" style="1" customWidth="1"/>
    <col min="4099" max="4101" width="11.54296875" style="1"/>
    <col min="4102" max="4102" width="11.54296875" style="1" customWidth="1"/>
    <col min="4103" max="4347" width="11.54296875" style="1"/>
    <col min="4348" max="4348" width="6.453125" style="1" customWidth="1"/>
    <col min="4349" max="4349" width="34.08984375" style="1" customWidth="1"/>
    <col min="4350" max="4350" width="9.6328125" style="1" customWidth="1"/>
    <col min="4351" max="4353" width="11.54296875" style="1"/>
    <col min="4354" max="4354" width="11.54296875" style="1" customWidth="1"/>
    <col min="4355" max="4357" width="11.54296875" style="1"/>
    <col min="4358" max="4358" width="11.54296875" style="1" customWidth="1"/>
    <col min="4359" max="4603" width="11.54296875" style="1"/>
    <col min="4604" max="4604" width="6.453125" style="1" customWidth="1"/>
    <col min="4605" max="4605" width="34.08984375" style="1" customWidth="1"/>
    <col min="4606" max="4606" width="9.6328125" style="1" customWidth="1"/>
    <col min="4607" max="4609" width="11.54296875" style="1"/>
    <col min="4610" max="4610" width="11.54296875" style="1" customWidth="1"/>
    <col min="4611" max="4613" width="11.54296875" style="1"/>
    <col min="4614" max="4614" width="11.54296875" style="1" customWidth="1"/>
    <col min="4615" max="4859" width="11.54296875" style="1"/>
    <col min="4860" max="4860" width="6.453125" style="1" customWidth="1"/>
    <col min="4861" max="4861" width="34.08984375" style="1" customWidth="1"/>
    <col min="4862" max="4862" width="9.6328125" style="1" customWidth="1"/>
    <col min="4863" max="4865" width="11.54296875" style="1"/>
    <col min="4866" max="4866" width="11.54296875" style="1" customWidth="1"/>
    <col min="4867" max="4869" width="11.54296875" style="1"/>
    <col min="4870" max="4870" width="11.54296875" style="1" customWidth="1"/>
    <col min="4871" max="5115" width="11.54296875" style="1"/>
    <col min="5116" max="5116" width="6.453125" style="1" customWidth="1"/>
    <col min="5117" max="5117" width="34.08984375" style="1" customWidth="1"/>
    <col min="5118" max="5118" width="9.6328125" style="1" customWidth="1"/>
    <col min="5119" max="5121" width="11.54296875" style="1"/>
    <col min="5122" max="5122" width="11.54296875" style="1" customWidth="1"/>
    <col min="5123" max="5125" width="11.54296875" style="1"/>
    <col min="5126" max="5126" width="11.54296875" style="1" customWidth="1"/>
    <col min="5127" max="5371" width="11.54296875" style="1"/>
    <col min="5372" max="5372" width="6.453125" style="1" customWidth="1"/>
    <col min="5373" max="5373" width="34.08984375" style="1" customWidth="1"/>
    <col min="5374" max="5374" width="9.6328125" style="1" customWidth="1"/>
    <col min="5375" max="5377" width="11.54296875" style="1"/>
    <col min="5378" max="5378" width="11.54296875" style="1" customWidth="1"/>
    <col min="5379" max="5381" width="11.54296875" style="1"/>
    <col min="5382" max="5382" width="11.54296875" style="1" customWidth="1"/>
    <col min="5383" max="5627" width="11.54296875" style="1"/>
    <col min="5628" max="5628" width="6.453125" style="1" customWidth="1"/>
    <col min="5629" max="5629" width="34.08984375" style="1" customWidth="1"/>
    <col min="5630" max="5630" width="9.6328125" style="1" customWidth="1"/>
    <col min="5631" max="5633" width="11.54296875" style="1"/>
    <col min="5634" max="5634" width="11.54296875" style="1" customWidth="1"/>
    <col min="5635" max="5637" width="11.54296875" style="1"/>
    <col min="5638" max="5638" width="11.54296875" style="1" customWidth="1"/>
    <col min="5639" max="5883" width="11.54296875" style="1"/>
    <col min="5884" max="5884" width="6.453125" style="1" customWidth="1"/>
    <col min="5885" max="5885" width="34.08984375" style="1" customWidth="1"/>
    <col min="5886" max="5886" width="9.6328125" style="1" customWidth="1"/>
    <col min="5887" max="5889" width="11.54296875" style="1"/>
    <col min="5890" max="5890" width="11.54296875" style="1" customWidth="1"/>
    <col min="5891" max="5893" width="11.54296875" style="1"/>
    <col min="5894" max="5894" width="11.54296875" style="1" customWidth="1"/>
    <col min="5895" max="6139" width="11.54296875" style="1"/>
    <col min="6140" max="6140" width="6.453125" style="1" customWidth="1"/>
    <col min="6141" max="6141" width="34.08984375" style="1" customWidth="1"/>
    <col min="6142" max="6142" width="9.6328125" style="1" customWidth="1"/>
    <col min="6143" max="6145" width="11.54296875" style="1"/>
    <col min="6146" max="6146" width="11.54296875" style="1" customWidth="1"/>
    <col min="6147" max="6149" width="11.54296875" style="1"/>
    <col min="6150" max="6150" width="11.54296875" style="1" customWidth="1"/>
    <col min="6151" max="6395" width="11.54296875" style="1"/>
    <col min="6396" max="6396" width="6.453125" style="1" customWidth="1"/>
    <col min="6397" max="6397" width="34.08984375" style="1" customWidth="1"/>
    <col min="6398" max="6398" width="9.6328125" style="1" customWidth="1"/>
    <col min="6399" max="6401" width="11.54296875" style="1"/>
    <col min="6402" max="6402" width="11.54296875" style="1" customWidth="1"/>
    <col min="6403" max="6405" width="11.54296875" style="1"/>
    <col min="6406" max="6406" width="11.54296875" style="1" customWidth="1"/>
    <col min="6407" max="6651" width="11.54296875" style="1"/>
    <col min="6652" max="6652" width="6.453125" style="1" customWidth="1"/>
    <col min="6653" max="6653" width="34.08984375" style="1" customWidth="1"/>
    <col min="6654" max="6654" width="9.6328125" style="1" customWidth="1"/>
    <col min="6655" max="6657" width="11.54296875" style="1"/>
    <col min="6658" max="6658" width="11.54296875" style="1" customWidth="1"/>
    <col min="6659" max="6661" width="11.54296875" style="1"/>
    <col min="6662" max="6662" width="11.54296875" style="1" customWidth="1"/>
    <col min="6663" max="6907" width="11.54296875" style="1"/>
    <col min="6908" max="6908" width="6.453125" style="1" customWidth="1"/>
    <col min="6909" max="6909" width="34.08984375" style="1" customWidth="1"/>
    <col min="6910" max="6910" width="9.6328125" style="1" customWidth="1"/>
    <col min="6911" max="6913" width="11.54296875" style="1"/>
    <col min="6914" max="6914" width="11.54296875" style="1" customWidth="1"/>
    <col min="6915" max="6917" width="11.54296875" style="1"/>
    <col min="6918" max="6918" width="11.54296875" style="1" customWidth="1"/>
    <col min="6919" max="7163" width="11.54296875" style="1"/>
    <col min="7164" max="7164" width="6.453125" style="1" customWidth="1"/>
    <col min="7165" max="7165" width="34.08984375" style="1" customWidth="1"/>
    <col min="7166" max="7166" width="9.6328125" style="1" customWidth="1"/>
    <col min="7167" max="7169" width="11.54296875" style="1"/>
    <col min="7170" max="7170" width="11.54296875" style="1" customWidth="1"/>
    <col min="7171" max="7173" width="11.54296875" style="1"/>
    <col min="7174" max="7174" width="11.54296875" style="1" customWidth="1"/>
    <col min="7175" max="7419" width="11.54296875" style="1"/>
    <col min="7420" max="7420" width="6.453125" style="1" customWidth="1"/>
    <col min="7421" max="7421" width="34.08984375" style="1" customWidth="1"/>
    <col min="7422" max="7422" width="9.6328125" style="1" customWidth="1"/>
    <col min="7423" max="7425" width="11.54296875" style="1"/>
    <col min="7426" max="7426" width="11.54296875" style="1" customWidth="1"/>
    <col min="7427" max="7429" width="11.54296875" style="1"/>
    <col min="7430" max="7430" width="11.54296875" style="1" customWidth="1"/>
    <col min="7431" max="7675" width="11.54296875" style="1"/>
    <col min="7676" max="7676" width="6.453125" style="1" customWidth="1"/>
    <col min="7677" max="7677" width="34.08984375" style="1" customWidth="1"/>
    <col min="7678" max="7678" width="9.6328125" style="1" customWidth="1"/>
    <col min="7679" max="7681" width="11.54296875" style="1"/>
    <col min="7682" max="7682" width="11.54296875" style="1" customWidth="1"/>
    <col min="7683" max="7685" width="11.54296875" style="1"/>
    <col min="7686" max="7686" width="11.54296875" style="1" customWidth="1"/>
    <col min="7687" max="7931" width="11.54296875" style="1"/>
    <col min="7932" max="7932" width="6.453125" style="1" customWidth="1"/>
    <col min="7933" max="7933" width="34.08984375" style="1" customWidth="1"/>
    <col min="7934" max="7934" width="9.6328125" style="1" customWidth="1"/>
    <col min="7935" max="7937" width="11.54296875" style="1"/>
    <col min="7938" max="7938" width="11.54296875" style="1" customWidth="1"/>
    <col min="7939" max="7941" width="11.54296875" style="1"/>
    <col min="7942" max="7942" width="11.54296875" style="1" customWidth="1"/>
    <col min="7943" max="8187" width="11.54296875" style="1"/>
    <col min="8188" max="8188" width="6.453125" style="1" customWidth="1"/>
    <col min="8189" max="8189" width="34.08984375" style="1" customWidth="1"/>
    <col min="8190" max="8190" width="9.6328125" style="1" customWidth="1"/>
    <col min="8191" max="8193" width="11.54296875" style="1"/>
    <col min="8194" max="8194" width="11.54296875" style="1" customWidth="1"/>
    <col min="8195" max="8197" width="11.54296875" style="1"/>
    <col min="8198" max="8198" width="11.54296875" style="1" customWidth="1"/>
    <col min="8199" max="8443" width="11.54296875" style="1"/>
    <col min="8444" max="8444" width="6.453125" style="1" customWidth="1"/>
    <col min="8445" max="8445" width="34.08984375" style="1" customWidth="1"/>
    <col min="8446" max="8446" width="9.6328125" style="1" customWidth="1"/>
    <col min="8447" max="8449" width="11.54296875" style="1"/>
    <col min="8450" max="8450" width="11.54296875" style="1" customWidth="1"/>
    <col min="8451" max="8453" width="11.54296875" style="1"/>
    <col min="8454" max="8454" width="11.54296875" style="1" customWidth="1"/>
    <col min="8455" max="8699" width="11.54296875" style="1"/>
    <col min="8700" max="8700" width="6.453125" style="1" customWidth="1"/>
    <col min="8701" max="8701" width="34.08984375" style="1" customWidth="1"/>
    <col min="8702" max="8702" width="9.6328125" style="1" customWidth="1"/>
    <col min="8703" max="8705" width="11.54296875" style="1"/>
    <col min="8706" max="8706" width="11.54296875" style="1" customWidth="1"/>
    <col min="8707" max="8709" width="11.54296875" style="1"/>
    <col min="8710" max="8710" width="11.54296875" style="1" customWidth="1"/>
    <col min="8711" max="8955" width="11.54296875" style="1"/>
    <col min="8956" max="8956" width="6.453125" style="1" customWidth="1"/>
    <col min="8957" max="8957" width="34.08984375" style="1" customWidth="1"/>
    <col min="8958" max="8958" width="9.6328125" style="1" customWidth="1"/>
    <col min="8959" max="8961" width="11.54296875" style="1"/>
    <col min="8962" max="8962" width="11.54296875" style="1" customWidth="1"/>
    <col min="8963" max="8965" width="11.54296875" style="1"/>
    <col min="8966" max="8966" width="11.54296875" style="1" customWidth="1"/>
    <col min="8967" max="9211" width="11.54296875" style="1"/>
    <col min="9212" max="9212" width="6.453125" style="1" customWidth="1"/>
    <col min="9213" max="9213" width="34.08984375" style="1" customWidth="1"/>
    <col min="9214" max="9214" width="9.6328125" style="1" customWidth="1"/>
    <col min="9215" max="9217" width="11.54296875" style="1"/>
    <col min="9218" max="9218" width="11.54296875" style="1" customWidth="1"/>
    <col min="9219" max="9221" width="11.54296875" style="1"/>
    <col min="9222" max="9222" width="11.54296875" style="1" customWidth="1"/>
    <col min="9223" max="9467" width="11.54296875" style="1"/>
    <col min="9468" max="9468" width="6.453125" style="1" customWidth="1"/>
    <col min="9469" max="9469" width="34.08984375" style="1" customWidth="1"/>
    <col min="9470" max="9470" width="9.6328125" style="1" customWidth="1"/>
    <col min="9471" max="9473" width="11.54296875" style="1"/>
    <col min="9474" max="9474" width="11.54296875" style="1" customWidth="1"/>
    <col min="9475" max="9477" width="11.54296875" style="1"/>
    <col min="9478" max="9478" width="11.54296875" style="1" customWidth="1"/>
    <col min="9479" max="9723" width="11.54296875" style="1"/>
    <col min="9724" max="9724" width="6.453125" style="1" customWidth="1"/>
    <col min="9725" max="9725" width="34.08984375" style="1" customWidth="1"/>
    <col min="9726" max="9726" width="9.6328125" style="1" customWidth="1"/>
    <col min="9727" max="9729" width="11.54296875" style="1"/>
    <col min="9730" max="9730" width="11.54296875" style="1" customWidth="1"/>
    <col min="9731" max="9733" width="11.54296875" style="1"/>
    <col min="9734" max="9734" width="11.54296875" style="1" customWidth="1"/>
    <col min="9735" max="9979" width="11.54296875" style="1"/>
    <col min="9980" max="9980" width="6.453125" style="1" customWidth="1"/>
    <col min="9981" max="9981" width="34.08984375" style="1" customWidth="1"/>
    <col min="9982" max="9982" width="9.6328125" style="1" customWidth="1"/>
    <col min="9983" max="9985" width="11.54296875" style="1"/>
    <col min="9986" max="9986" width="11.54296875" style="1" customWidth="1"/>
    <col min="9987" max="9989" width="11.54296875" style="1"/>
    <col min="9990" max="9990" width="11.54296875" style="1" customWidth="1"/>
    <col min="9991" max="10235" width="11.54296875" style="1"/>
    <col min="10236" max="10236" width="6.453125" style="1" customWidth="1"/>
    <col min="10237" max="10237" width="34.08984375" style="1" customWidth="1"/>
    <col min="10238" max="10238" width="9.6328125" style="1" customWidth="1"/>
    <col min="10239" max="10241" width="11.54296875" style="1"/>
    <col min="10242" max="10242" width="11.54296875" style="1" customWidth="1"/>
    <col min="10243" max="10245" width="11.54296875" style="1"/>
    <col min="10246" max="10246" width="11.54296875" style="1" customWidth="1"/>
    <col min="10247" max="10491" width="11.54296875" style="1"/>
    <col min="10492" max="10492" width="6.453125" style="1" customWidth="1"/>
    <col min="10493" max="10493" width="34.08984375" style="1" customWidth="1"/>
    <col min="10494" max="10494" width="9.6328125" style="1" customWidth="1"/>
    <col min="10495" max="10497" width="11.54296875" style="1"/>
    <col min="10498" max="10498" width="11.54296875" style="1" customWidth="1"/>
    <col min="10499" max="10501" width="11.54296875" style="1"/>
    <col min="10502" max="10502" width="11.54296875" style="1" customWidth="1"/>
    <col min="10503" max="10747" width="11.54296875" style="1"/>
    <col min="10748" max="10748" width="6.453125" style="1" customWidth="1"/>
    <col min="10749" max="10749" width="34.08984375" style="1" customWidth="1"/>
    <col min="10750" max="10750" width="9.6328125" style="1" customWidth="1"/>
    <col min="10751" max="10753" width="11.54296875" style="1"/>
    <col min="10754" max="10754" width="11.54296875" style="1" customWidth="1"/>
    <col min="10755" max="10757" width="11.54296875" style="1"/>
    <col min="10758" max="10758" width="11.54296875" style="1" customWidth="1"/>
    <col min="10759" max="11003" width="11.54296875" style="1"/>
    <col min="11004" max="11004" width="6.453125" style="1" customWidth="1"/>
    <col min="11005" max="11005" width="34.08984375" style="1" customWidth="1"/>
    <col min="11006" max="11006" width="9.6328125" style="1" customWidth="1"/>
    <col min="11007" max="11009" width="11.54296875" style="1"/>
    <col min="11010" max="11010" width="11.54296875" style="1" customWidth="1"/>
    <col min="11011" max="11013" width="11.54296875" style="1"/>
    <col min="11014" max="11014" width="11.54296875" style="1" customWidth="1"/>
    <col min="11015" max="11259" width="11.54296875" style="1"/>
    <col min="11260" max="11260" width="6.453125" style="1" customWidth="1"/>
    <col min="11261" max="11261" width="34.08984375" style="1" customWidth="1"/>
    <col min="11262" max="11262" width="9.6328125" style="1" customWidth="1"/>
    <col min="11263" max="11265" width="11.54296875" style="1"/>
    <col min="11266" max="11266" width="11.54296875" style="1" customWidth="1"/>
    <col min="11267" max="11269" width="11.54296875" style="1"/>
    <col min="11270" max="11270" width="11.54296875" style="1" customWidth="1"/>
    <col min="11271" max="11515" width="11.54296875" style="1"/>
    <col min="11516" max="11516" width="6.453125" style="1" customWidth="1"/>
    <col min="11517" max="11517" width="34.08984375" style="1" customWidth="1"/>
    <col min="11518" max="11518" width="9.6328125" style="1" customWidth="1"/>
    <col min="11519" max="11521" width="11.54296875" style="1"/>
    <col min="11522" max="11522" width="11.54296875" style="1" customWidth="1"/>
    <col min="11523" max="11525" width="11.54296875" style="1"/>
    <col min="11526" max="11526" width="11.54296875" style="1" customWidth="1"/>
    <col min="11527" max="11771" width="11.54296875" style="1"/>
    <col min="11772" max="11772" width="6.453125" style="1" customWidth="1"/>
    <col min="11773" max="11773" width="34.08984375" style="1" customWidth="1"/>
    <col min="11774" max="11774" width="9.6328125" style="1" customWidth="1"/>
    <col min="11775" max="11777" width="11.54296875" style="1"/>
    <col min="11778" max="11778" width="11.54296875" style="1" customWidth="1"/>
    <col min="11779" max="11781" width="11.54296875" style="1"/>
    <col min="11782" max="11782" width="11.54296875" style="1" customWidth="1"/>
    <col min="11783" max="12027" width="11.54296875" style="1"/>
    <col min="12028" max="12028" width="6.453125" style="1" customWidth="1"/>
    <col min="12029" max="12029" width="34.08984375" style="1" customWidth="1"/>
    <col min="12030" max="12030" width="9.6328125" style="1" customWidth="1"/>
    <col min="12031" max="12033" width="11.54296875" style="1"/>
    <col min="12034" max="12034" width="11.54296875" style="1" customWidth="1"/>
    <col min="12035" max="12037" width="11.54296875" style="1"/>
    <col min="12038" max="12038" width="11.54296875" style="1" customWidth="1"/>
    <col min="12039" max="12283" width="11.54296875" style="1"/>
    <col min="12284" max="12284" width="6.453125" style="1" customWidth="1"/>
    <col min="12285" max="12285" width="34.08984375" style="1" customWidth="1"/>
    <col min="12286" max="12286" width="9.6328125" style="1" customWidth="1"/>
    <col min="12287" max="12289" width="11.54296875" style="1"/>
    <col min="12290" max="12290" width="11.54296875" style="1" customWidth="1"/>
    <col min="12291" max="12293" width="11.54296875" style="1"/>
    <col min="12294" max="12294" width="11.54296875" style="1" customWidth="1"/>
    <col min="12295" max="12539" width="11.54296875" style="1"/>
    <col min="12540" max="12540" width="6.453125" style="1" customWidth="1"/>
    <col min="12541" max="12541" width="34.08984375" style="1" customWidth="1"/>
    <col min="12542" max="12542" width="9.6328125" style="1" customWidth="1"/>
    <col min="12543" max="12545" width="11.54296875" style="1"/>
    <col min="12546" max="12546" width="11.54296875" style="1" customWidth="1"/>
    <col min="12547" max="12549" width="11.54296875" style="1"/>
    <col min="12550" max="12550" width="11.54296875" style="1" customWidth="1"/>
    <col min="12551" max="12795" width="11.54296875" style="1"/>
    <col min="12796" max="12796" width="6.453125" style="1" customWidth="1"/>
    <col min="12797" max="12797" width="34.08984375" style="1" customWidth="1"/>
    <col min="12798" max="12798" width="9.6328125" style="1" customWidth="1"/>
    <col min="12799" max="12801" width="11.54296875" style="1"/>
    <col min="12802" max="12802" width="11.54296875" style="1" customWidth="1"/>
    <col min="12803" max="12805" width="11.54296875" style="1"/>
    <col min="12806" max="12806" width="11.54296875" style="1" customWidth="1"/>
    <col min="12807" max="13051" width="11.54296875" style="1"/>
    <col min="13052" max="13052" width="6.453125" style="1" customWidth="1"/>
    <col min="13053" max="13053" width="34.08984375" style="1" customWidth="1"/>
    <col min="13054" max="13054" width="9.6328125" style="1" customWidth="1"/>
    <col min="13055" max="13057" width="11.54296875" style="1"/>
    <col min="13058" max="13058" width="11.54296875" style="1" customWidth="1"/>
    <col min="13059" max="13061" width="11.54296875" style="1"/>
    <col min="13062" max="13062" width="11.54296875" style="1" customWidth="1"/>
    <col min="13063" max="13307" width="11.54296875" style="1"/>
    <col min="13308" max="13308" width="6.453125" style="1" customWidth="1"/>
    <col min="13309" max="13309" width="34.08984375" style="1" customWidth="1"/>
    <col min="13310" max="13310" width="9.6328125" style="1" customWidth="1"/>
    <col min="13311" max="13313" width="11.54296875" style="1"/>
    <col min="13314" max="13314" width="11.54296875" style="1" customWidth="1"/>
    <col min="13315" max="13317" width="11.54296875" style="1"/>
    <col min="13318" max="13318" width="11.54296875" style="1" customWidth="1"/>
    <col min="13319" max="13563" width="11.54296875" style="1"/>
    <col min="13564" max="13564" width="6.453125" style="1" customWidth="1"/>
    <col min="13565" max="13565" width="34.08984375" style="1" customWidth="1"/>
    <col min="13566" max="13566" width="9.6328125" style="1" customWidth="1"/>
    <col min="13567" max="13569" width="11.54296875" style="1"/>
    <col min="13570" max="13570" width="11.54296875" style="1" customWidth="1"/>
    <col min="13571" max="13573" width="11.54296875" style="1"/>
    <col min="13574" max="13574" width="11.54296875" style="1" customWidth="1"/>
    <col min="13575" max="13819" width="11.54296875" style="1"/>
    <col min="13820" max="13820" width="6.453125" style="1" customWidth="1"/>
    <col min="13821" max="13821" width="34.08984375" style="1" customWidth="1"/>
    <col min="13822" max="13822" width="9.6328125" style="1" customWidth="1"/>
    <col min="13823" max="13825" width="11.54296875" style="1"/>
    <col min="13826" max="13826" width="11.54296875" style="1" customWidth="1"/>
    <col min="13827" max="13829" width="11.54296875" style="1"/>
    <col min="13830" max="13830" width="11.54296875" style="1" customWidth="1"/>
    <col min="13831" max="14075" width="11.54296875" style="1"/>
    <col min="14076" max="14076" width="6.453125" style="1" customWidth="1"/>
    <col min="14077" max="14077" width="34.08984375" style="1" customWidth="1"/>
    <col min="14078" max="14078" width="9.6328125" style="1" customWidth="1"/>
    <col min="14079" max="14081" width="11.54296875" style="1"/>
    <col min="14082" max="14082" width="11.54296875" style="1" customWidth="1"/>
    <col min="14083" max="14085" width="11.54296875" style="1"/>
    <col min="14086" max="14086" width="11.54296875" style="1" customWidth="1"/>
    <col min="14087" max="14331" width="11.54296875" style="1"/>
    <col min="14332" max="14332" width="6.453125" style="1" customWidth="1"/>
    <col min="14333" max="14333" width="34.08984375" style="1" customWidth="1"/>
    <col min="14334" max="14334" width="9.6328125" style="1" customWidth="1"/>
    <col min="14335" max="14337" width="11.54296875" style="1"/>
    <col min="14338" max="14338" width="11.54296875" style="1" customWidth="1"/>
    <col min="14339" max="14341" width="11.54296875" style="1"/>
    <col min="14342" max="14342" width="11.54296875" style="1" customWidth="1"/>
    <col min="14343" max="14587" width="11.54296875" style="1"/>
    <col min="14588" max="14588" width="6.453125" style="1" customWidth="1"/>
    <col min="14589" max="14589" width="34.08984375" style="1" customWidth="1"/>
    <col min="14590" max="14590" width="9.6328125" style="1" customWidth="1"/>
    <col min="14591" max="14593" width="11.54296875" style="1"/>
    <col min="14594" max="14594" width="11.54296875" style="1" customWidth="1"/>
    <col min="14595" max="14597" width="11.54296875" style="1"/>
    <col min="14598" max="14598" width="11.54296875" style="1" customWidth="1"/>
    <col min="14599" max="14843" width="11.54296875" style="1"/>
    <col min="14844" max="14844" width="6.453125" style="1" customWidth="1"/>
    <col min="14845" max="14845" width="34.08984375" style="1" customWidth="1"/>
    <col min="14846" max="14846" width="9.6328125" style="1" customWidth="1"/>
    <col min="14847" max="14849" width="11.54296875" style="1"/>
    <col min="14850" max="14850" width="11.54296875" style="1" customWidth="1"/>
    <col min="14851" max="14853" width="11.54296875" style="1"/>
    <col min="14854" max="14854" width="11.54296875" style="1" customWidth="1"/>
    <col min="14855" max="15099" width="11.54296875" style="1"/>
    <col min="15100" max="15100" width="6.453125" style="1" customWidth="1"/>
    <col min="15101" max="15101" width="34.08984375" style="1" customWidth="1"/>
    <col min="15102" max="15102" width="9.6328125" style="1" customWidth="1"/>
    <col min="15103" max="15105" width="11.54296875" style="1"/>
    <col min="15106" max="15106" width="11.54296875" style="1" customWidth="1"/>
    <col min="15107" max="15109" width="11.54296875" style="1"/>
    <col min="15110" max="15110" width="11.54296875" style="1" customWidth="1"/>
    <col min="15111" max="15355" width="11.54296875" style="1"/>
    <col min="15356" max="15356" width="6.453125" style="1" customWidth="1"/>
    <col min="15357" max="15357" width="34.08984375" style="1" customWidth="1"/>
    <col min="15358" max="15358" width="9.6328125" style="1" customWidth="1"/>
    <col min="15359" max="15361" width="11.54296875" style="1"/>
    <col min="15362" max="15362" width="11.54296875" style="1" customWidth="1"/>
    <col min="15363" max="15365" width="11.54296875" style="1"/>
    <col min="15366" max="15366" width="11.54296875" style="1" customWidth="1"/>
    <col min="15367" max="15611" width="11.54296875" style="1"/>
    <col min="15612" max="15612" width="6.453125" style="1" customWidth="1"/>
    <col min="15613" max="15613" width="34.08984375" style="1" customWidth="1"/>
    <col min="15614" max="15614" width="9.6328125" style="1" customWidth="1"/>
    <col min="15615" max="15617" width="11.54296875" style="1"/>
    <col min="15618" max="15618" width="11.54296875" style="1" customWidth="1"/>
    <col min="15619" max="15621" width="11.54296875" style="1"/>
    <col min="15622" max="15622" width="11.54296875" style="1" customWidth="1"/>
    <col min="15623" max="15867" width="11.54296875" style="1"/>
    <col min="15868" max="15868" width="6.453125" style="1" customWidth="1"/>
    <col min="15869" max="15869" width="34.08984375" style="1" customWidth="1"/>
    <col min="15870" max="15870" width="9.6328125" style="1" customWidth="1"/>
    <col min="15871" max="15873" width="11.54296875" style="1"/>
    <col min="15874" max="15874" width="11.54296875" style="1" customWidth="1"/>
    <col min="15875" max="15877" width="11.54296875" style="1"/>
    <col min="15878" max="15878" width="11.54296875" style="1" customWidth="1"/>
    <col min="15879" max="16123" width="11.54296875" style="1"/>
    <col min="16124" max="16124" width="6.453125" style="1" customWidth="1"/>
    <col min="16125" max="16125" width="34.08984375" style="1" customWidth="1"/>
    <col min="16126" max="16126" width="9.6328125" style="1" customWidth="1"/>
    <col min="16127" max="16129" width="11.54296875" style="1"/>
    <col min="16130" max="16130" width="11.54296875" style="1" customWidth="1"/>
    <col min="16131" max="16133" width="11.54296875" style="1"/>
    <col min="16134" max="16134" width="11.54296875" style="1" customWidth="1"/>
    <col min="16135" max="16384" width="11.54296875" style="1"/>
  </cols>
  <sheetData>
    <row r="1" spans="1:20" ht="20" customHeight="1" thickBot="1">
      <c r="A1" s="403" t="s">
        <v>19</v>
      </c>
      <c r="B1" s="404"/>
      <c r="C1" s="404"/>
      <c r="D1" s="404"/>
      <c r="E1" s="404"/>
      <c r="F1" s="404"/>
      <c r="G1" s="404"/>
      <c r="H1" s="404"/>
      <c r="I1" s="404"/>
      <c r="J1" s="404"/>
      <c r="K1" s="404"/>
      <c r="L1" s="404"/>
      <c r="M1" s="404"/>
      <c r="N1" s="404"/>
      <c r="O1" s="404"/>
      <c r="P1" s="404"/>
      <c r="Q1" s="405"/>
    </row>
    <row r="2" spans="1:20" ht="24" customHeight="1">
      <c r="A2" s="410" t="s">
        <v>1</v>
      </c>
      <c r="B2" s="410"/>
      <c r="C2" s="410"/>
      <c r="D2" s="105" t="str">
        <f>+'D.E.Sec'!B21</f>
        <v>A2</v>
      </c>
      <c r="E2" s="2"/>
      <c r="F2" s="11" t="s">
        <v>2</v>
      </c>
      <c r="G2" s="2">
        <f>+'D.E.Sec'!D21</f>
        <v>0</v>
      </c>
      <c r="H2" s="2"/>
      <c r="I2" s="36"/>
      <c r="J2" s="406" t="s">
        <v>3</v>
      </c>
      <c r="K2" s="406"/>
      <c r="L2" s="35">
        <f>+'D.E.Sec'!E21</f>
        <v>1</v>
      </c>
      <c r="M2" s="407"/>
      <c r="N2" s="407"/>
      <c r="O2" s="407"/>
      <c r="P2" s="407"/>
      <c r="Q2" s="407"/>
      <c r="S2" s="59" t="s">
        <v>71</v>
      </c>
      <c r="T2" s="113"/>
    </row>
    <row r="3" spans="1:20" ht="24" customHeight="1" thickBot="1">
      <c r="A3" s="410" t="s">
        <v>4</v>
      </c>
      <c r="B3" s="410"/>
      <c r="C3" s="410"/>
      <c r="D3" s="415">
        <f>'D.E.Sec'!C21</f>
        <v>0</v>
      </c>
      <c r="E3" s="415"/>
      <c r="F3" s="415"/>
      <c r="G3" s="415"/>
      <c r="H3" s="415"/>
      <c r="I3" s="415"/>
      <c r="J3" s="415"/>
      <c r="K3" s="415"/>
      <c r="L3" s="415"/>
      <c r="M3" s="415"/>
      <c r="N3" s="415"/>
      <c r="O3" s="415"/>
      <c r="P3" s="415"/>
      <c r="Q3" s="415"/>
      <c r="S3" s="63" t="s">
        <v>484</v>
      </c>
      <c r="T3" s="114"/>
    </row>
    <row r="4" spans="1:20" s="3" customFormat="1" ht="26.25" customHeight="1">
      <c r="A4" s="389" t="s">
        <v>5</v>
      </c>
      <c r="B4" s="390"/>
      <c r="C4" s="383" t="s">
        <v>60</v>
      </c>
      <c r="D4" s="386" t="s">
        <v>6</v>
      </c>
      <c r="E4" s="389" t="s">
        <v>7</v>
      </c>
      <c r="F4" s="390"/>
      <c r="G4" s="390"/>
      <c r="H4" s="390"/>
      <c r="I4" s="390"/>
      <c r="J4" s="390"/>
      <c r="K4" s="390"/>
      <c r="L4" s="391" t="s">
        <v>8</v>
      </c>
      <c r="M4" s="392"/>
      <c r="N4" s="391" t="s">
        <v>73</v>
      </c>
      <c r="O4" s="392"/>
      <c r="P4" s="391" t="s">
        <v>72</v>
      </c>
      <c r="Q4" s="392"/>
      <c r="S4" s="63" t="s">
        <v>485</v>
      </c>
      <c r="T4" s="115"/>
    </row>
    <row r="5" spans="1:20" s="12" customFormat="1" ht="25.5" customHeight="1" thickBot="1">
      <c r="A5" s="416" t="s">
        <v>61</v>
      </c>
      <c r="B5" s="417"/>
      <c r="C5" s="384"/>
      <c r="D5" s="387"/>
      <c r="E5" s="372" t="s">
        <v>241</v>
      </c>
      <c r="F5" s="373"/>
      <c r="G5" s="374" t="s">
        <v>242</v>
      </c>
      <c r="H5" s="375"/>
      <c r="I5" s="376" t="s">
        <v>9</v>
      </c>
      <c r="J5" s="378" t="s">
        <v>10</v>
      </c>
      <c r="K5" s="374" t="s">
        <v>11</v>
      </c>
      <c r="L5" s="369" t="s">
        <v>12</v>
      </c>
      <c r="M5" s="367" t="s">
        <v>11</v>
      </c>
      <c r="N5" s="369" t="s">
        <v>12</v>
      </c>
      <c r="O5" s="367" t="s">
        <v>11</v>
      </c>
      <c r="P5" s="369" t="s">
        <v>12</v>
      </c>
      <c r="Q5" s="367" t="s">
        <v>11</v>
      </c>
      <c r="S5" s="66" t="s">
        <v>486</v>
      </c>
      <c r="T5" s="116"/>
    </row>
    <row r="6" spans="1:20" s="12" customFormat="1" ht="31" customHeight="1" thickBot="1">
      <c r="A6" s="47" t="s">
        <v>15</v>
      </c>
      <c r="B6" s="46" t="s">
        <v>13</v>
      </c>
      <c r="C6" s="385"/>
      <c r="D6" s="388"/>
      <c r="E6" s="107" t="s">
        <v>12</v>
      </c>
      <c r="F6" s="107" t="s">
        <v>243</v>
      </c>
      <c r="G6" s="46" t="s">
        <v>12</v>
      </c>
      <c r="H6" s="46" t="s">
        <v>244</v>
      </c>
      <c r="I6" s="377"/>
      <c r="J6" s="379"/>
      <c r="K6" s="380"/>
      <c r="L6" s="370"/>
      <c r="M6" s="368"/>
      <c r="N6" s="370"/>
      <c r="O6" s="368"/>
      <c r="P6" s="370"/>
      <c r="Q6" s="368"/>
    </row>
    <row r="7" spans="1:20" s="13" customFormat="1" ht="10.5">
      <c r="A7" s="14"/>
      <c r="B7" s="15"/>
      <c r="C7" s="16"/>
      <c r="D7" s="16"/>
      <c r="E7" s="28"/>
      <c r="F7" s="29"/>
      <c r="G7" s="30"/>
      <c r="H7" s="30"/>
      <c r="I7" s="30"/>
      <c r="J7" s="31"/>
      <c r="K7" s="18"/>
      <c r="L7" s="32"/>
      <c r="M7" s="18"/>
      <c r="N7" s="32"/>
      <c r="O7" s="18"/>
      <c r="P7" s="32"/>
      <c r="Q7" s="18"/>
    </row>
    <row r="8" spans="1:20" s="62" customFormat="1" ht="10.5">
      <c r="A8" s="44">
        <v>1</v>
      </c>
      <c r="B8" s="38" t="s">
        <v>261</v>
      </c>
      <c r="C8" s="64" t="s">
        <v>258</v>
      </c>
      <c r="D8" s="65">
        <v>12</v>
      </c>
      <c r="E8" s="41">
        <v>15</v>
      </c>
      <c r="F8" s="42"/>
      <c r="G8" s="42"/>
      <c r="H8" s="42"/>
      <c r="I8" s="42"/>
      <c r="J8" s="43"/>
      <c r="K8" s="60"/>
      <c r="L8" s="61"/>
      <c r="M8" s="60"/>
      <c r="N8" s="61"/>
      <c r="O8" s="60"/>
      <c r="P8" s="61"/>
      <c r="Q8" s="60"/>
    </row>
    <row r="9" spans="1:20" s="62" customFormat="1" ht="10.5">
      <c r="A9" s="44"/>
      <c r="B9" s="38"/>
      <c r="C9" s="64"/>
      <c r="D9" s="65"/>
      <c r="E9" s="41"/>
      <c r="F9" s="42"/>
      <c r="G9" s="42"/>
      <c r="H9" s="42"/>
      <c r="I9" s="42"/>
      <c r="J9" s="43"/>
      <c r="K9" s="60"/>
      <c r="L9" s="61"/>
      <c r="M9" s="60"/>
      <c r="N9" s="61"/>
      <c r="O9" s="60"/>
      <c r="P9" s="61"/>
      <c r="Q9" s="60"/>
    </row>
    <row r="10" spans="1:20" s="62" customFormat="1" ht="10.5">
      <c r="A10" s="44"/>
      <c r="B10" s="38"/>
      <c r="C10" s="64"/>
      <c r="D10" s="65"/>
      <c r="E10" s="41"/>
      <c r="F10" s="42"/>
      <c r="G10" s="42"/>
      <c r="H10" s="42"/>
      <c r="I10" s="42"/>
      <c r="J10" s="43"/>
      <c r="K10" s="60"/>
      <c r="L10" s="61"/>
      <c r="M10" s="60"/>
      <c r="N10" s="61"/>
      <c r="O10" s="60"/>
      <c r="P10" s="61"/>
      <c r="Q10" s="60"/>
    </row>
    <row r="11" spans="1:20" s="62" customFormat="1" ht="10.5">
      <c r="A11" s="44"/>
      <c r="B11" s="38"/>
      <c r="C11" s="64"/>
      <c r="D11" s="65"/>
      <c r="E11" s="41"/>
      <c r="F11" s="42"/>
      <c r="G11" s="42"/>
      <c r="H11" s="42"/>
      <c r="I11" s="42"/>
      <c r="J11" s="43"/>
      <c r="K11" s="60"/>
      <c r="L11" s="61"/>
      <c r="M11" s="60"/>
      <c r="N11" s="61"/>
      <c r="O11" s="60"/>
      <c r="P11" s="61"/>
      <c r="Q11" s="60"/>
    </row>
    <row r="12" spans="1:20" s="62" customFormat="1" ht="10.5">
      <c r="A12" s="44"/>
      <c r="B12" s="38"/>
      <c r="C12" s="64"/>
      <c r="D12" s="65"/>
      <c r="E12" s="41"/>
      <c r="F12" s="42">
        <f t="shared" ref="F12:F18" si="0">A12*D12*E12</f>
        <v>0</v>
      </c>
      <c r="G12" s="42"/>
      <c r="H12" s="42">
        <f t="shared" ref="H12:H18" si="1">A12*D12*G12</f>
        <v>0</v>
      </c>
      <c r="I12" s="42"/>
      <c r="J12" s="43"/>
      <c r="K12" s="60">
        <f t="shared" ref="K12:K18" si="2">(J12+I12)*D12*A12</f>
        <v>0</v>
      </c>
      <c r="L12" s="61"/>
      <c r="M12" s="60">
        <f t="shared" ref="M12:M18" si="3">L12*D12*A12</f>
        <v>0</v>
      </c>
      <c r="N12" s="61"/>
      <c r="O12" s="60">
        <f t="shared" ref="O12:O18" si="4">A12*D12*N12</f>
        <v>0</v>
      </c>
      <c r="P12" s="61"/>
      <c r="Q12" s="60">
        <f t="shared" ref="Q12:Q18" si="5">P12*D12*A12</f>
        <v>0</v>
      </c>
    </row>
    <row r="13" spans="1:20" s="62" customFormat="1" ht="10.5">
      <c r="A13" s="44"/>
      <c r="B13" s="38"/>
      <c r="C13" s="64"/>
      <c r="D13" s="65"/>
      <c r="E13" s="41"/>
      <c r="F13" s="42">
        <f t="shared" si="0"/>
        <v>0</v>
      </c>
      <c r="G13" s="42"/>
      <c r="H13" s="42">
        <f t="shared" si="1"/>
        <v>0</v>
      </c>
      <c r="I13" s="42"/>
      <c r="J13" s="43"/>
      <c r="K13" s="60">
        <f t="shared" si="2"/>
        <v>0</v>
      </c>
      <c r="L13" s="61"/>
      <c r="M13" s="60">
        <f t="shared" si="3"/>
        <v>0</v>
      </c>
      <c r="N13" s="61"/>
      <c r="O13" s="60">
        <f t="shared" si="4"/>
        <v>0</v>
      </c>
      <c r="P13" s="61"/>
      <c r="Q13" s="60">
        <f t="shared" si="5"/>
        <v>0</v>
      </c>
    </row>
    <row r="14" spans="1:20" s="62" customFormat="1" ht="10.5">
      <c r="A14" s="44"/>
      <c r="B14" s="38"/>
      <c r="C14" s="64"/>
      <c r="D14" s="65"/>
      <c r="E14" s="41"/>
      <c r="F14" s="42">
        <f t="shared" si="0"/>
        <v>0</v>
      </c>
      <c r="G14" s="42"/>
      <c r="H14" s="42">
        <f t="shared" si="1"/>
        <v>0</v>
      </c>
      <c r="I14" s="42"/>
      <c r="J14" s="43"/>
      <c r="K14" s="60">
        <f t="shared" si="2"/>
        <v>0</v>
      </c>
      <c r="L14" s="61"/>
      <c r="M14" s="60">
        <f t="shared" si="3"/>
        <v>0</v>
      </c>
      <c r="N14" s="61"/>
      <c r="O14" s="60">
        <f t="shared" si="4"/>
        <v>0</v>
      </c>
      <c r="P14" s="61"/>
      <c r="Q14" s="60">
        <f t="shared" si="5"/>
        <v>0</v>
      </c>
    </row>
    <row r="15" spans="1:20" s="62" customFormat="1" ht="10.5">
      <c r="A15" s="44"/>
      <c r="B15" s="38"/>
      <c r="C15" s="64"/>
      <c r="D15" s="65"/>
      <c r="E15" s="41"/>
      <c r="F15" s="42">
        <f t="shared" si="0"/>
        <v>0</v>
      </c>
      <c r="G15" s="42"/>
      <c r="H15" s="42">
        <f t="shared" si="1"/>
        <v>0</v>
      </c>
      <c r="I15" s="42"/>
      <c r="J15" s="43"/>
      <c r="K15" s="60">
        <f t="shared" si="2"/>
        <v>0</v>
      </c>
      <c r="L15" s="61"/>
      <c r="M15" s="60">
        <f t="shared" si="3"/>
        <v>0</v>
      </c>
      <c r="N15" s="61"/>
      <c r="O15" s="60">
        <f t="shared" si="4"/>
        <v>0</v>
      </c>
      <c r="P15" s="61"/>
      <c r="Q15" s="60">
        <f t="shared" si="5"/>
        <v>0</v>
      </c>
    </row>
    <row r="16" spans="1:20" s="62" customFormat="1" ht="10.5">
      <c r="A16" s="44"/>
      <c r="B16" s="38"/>
      <c r="C16" s="64"/>
      <c r="D16" s="65"/>
      <c r="E16" s="41"/>
      <c r="F16" s="42">
        <f t="shared" si="0"/>
        <v>0</v>
      </c>
      <c r="G16" s="42"/>
      <c r="H16" s="42">
        <f t="shared" si="1"/>
        <v>0</v>
      </c>
      <c r="I16" s="42"/>
      <c r="J16" s="43"/>
      <c r="K16" s="60">
        <f t="shared" si="2"/>
        <v>0</v>
      </c>
      <c r="L16" s="61"/>
      <c r="M16" s="60">
        <f t="shared" si="3"/>
        <v>0</v>
      </c>
      <c r="N16" s="61"/>
      <c r="O16" s="60">
        <f t="shared" si="4"/>
        <v>0</v>
      </c>
      <c r="P16" s="61"/>
      <c r="Q16" s="60">
        <f t="shared" si="5"/>
        <v>0</v>
      </c>
    </row>
    <row r="17" spans="1:17" s="62" customFormat="1" ht="10.5">
      <c r="A17" s="44"/>
      <c r="B17" s="38"/>
      <c r="C17" s="64"/>
      <c r="D17" s="65"/>
      <c r="E17" s="41"/>
      <c r="F17" s="42">
        <f t="shared" si="0"/>
        <v>0</v>
      </c>
      <c r="G17" s="42"/>
      <c r="H17" s="42">
        <f t="shared" si="1"/>
        <v>0</v>
      </c>
      <c r="I17" s="42"/>
      <c r="J17" s="43"/>
      <c r="K17" s="60">
        <f t="shared" si="2"/>
        <v>0</v>
      </c>
      <c r="L17" s="61"/>
      <c r="M17" s="60">
        <f t="shared" si="3"/>
        <v>0</v>
      </c>
      <c r="N17" s="61"/>
      <c r="O17" s="60">
        <f t="shared" si="4"/>
        <v>0</v>
      </c>
      <c r="P17" s="61"/>
      <c r="Q17" s="60">
        <f t="shared" si="5"/>
        <v>0</v>
      </c>
    </row>
    <row r="18" spans="1:17" s="62" customFormat="1" ht="10.5">
      <c r="A18" s="44"/>
      <c r="B18" s="38"/>
      <c r="C18" s="64"/>
      <c r="D18" s="65"/>
      <c r="E18" s="41"/>
      <c r="F18" s="42">
        <f t="shared" si="0"/>
        <v>0</v>
      </c>
      <c r="G18" s="42"/>
      <c r="H18" s="42">
        <f t="shared" si="1"/>
        <v>0</v>
      </c>
      <c r="I18" s="42"/>
      <c r="J18" s="43"/>
      <c r="K18" s="60">
        <f t="shared" si="2"/>
        <v>0</v>
      </c>
      <c r="L18" s="61"/>
      <c r="M18" s="60">
        <f t="shared" si="3"/>
        <v>0</v>
      </c>
      <c r="N18" s="61"/>
      <c r="O18" s="60">
        <f t="shared" si="4"/>
        <v>0</v>
      </c>
      <c r="P18" s="61"/>
      <c r="Q18" s="60">
        <f t="shared" si="5"/>
        <v>0</v>
      </c>
    </row>
    <row r="19" spans="1:17" s="13" customFormat="1" ht="10">
      <c r="A19" s="44"/>
      <c r="B19" s="38"/>
      <c r="C19" s="20"/>
      <c r="D19" s="37"/>
      <c r="E19" s="17"/>
      <c r="F19" s="42">
        <f t="shared" ref="F19:F45" si="6">A19*D19*E19</f>
        <v>0</v>
      </c>
      <c r="G19" s="42"/>
      <c r="H19" s="42">
        <f t="shared" ref="H19" si="7">A19*D19*G19</f>
        <v>0</v>
      </c>
      <c r="I19" s="15"/>
      <c r="J19" s="43"/>
      <c r="K19" s="60">
        <f t="shared" ref="K19:K46" si="8">(J19+I19)*D19*A19</f>
        <v>0</v>
      </c>
      <c r="L19" s="61"/>
      <c r="M19" s="60">
        <f>L19*D19*A19</f>
        <v>0</v>
      </c>
      <c r="N19" s="19"/>
      <c r="O19" s="60">
        <f>A19*D19*N19</f>
        <v>0</v>
      </c>
      <c r="P19" s="19"/>
      <c r="Q19" s="60">
        <f>P19*D19*A19</f>
        <v>0</v>
      </c>
    </row>
    <row r="20" spans="1:17" s="13" customFormat="1" ht="10">
      <c r="A20" s="44"/>
      <c r="B20" s="38"/>
      <c r="C20" s="20"/>
      <c r="D20" s="37"/>
      <c r="E20" s="17"/>
      <c r="F20" s="42">
        <f t="shared" si="6"/>
        <v>0</v>
      </c>
      <c r="G20" s="42"/>
      <c r="H20" s="42">
        <f>A20*D20*G20</f>
        <v>0</v>
      </c>
      <c r="I20" s="42"/>
      <c r="J20" s="43"/>
      <c r="K20" s="60">
        <f>(J20+I20)*D20*A20</f>
        <v>0</v>
      </c>
      <c r="L20" s="61"/>
      <c r="M20" s="60">
        <f t="shared" ref="M20:M46" si="9">L20*D20*A20</f>
        <v>0</v>
      </c>
      <c r="N20" s="19"/>
      <c r="O20" s="60">
        <f t="shared" ref="O20:O46" si="10">A20*D20*N20</f>
        <v>0</v>
      </c>
      <c r="P20" s="19"/>
      <c r="Q20" s="60">
        <f t="shared" ref="Q20:Q46" si="11">P20*D20*A20</f>
        <v>0</v>
      </c>
    </row>
    <row r="21" spans="1:17" s="62" customFormat="1" ht="10">
      <c r="A21" s="44"/>
      <c r="B21" s="38"/>
      <c r="C21" s="20"/>
      <c r="D21" s="37"/>
      <c r="E21" s="41"/>
      <c r="F21" s="42">
        <f t="shared" si="6"/>
        <v>0</v>
      </c>
      <c r="G21" s="42"/>
      <c r="H21" s="42">
        <f t="shared" ref="H21:H25" si="12">A21*D21*G21</f>
        <v>0</v>
      </c>
      <c r="I21" s="42"/>
      <c r="J21" s="43"/>
      <c r="K21" s="60">
        <f t="shared" si="8"/>
        <v>0</v>
      </c>
      <c r="L21" s="61"/>
      <c r="M21" s="60">
        <f t="shared" si="9"/>
        <v>0</v>
      </c>
      <c r="N21" s="19"/>
      <c r="O21" s="60">
        <f t="shared" si="10"/>
        <v>0</v>
      </c>
      <c r="P21" s="19"/>
      <c r="Q21" s="60">
        <f t="shared" si="11"/>
        <v>0</v>
      </c>
    </row>
    <row r="22" spans="1:17" s="62" customFormat="1" ht="10">
      <c r="A22" s="44"/>
      <c r="B22" s="38"/>
      <c r="C22" s="20"/>
      <c r="D22" s="37"/>
      <c r="E22" s="41"/>
      <c r="F22" s="42">
        <f t="shared" si="6"/>
        <v>0</v>
      </c>
      <c r="G22" s="42"/>
      <c r="H22" s="42">
        <f t="shared" si="12"/>
        <v>0</v>
      </c>
      <c r="I22" s="42"/>
      <c r="J22" s="43"/>
      <c r="K22" s="60">
        <f t="shared" si="8"/>
        <v>0</v>
      </c>
      <c r="L22" s="61"/>
      <c r="M22" s="60">
        <f t="shared" si="9"/>
        <v>0</v>
      </c>
      <c r="N22" s="19"/>
      <c r="O22" s="60">
        <f t="shared" si="10"/>
        <v>0</v>
      </c>
      <c r="P22" s="19"/>
      <c r="Q22" s="60">
        <f t="shared" si="11"/>
        <v>0</v>
      </c>
    </row>
    <row r="23" spans="1:17" s="62" customFormat="1" ht="10">
      <c r="A23" s="44"/>
      <c r="B23" s="38"/>
      <c r="C23" s="20"/>
      <c r="D23" s="37"/>
      <c r="E23" s="41"/>
      <c r="F23" s="42">
        <f t="shared" si="6"/>
        <v>0</v>
      </c>
      <c r="G23" s="42"/>
      <c r="H23" s="42">
        <f t="shared" si="12"/>
        <v>0</v>
      </c>
      <c r="I23" s="15"/>
      <c r="J23" s="43"/>
      <c r="K23" s="60">
        <f t="shared" si="8"/>
        <v>0</v>
      </c>
      <c r="L23" s="61"/>
      <c r="M23" s="60">
        <f t="shared" si="9"/>
        <v>0</v>
      </c>
      <c r="N23" s="19"/>
      <c r="O23" s="60">
        <f t="shared" si="10"/>
        <v>0</v>
      </c>
      <c r="P23" s="19"/>
      <c r="Q23" s="60">
        <f t="shared" si="11"/>
        <v>0</v>
      </c>
    </row>
    <row r="24" spans="1:17" s="62" customFormat="1" ht="10">
      <c r="A24" s="44"/>
      <c r="B24" s="45"/>
      <c r="C24" s="20"/>
      <c r="D24" s="37"/>
      <c r="E24" s="41"/>
      <c r="F24" s="42">
        <f t="shared" si="6"/>
        <v>0</v>
      </c>
      <c r="G24" s="42"/>
      <c r="H24" s="42">
        <f t="shared" si="12"/>
        <v>0</v>
      </c>
      <c r="I24" s="15"/>
      <c r="J24" s="43"/>
      <c r="K24" s="60">
        <f t="shared" si="8"/>
        <v>0</v>
      </c>
      <c r="L24" s="61"/>
      <c r="M24" s="60">
        <f t="shared" si="9"/>
        <v>0</v>
      </c>
      <c r="N24" s="19"/>
      <c r="O24" s="60">
        <f t="shared" si="10"/>
        <v>0</v>
      </c>
      <c r="P24" s="19"/>
      <c r="Q24" s="60">
        <f t="shared" si="11"/>
        <v>0</v>
      </c>
    </row>
    <row r="25" spans="1:17" s="62" customFormat="1" ht="10">
      <c r="A25" s="44"/>
      <c r="B25" s="38"/>
      <c r="C25" s="20"/>
      <c r="D25" s="37"/>
      <c r="E25" s="41"/>
      <c r="F25" s="42">
        <f t="shared" si="6"/>
        <v>0</v>
      </c>
      <c r="G25" s="42"/>
      <c r="H25" s="42">
        <f t="shared" si="12"/>
        <v>0</v>
      </c>
      <c r="I25" s="15"/>
      <c r="J25" s="43"/>
      <c r="K25" s="60">
        <f t="shared" si="8"/>
        <v>0</v>
      </c>
      <c r="L25" s="61"/>
      <c r="M25" s="60">
        <f t="shared" si="9"/>
        <v>0</v>
      </c>
      <c r="N25" s="19"/>
      <c r="O25" s="60">
        <f t="shared" si="10"/>
        <v>0</v>
      </c>
      <c r="P25" s="19"/>
      <c r="Q25" s="60">
        <f t="shared" si="11"/>
        <v>0</v>
      </c>
    </row>
    <row r="26" spans="1:17" s="62" customFormat="1" ht="10">
      <c r="A26" s="44"/>
      <c r="B26" s="38"/>
      <c r="C26" s="20"/>
      <c r="D26" s="37"/>
      <c r="E26" s="41"/>
      <c r="F26" s="42">
        <f t="shared" si="6"/>
        <v>0</v>
      </c>
      <c r="G26" s="42"/>
      <c r="H26" s="42">
        <f t="shared" ref="H26:H45" si="13">A26*D26*G26</f>
        <v>0</v>
      </c>
      <c r="I26" s="15"/>
      <c r="J26" s="42"/>
      <c r="K26" s="60">
        <f t="shared" si="8"/>
        <v>0</v>
      </c>
      <c r="L26" s="61"/>
      <c r="M26" s="60">
        <f t="shared" si="9"/>
        <v>0</v>
      </c>
      <c r="N26" s="19"/>
      <c r="O26" s="60">
        <f t="shared" si="10"/>
        <v>0</v>
      </c>
      <c r="P26" s="19"/>
      <c r="Q26" s="60">
        <f t="shared" si="11"/>
        <v>0</v>
      </c>
    </row>
    <row r="27" spans="1:17" s="62" customFormat="1" ht="10">
      <c r="A27" s="44"/>
      <c r="B27" s="38"/>
      <c r="C27" s="20"/>
      <c r="D27" s="40"/>
      <c r="E27" s="41"/>
      <c r="F27" s="42">
        <f t="shared" si="6"/>
        <v>0</v>
      </c>
      <c r="G27" s="42"/>
      <c r="H27" s="42">
        <f t="shared" si="13"/>
        <v>0</v>
      </c>
      <c r="I27" s="15"/>
      <c r="J27" s="43"/>
      <c r="K27" s="60">
        <f t="shared" si="8"/>
        <v>0</v>
      </c>
      <c r="L27" s="61"/>
      <c r="M27" s="60">
        <f t="shared" si="9"/>
        <v>0</v>
      </c>
      <c r="N27" s="19"/>
      <c r="O27" s="60">
        <f t="shared" si="10"/>
        <v>0</v>
      </c>
      <c r="P27" s="19"/>
      <c r="Q27" s="60">
        <f t="shared" si="11"/>
        <v>0</v>
      </c>
    </row>
    <row r="28" spans="1:17" s="62" customFormat="1" ht="10">
      <c r="A28" s="44"/>
      <c r="B28" s="45"/>
      <c r="C28" s="20"/>
      <c r="D28" s="40"/>
      <c r="E28" s="41"/>
      <c r="F28" s="42">
        <f t="shared" si="6"/>
        <v>0</v>
      </c>
      <c r="G28" s="42"/>
      <c r="H28" s="42">
        <f t="shared" si="13"/>
        <v>0</v>
      </c>
      <c r="I28" s="15"/>
      <c r="J28" s="43"/>
      <c r="K28" s="60">
        <f t="shared" si="8"/>
        <v>0</v>
      </c>
      <c r="L28" s="61"/>
      <c r="M28" s="60">
        <f t="shared" si="9"/>
        <v>0</v>
      </c>
      <c r="N28" s="19"/>
      <c r="O28" s="60">
        <f t="shared" si="10"/>
        <v>0</v>
      </c>
      <c r="P28" s="19"/>
      <c r="Q28" s="60">
        <f t="shared" si="11"/>
        <v>0</v>
      </c>
    </row>
    <row r="29" spans="1:17" s="62" customFormat="1" ht="10">
      <c r="A29" s="44"/>
      <c r="B29" s="45"/>
      <c r="C29" s="20"/>
      <c r="D29" s="40"/>
      <c r="E29" s="41"/>
      <c r="F29" s="42">
        <f t="shared" si="6"/>
        <v>0</v>
      </c>
      <c r="G29" s="42"/>
      <c r="H29" s="42">
        <f t="shared" si="13"/>
        <v>0</v>
      </c>
      <c r="I29" s="15"/>
      <c r="J29" s="43"/>
      <c r="K29" s="60">
        <f t="shared" si="8"/>
        <v>0</v>
      </c>
      <c r="L29" s="61"/>
      <c r="M29" s="60">
        <f t="shared" si="9"/>
        <v>0</v>
      </c>
      <c r="N29" s="19"/>
      <c r="O29" s="60">
        <f t="shared" si="10"/>
        <v>0</v>
      </c>
      <c r="P29" s="19"/>
      <c r="Q29" s="60">
        <f t="shared" si="11"/>
        <v>0</v>
      </c>
    </row>
    <row r="30" spans="1:17" s="13" customFormat="1" ht="10.25" customHeight="1">
      <c r="A30" s="44"/>
      <c r="B30" s="38"/>
      <c r="C30" s="20"/>
      <c r="D30" s="37"/>
      <c r="E30" s="17"/>
      <c r="F30" s="42">
        <f t="shared" si="6"/>
        <v>0</v>
      </c>
      <c r="G30" s="42"/>
      <c r="H30" s="42">
        <f t="shared" si="13"/>
        <v>0</v>
      </c>
      <c r="I30" s="15"/>
      <c r="J30" s="43"/>
      <c r="K30" s="60">
        <f t="shared" si="8"/>
        <v>0</v>
      </c>
      <c r="L30" s="61"/>
      <c r="M30" s="60">
        <f t="shared" si="9"/>
        <v>0</v>
      </c>
      <c r="N30" s="19"/>
      <c r="O30" s="60">
        <f t="shared" si="10"/>
        <v>0</v>
      </c>
      <c r="P30" s="19"/>
      <c r="Q30" s="60">
        <f t="shared" si="11"/>
        <v>0</v>
      </c>
    </row>
    <row r="31" spans="1:17" s="13" customFormat="1" ht="10.25" customHeight="1">
      <c r="A31" s="44"/>
      <c r="B31" s="38"/>
      <c r="C31" s="20"/>
      <c r="D31" s="37"/>
      <c r="E31" s="17"/>
      <c r="F31" s="42">
        <f t="shared" si="6"/>
        <v>0</v>
      </c>
      <c r="G31" s="42"/>
      <c r="H31" s="42">
        <f t="shared" si="13"/>
        <v>0</v>
      </c>
      <c r="I31" s="15"/>
      <c r="J31" s="43"/>
      <c r="K31" s="60">
        <f t="shared" si="8"/>
        <v>0</v>
      </c>
      <c r="L31" s="61"/>
      <c r="M31" s="60">
        <f t="shared" si="9"/>
        <v>0</v>
      </c>
      <c r="N31" s="19"/>
      <c r="O31" s="60">
        <f t="shared" si="10"/>
        <v>0</v>
      </c>
      <c r="P31" s="19"/>
      <c r="Q31" s="60">
        <f t="shared" si="11"/>
        <v>0</v>
      </c>
    </row>
    <row r="32" spans="1:17" s="13" customFormat="1" ht="10.25" customHeight="1">
      <c r="A32" s="44"/>
      <c r="B32" s="38"/>
      <c r="C32" s="20"/>
      <c r="D32" s="37"/>
      <c r="E32" s="17"/>
      <c r="F32" s="42">
        <f t="shared" si="6"/>
        <v>0</v>
      </c>
      <c r="G32" s="42"/>
      <c r="H32" s="42">
        <f t="shared" si="13"/>
        <v>0</v>
      </c>
      <c r="I32" s="15"/>
      <c r="J32" s="43"/>
      <c r="K32" s="60">
        <f t="shared" si="8"/>
        <v>0</v>
      </c>
      <c r="L32" s="61"/>
      <c r="M32" s="60">
        <f t="shared" si="9"/>
        <v>0</v>
      </c>
      <c r="N32" s="19"/>
      <c r="O32" s="60">
        <f t="shared" si="10"/>
        <v>0</v>
      </c>
      <c r="P32" s="19"/>
      <c r="Q32" s="60">
        <f t="shared" si="11"/>
        <v>0</v>
      </c>
    </row>
    <row r="33" spans="1:17" s="13" customFormat="1" ht="10.25" customHeight="1">
      <c r="A33" s="44"/>
      <c r="B33" s="38"/>
      <c r="C33" s="20"/>
      <c r="D33" s="37"/>
      <c r="E33" s="17"/>
      <c r="F33" s="42">
        <f t="shared" si="6"/>
        <v>0</v>
      </c>
      <c r="G33" s="42"/>
      <c r="H33" s="42">
        <f t="shared" si="13"/>
        <v>0</v>
      </c>
      <c r="I33" s="15"/>
      <c r="J33" s="43"/>
      <c r="K33" s="60">
        <f t="shared" si="8"/>
        <v>0</v>
      </c>
      <c r="L33" s="61"/>
      <c r="M33" s="60">
        <f t="shared" si="9"/>
        <v>0</v>
      </c>
      <c r="N33" s="19"/>
      <c r="O33" s="60">
        <f t="shared" si="10"/>
        <v>0</v>
      </c>
      <c r="P33" s="19"/>
      <c r="Q33" s="60">
        <f t="shared" si="11"/>
        <v>0</v>
      </c>
    </row>
    <row r="34" spans="1:17" s="13" customFormat="1" ht="10.25" customHeight="1">
      <c r="A34" s="44"/>
      <c r="B34" s="38"/>
      <c r="C34" s="20"/>
      <c r="D34" s="37"/>
      <c r="E34" s="17"/>
      <c r="F34" s="42">
        <f t="shared" si="6"/>
        <v>0</v>
      </c>
      <c r="G34" s="42"/>
      <c r="H34" s="42">
        <f t="shared" si="13"/>
        <v>0</v>
      </c>
      <c r="I34" s="15"/>
      <c r="J34" s="43"/>
      <c r="K34" s="60">
        <f t="shared" si="8"/>
        <v>0</v>
      </c>
      <c r="L34" s="61"/>
      <c r="M34" s="60">
        <f t="shared" si="9"/>
        <v>0</v>
      </c>
      <c r="N34" s="19"/>
      <c r="O34" s="60">
        <f t="shared" si="10"/>
        <v>0</v>
      </c>
      <c r="P34" s="19"/>
      <c r="Q34" s="60">
        <f t="shared" si="11"/>
        <v>0</v>
      </c>
    </row>
    <row r="35" spans="1:17" s="13" customFormat="1" ht="10.25" customHeight="1">
      <c r="A35" s="44"/>
      <c r="B35" s="38"/>
      <c r="C35" s="20"/>
      <c r="D35" s="37"/>
      <c r="E35" s="17"/>
      <c r="F35" s="42">
        <f t="shared" si="6"/>
        <v>0</v>
      </c>
      <c r="G35" s="42"/>
      <c r="H35" s="42">
        <f t="shared" si="13"/>
        <v>0</v>
      </c>
      <c r="I35" s="15"/>
      <c r="J35" s="43"/>
      <c r="K35" s="60">
        <f t="shared" si="8"/>
        <v>0</v>
      </c>
      <c r="L35" s="61"/>
      <c r="M35" s="60">
        <f t="shared" si="9"/>
        <v>0</v>
      </c>
      <c r="N35" s="19"/>
      <c r="O35" s="60">
        <f t="shared" si="10"/>
        <v>0</v>
      </c>
      <c r="P35" s="19"/>
      <c r="Q35" s="60">
        <f t="shared" si="11"/>
        <v>0</v>
      </c>
    </row>
    <row r="36" spans="1:17" s="13" customFormat="1" ht="10.25" customHeight="1">
      <c r="A36" s="44"/>
      <c r="B36" s="38"/>
      <c r="C36" s="20"/>
      <c r="D36" s="37"/>
      <c r="E36" s="17"/>
      <c r="F36" s="42">
        <f t="shared" si="6"/>
        <v>0</v>
      </c>
      <c r="G36" s="42"/>
      <c r="H36" s="42">
        <f t="shared" si="13"/>
        <v>0</v>
      </c>
      <c r="I36" s="15"/>
      <c r="J36" s="43"/>
      <c r="K36" s="60">
        <f t="shared" si="8"/>
        <v>0</v>
      </c>
      <c r="L36" s="61"/>
      <c r="M36" s="60">
        <f t="shared" si="9"/>
        <v>0</v>
      </c>
      <c r="N36" s="19"/>
      <c r="O36" s="60">
        <f t="shared" si="10"/>
        <v>0</v>
      </c>
      <c r="P36" s="19"/>
      <c r="Q36" s="60">
        <f t="shared" si="11"/>
        <v>0</v>
      </c>
    </row>
    <row r="37" spans="1:17" s="13" customFormat="1" ht="10.25" customHeight="1">
      <c r="A37" s="44"/>
      <c r="B37" s="38"/>
      <c r="C37" s="20"/>
      <c r="D37" s="37"/>
      <c r="E37" s="17"/>
      <c r="F37" s="42">
        <f t="shared" si="6"/>
        <v>0</v>
      </c>
      <c r="G37" s="42"/>
      <c r="H37" s="42">
        <f t="shared" si="13"/>
        <v>0</v>
      </c>
      <c r="I37" s="15"/>
      <c r="J37" s="43"/>
      <c r="K37" s="60">
        <f t="shared" si="8"/>
        <v>0</v>
      </c>
      <c r="L37" s="61"/>
      <c r="M37" s="60">
        <f t="shared" si="9"/>
        <v>0</v>
      </c>
      <c r="N37" s="19"/>
      <c r="O37" s="60">
        <f t="shared" si="10"/>
        <v>0</v>
      </c>
      <c r="P37" s="19"/>
      <c r="Q37" s="60">
        <f t="shared" si="11"/>
        <v>0</v>
      </c>
    </row>
    <row r="38" spans="1:17" s="13" customFormat="1" ht="10.25" customHeight="1">
      <c r="A38" s="44"/>
      <c r="B38" s="38"/>
      <c r="C38" s="20"/>
      <c r="D38" s="37"/>
      <c r="E38" s="17"/>
      <c r="F38" s="42">
        <f t="shared" si="6"/>
        <v>0</v>
      </c>
      <c r="G38" s="42"/>
      <c r="H38" s="42">
        <f t="shared" si="13"/>
        <v>0</v>
      </c>
      <c r="I38" s="15"/>
      <c r="J38" s="43"/>
      <c r="K38" s="60">
        <f t="shared" si="8"/>
        <v>0</v>
      </c>
      <c r="L38" s="61"/>
      <c r="M38" s="60">
        <f t="shared" si="9"/>
        <v>0</v>
      </c>
      <c r="N38" s="19"/>
      <c r="O38" s="60">
        <f t="shared" si="10"/>
        <v>0</v>
      </c>
      <c r="P38" s="19"/>
      <c r="Q38" s="60">
        <f t="shared" si="11"/>
        <v>0</v>
      </c>
    </row>
    <row r="39" spans="1:17" s="13" customFormat="1" ht="10.25" customHeight="1">
      <c r="A39" s="44"/>
      <c r="B39" s="38"/>
      <c r="C39" s="20"/>
      <c r="D39" s="37"/>
      <c r="E39" s="17"/>
      <c r="F39" s="42">
        <f t="shared" si="6"/>
        <v>0</v>
      </c>
      <c r="G39" s="42"/>
      <c r="H39" s="42">
        <f t="shared" si="13"/>
        <v>0</v>
      </c>
      <c r="I39" s="15"/>
      <c r="J39" s="43"/>
      <c r="K39" s="60">
        <f t="shared" si="8"/>
        <v>0</v>
      </c>
      <c r="L39" s="61"/>
      <c r="M39" s="60">
        <f t="shared" si="9"/>
        <v>0</v>
      </c>
      <c r="N39" s="19"/>
      <c r="O39" s="60">
        <f t="shared" si="10"/>
        <v>0</v>
      </c>
      <c r="P39" s="19"/>
      <c r="Q39" s="60">
        <f t="shared" si="11"/>
        <v>0</v>
      </c>
    </row>
    <row r="40" spans="1:17" s="13" customFormat="1" ht="10.25" customHeight="1">
      <c r="A40" s="44"/>
      <c r="B40" s="38"/>
      <c r="C40" s="20"/>
      <c r="D40" s="37"/>
      <c r="E40" s="17"/>
      <c r="F40" s="42">
        <f t="shared" si="6"/>
        <v>0</v>
      </c>
      <c r="G40" s="42"/>
      <c r="H40" s="42">
        <f t="shared" si="13"/>
        <v>0</v>
      </c>
      <c r="I40" s="15"/>
      <c r="J40" s="43"/>
      <c r="K40" s="60">
        <f t="shared" si="8"/>
        <v>0</v>
      </c>
      <c r="L40" s="61"/>
      <c r="M40" s="60">
        <f t="shared" si="9"/>
        <v>0</v>
      </c>
      <c r="N40" s="19"/>
      <c r="O40" s="60">
        <f t="shared" si="10"/>
        <v>0</v>
      </c>
      <c r="P40" s="19"/>
      <c r="Q40" s="60">
        <f t="shared" si="11"/>
        <v>0</v>
      </c>
    </row>
    <row r="41" spans="1:17" s="13" customFormat="1" ht="10.25" customHeight="1">
      <c r="A41" s="44"/>
      <c r="B41" s="38"/>
      <c r="C41" s="20"/>
      <c r="D41" s="37"/>
      <c r="E41" s="17"/>
      <c r="F41" s="42">
        <f t="shared" si="6"/>
        <v>0</v>
      </c>
      <c r="G41" s="42"/>
      <c r="H41" s="42">
        <f t="shared" si="13"/>
        <v>0</v>
      </c>
      <c r="I41" s="15"/>
      <c r="J41" s="43"/>
      <c r="K41" s="60">
        <f t="shared" si="8"/>
        <v>0</v>
      </c>
      <c r="L41" s="61"/>
      <c r="M41" s="60">
        <f t="shared" si="9"/>
        <v>0</v>
      </c>
      <c r="N41" s="19"/>
      <c r="O41" s="60">
        <f t="shared" si="10"/>
        <v>0</v>
      </c>
      <c r="P41" s="19"/>
      <c r="Q41" s="60">
        <f t="shared" si="11"/>
        <v>0</v>
      </c>
    </row>
    <row r="42" spans="1:17" s="13" customFormat="1" ht="10.25" customHeight="1">
      <c r="A42" s="44"/>
      <c r="B42" s="38"/>
      <c r="C42" s="20"/>
      <c r="D42" s="37"/>
      <c r="E42" s="17"/>
      <c r="F42" s="42">
        <f t="shared" si="6"/>
        <v>0</v>
      </c>
      <c r="G42" s="42"/>
      <c r="H42" s="42">
        <f t="shared" si="13"/>
        <v>0</v>
      </c>
      <c r="I42" s="15"/>
      <c r="J42" s="43"/>
      <c r="K42" s="60">
        <f t="shared" si="8"/>
        <v>0</v>
      </c>
      <c r="L42" s="61"/>
      <c r="M42" s="60">
        <f t="shared" si="9"/>
        <v>0</v>
      </c>
      <c r="N42" s="19"/>
      <c r="O42" s="60">
        <f t="shared" si="10"/>
        <v>0</v>
      </c>
      <c r="P42" s="19"/>
      <c r="Q42" s="60">
        <f t="shared" si="11"/>
        <v>0</v>
      </c>
    </row>
    <row r="43" spans="1:17" s="13" customFormat="1" ht="10.25" customHeight="1">
      <c r="A43" s="44"/>
      <c r="B43" s="38"/>
      <c r="C43" s="20"/>
      <c r="D43" s="37"/>
      <c r="E43" s="41"/>
      <c r="F43" s="42">
        <f t="shared" si="6"/>
        <v>0</v>
      </c>
      <c r="G43" s="42"/>
      <c r="H43" s="42">
        <f t="shared" si="13"/>
        <v>0</v>
      </c>
      <c r="I43" s="15"/>
      <c r="J43" s="43"/>
      <c r="K43" s="60">
        <f t="shared" si="8"/>
        <v>0</v>
      </c>
      <c r="L43" s="61"/>
      <c r="M43" s="60">
        <f t="shared" si="9"/>
        <v>0</v>
      </c>
      <c r="N43" s="19"/>
      <c r="O43" s="60">
        <f t="shared" si="10"/>
        <v>0</v>
      </c>
      <c r="P43" s="19"/>
      <c r="Q43" s="60">
        <f t="shared" si="11"/>
        <v>0</v>
      </c>
    </row>
    <row r="44" spans="1:17" s="13" customFormat="1" ht="10.25" customHeight="1">
      <c r="A44" s="44"/>
      <c r="B44" s="38"/>
      <c r="C44" s="20"/>
      <c r="D44" s="37"/>
      <c r="E44" s="41"/>
      <c r="F44" s="42">
        <f t="shared" si="6"/>
        <v>0</v>
      </c>
      <c r="G44" s="42"/>
      <c r="H44" s="42">
        <f t="shared" si="13"/>
        <v>0</v>
      </c>
      <c r="I44" s="42"/>
      <c r="J44" s="43"/>
      <c r="K44" s="60">
        <f t="shared" si="8"/>
        <v>0</v>
      </c>
      <c r="L44" s="61"/>
      <c r="M44" s="60">
        <f t="shared" si="9"/>
        <v>0</v>
      </c>
      <c r="N44" s="19"/>
      <c r="O44" s="60">
        <f t="shared" si="10"/>
        <v>0</v>
      </c>
      <c r="P44" s="19"/>
      <c r="Q44" s="60">
        <f t="shared" si="11"/>
        <v>0</v>
      </c>
    </row>
    <row r="45" spans="1:17" s="13" customFormat="1" ht="10.25" customHeight="1">
      <c r="A45" s="44"/>
      <c r="B45" s="38"/>
      <c r="C45" s="20"/>
      <c r="D45" s="37"/>
      <c r="E45" s="41"/>
      <c r="F45" s="42">
        <f t="shared" si="6"/>
        <v>0</v>
      </c>
      <c r="G45" s="42"/>
      <c r="H45" s="42">
        <f t="shared" si="13"/>
        <v>0</v>
      </c>
      <c r="I45" s="42"/>
      <c r="J45" s="43"/>
      <c r="K45" s="60">
        <f t="shared" si="8"/>
        <v>0</v>
      </c>
      <c r="L45" s="61"/>
      <c r="M45" s="60">
        <f t="shared" si="9"/>
        <v>0</v>
      </c>
      <c r="N45" s="19"/>
      <c r="O45" s="60">
        <f t="shared" si="10"/>
        <v>0</v>
      </c>
      <c r="P45" s="19"/>
      <c r="Q45" s="60">
        <f t="shared" si="11"/>
        <v>0</v>
      </c>
    </row>
    <row r="46" spans="1:17" s="33" customFormat="1" ht="18.75" customHeight="1" thickBot="1">
      <c r="A46" s="22"/>
      <c r="B46" s="23"/>
      <c r="C46" s="34"/>
      <c r="D46" s="25"/>
      <c r="E46" s="26"/>
      <c r="F46" s="23"/>
      <c r="G46" s="23"/>
      <c r="H46" s="23"/>
      <c r="I46" s="23"/>
      <c r="J46" s="24"/>
      <c r="K46" s="60">
        <f t="shared" si="8"/>
        <v>0</v>
      </c>
      <c r="L46" s="27"/>
      <c r="M46" s="25">
        <f t="shared" si="9"/>
        <v>0</v>
      </c>
      <c r="N46" s="27"/>
      <c r="O46" s="60">
        <f t="shared" si="10"/>
        <v>0</v>
      </c>
      <c r="P46" s="27"/>
      <c r="Q46" s="25">
        <f t="shared" si="11"/>
        <v>0</v>
      </c>
    </row>
    <row r="47" spans="1:17" s="8" customFormat="1" ht="14" customHeight="1" thickBot="1">
      <c r="A47" s="365" t="s">
        <v>14</v>
      </c>
      <c r="B47" s="366"/>
      <c r="C47" s="4"/>
      <c r="D47" s="4">
        <f>L2</f>
        <v>1</v>
      </c>
      <c r="E47" s="4"/>
      <c r="F47" s="4">
        <f>SUM(F8:F46)</f>
        <v>0</v>
      </c>
      <c r="G47" s="4"/>
      <c r="H47" s="4">
        <f>SUM(H20:H46)</f>
        <v>0</v>
      </c>
      <c r="I47" s="4"/>
      <c r="J47" s="4"/>
      <c r="K47" s="4">
        <f>SUM(K7:K46)</f>
        <v>0</v>
      </c>
      <c r="L47" s="4"/>
      <c r="M47" s="4">
        <f>SUM(M7:M46)</f>
        <v>0</v>
      </c>
      <c r="N47" s="4"/>
      <c r="O47" s="4">
        <f>SUM(O7:O46)</f>
        <v>0</v>
      </c>
      <c r="P47" s="4"/>
      <c r="Q47" s="5">
        <f>SUM(Q7:Q46)</f>
        <v>0</v>
      </c>
    </row>
    <row r="48" spans="1:17" s="8" customFormat="1" ht="14" customHeight="1" thickBot="1">
      <c r="A48" s="365" t="s">
        <v>74</v>
      </c>
      <c r="B48" s="366"/>
      <c r="C48" s="4"/>
      <c r="D48" s="4">
        <f>SUM(F47:Q47)</f>
        <v>0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</row>
    <row r="49" spans="1:17" s="10" customFormat="1" ht="18.75" customHeight="1" thickBot="1">
      <c r="A49" s="365" t="s">
        <v>14</v>
      </c>
      <c r="B49" s="366"/>
      <c r="C49" s="4"/>
      <c r="D49" s="4">
        <f>+D47</f>
        <v>1</v>
      </c>
      <c r="E49" s="4"/>
      <c r="F49" s="4">
        <f>F47/$D$47</f>
        <v>0</v>
      </c>
      <c r="G49" s="4"/>
      <c r="H49" s="4">
        <f>H47/$D$47</f>
        <v>0</v>
      </c>
      <c r="I49" s="4"/>
      <c r="J49" s="4"/>
      <c r="K49" s="4">
        <f>K47/D47</f>
        <v>0</v>
      </c>
      <c r="L49" s="4"/>
      <c r="M49" s="4">
        <f>M47/D47</f>
        <v>0</v>
      </c>
      <c r="N49" s="4"/>
      <c r="O49" s="4">
        <f>O47/D47</f>
        <v>0</v>
      </c>
      <c r="P49" s="4"/>
      <c r="Q49" s="5">
        <f>Q47/D47</f>
        <v>0</v>
      </c>
    </row>
    <row r="50" spans="1:17" s="33" customFormat="1" ht="13.25" customHeight="1" thickBot="1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</row>
    <row r="51" spans="1:17" s="8" customFormat="1" ht="25.5" customHeight="1" thickBot="1">
      <c r="A51" s="7"/>
      <c r="B51" s="7"/>
      <c r="C51" s="7"/>
      <c r="D51" s="7"/>
      <c r="E51" s="7"/>
      <c r="F51" s="424" t="str">
        <f>E5</f>
        <v>MATERIEL INTERNE</v>
      </c>
      <c r="G51" s="425"/>
      <c r="H51" s="424" t="str">
        <f>G5</f>
        <v>MATERIEL EXTERNE</v>
      </c>
      <c r="I51" s="425"/>
      <c r="J51" s="426" t="s">
        <v>82</v>
      </c>
      <c r="K51" s="425"/>
      <c r="L51" s="427" t="str">
        <f>L4</f>
        <v>FOURNITURES INCORPOREES</v>
      </c>
      <c r="M51" s="425"/>
      <c r="N51" s="428" t="str">
        <f>N4</f>
        <v>SOUS-TRAITANCE &amp; PRESTATIONS</v>
      </c>
      <c r="O51" s="429"/>
      <c r="P51" s="425" t="str">
        <f>P4</f>
        <v>CO-TRAITANCE</v>
      </c>
      <c r="Q51" s="430"/>
    </row>
    <row r="52" spans="1:17" s="8" customFormat="1" ht="25.5" customHeight="1" thickBot="1">
      <c r="A52" s="7"/>
      <c r="B52" s="7"/>
      <c r="C52" s="442" t="s">
        <v>18</v>
      </c>
      <c r="D52" s="443"/>
      <c r="E52" s="432"/>
      <c r="F52" s="431">
        <f>F47</f>
        <v>0</v>
      </c>
      <c r="G52" s="432"/>
      <c r="H52" s="431">
        <f>H47</f>
        <v>0</v>
      </c>
      <c r="I52" s="432"/>
      <c r="J52" s="440">
        <f>K47</f>
        <v>0</v>
      </c>
      <c r="K52" s="432"/>
      <c r="L52" s="440">
        <f>M47</f>
        <v>0</v>
      </c>
      <c r="M52" s="432"/>
      <c r="N52" s="440">
        <f>O47</f>
        <v>0</v>
      </c>
      <c r="O52" s="432"/>
      <c r="P52" s="440">
        <f>Q47</f>
        <v>0</v>
      </c>
      <c r="Q52" s="441"/>
    </row>
    <row r="53" spans="1:17" ht="24" customHeight="1" thickBot="1">
      <c r="A53" s="7"/>
      <c r="B53" s="7"/>
      <c r="C53" s="442" t="s">
        <v>75</v>
      </c>
      <c r="D53" s="443"/>
      <c r="E53" s="432"/>
      <c r="F53" s="433">
        <f>F49</f>
        <v>0</v>
      </c>
      <c r="G53" s="429"/>
      <c r="H53" s="433">
        <f>H49</f>
        <v>0</v>
      </c>
      <c r="I53" s="429"/>
      <c r="J53" s="428">
        <f>K49</f>
        <v>0</v>
      </c>
      <c r="K53" s="429"/>
      <c r="L53" s="428">
        <f>M49</f>
        <v>0</v>
      </c>
      <c r="M53" s="429"/>
      <c r="N53" s="428">
        <f>O49</f>
        <v>0</v>
      </c>
      <c r="O53" s="429"/>
      <c r="P53" s="428">
        <f>Q49</f>
        <v>0</v>
      </c>
      <c r="Q53" s="444"/>
    </row>
    <row r="54" spans="1:17" ht="24" customHeight="1" thickBot="1">
      <c r="A54" s="7"/>
      <c r="B54" s="7"/>
      <c r="C54" s="418" t="s">
        <v>17</v>
      </c>
      <c r="D54" s="419"/>
      <c r="E54" s="420"/>
      <c r="F54" s="58"/>
      <c r="G54" s="48"/>
      <c r="H54" s="58"/>
      <c r="I54" s="48"/>
      <c r="J54" s="421">
        <f>SUM(F53:Q53)</f>
        <v>0</v>
      </c>
      <c r="K54" s="422"/>
      <c r="L54" s="422"/>
      <c r="M54" s="422"/>
      <c r="N54" s="422"/>
      <c r="O54" s="422"/>
      <c r="P54" s="422"/>
      <c r="Q54" s="423"/>
    </row>
    <row r="55" spans="1:17" ht="22.5" customHeight="1" thickBot="1">
      <c r="A55" s="9"/>
      <c r="B55" s="9"/>
      <c r="C55" s="395" t="s">
        <v>17</v>
      </c>
      <c r="D55" s="434"/>
      <c r="E55" s="435"/>
      <c r="F55" s="436"/>
      <c r="G55" s="434"/>
      <c r="H55" s="434"/>
      <c r="I55" s="435"/>
      <c r="J55" s="437">
        <f>ROUND(J54,2)</f>
        <v>0</v>
      </c>
      <c r="K55" s="438"/>
      <c r="L55" s="438"/>
      <c r="M55" s="438"/>
      <c r="N55" s="438"/>
      <c r="O55" s="438"/>
      <c r="P55" s="438"/>
      <c r="Q55" s="439"/>
    </row>
    <row r="56" spans="1:17">
      <c r="Q56" s="39">
        <f>J55</f>
        <v>0</v>
      </c>
    </row>
    <row r="57" spans="1:17" ht="15" thickBot="1"/>
    <row r="58" spans="1:17" s="6" customFormat="1" ht="23" customHeight="1" thickBot="1">
      <c r="C58" s="442" t="s">
        <v>238</v>
      </c>
      <c r="D58" s="447"/>
      <c r="E58" s="447"/>
      <c r="F58" s="381">
        <f>Feuille_Vente_Base!S40</f>
        <v>1.6</v>
      </c>
      <c r="G58" s="382"/>
      <c r="H58" s="381">
        <f>Feuille_Vente_Base!S40</f>
        <v>1.6</v>
      </c>
      <c r="I58" s="382"/>
      <c r="J58" s="381">
        <f>Feuille_Vente_Base!S40</f>
        <v>1.6</v>
      </c>
      <c r="K58" s="382"/>
      <c r="L58" s="381">
        <f>Feuille_Vente_Base!T40</f>
        <v>1.6</v>
      </c>
      <c r="M58" s="382"/>
      <c r="N58" s="397">
        <f>Feuille_Vente_Base!U40</f>
        <v>1.6</v>
      </c>
      <c r="O58" s="382"/>
      <c r="P58" s="397">
        <f>Feuille_Vente_Base!V40</f>
        <v>0</v>
      </c>
      <c r="Q58" s="393"/>
    </row>
    <row r="59" spans="1:17" ht="23" customHeight="1" thickBot="1">
      <c r="C59" s="442" t="s">
        <v>239</v>
      </c>
      <c r="D59" s="447"/>
      <c r="E59" s="447"/>
      <c r="F59" s="381">
        <f>F53*F58</f>
        <v>0</v>
      </c>
      <c r="G59" s="382"/>
      <c r="H59" s="381">
        <f>H53*H58</f>
        <v>0</v>
      </c>
      <c r="I59" s="382"/>
      <c r="J59" s="381">
        <f t="shared" ref="J59" si="14">J53*J58</f>
        <v>0</v>
      </c>
      <c r="K59" s="382"/>
      <c r="L59" s="381">
        <f t="shared" ref="L59" si="15">L53*L58</f>
        <v>0</v>
      </c>
      <c r="M59" s="382"/>
      <c r="N59" s="381">
        <f t="shared" ref="N59" si="16">N53*N58</f>
        <v>0</v>
      </c>
      <c r="O59" s="382"/>
      <c r="P59" s="381">
        <f t="shared" ref="P59" si="17">P53*P58</f>
        <v>0</v>
      </c>
      <c r="Q59" s="382"/>
    </row>
    <row r="60" spans="1:17" ht="21" customHeight="1" thickBot="1">
      <c r="C60" s="445" t="s">
        <v>240</v>
      </c>
      <c r="D60" s="446"/>
      <c r="E60" s="446"/>
      <c r="F60" s="395"/>
      <c r="G60" s="434"/>
      <c r="H60" s="434"/>
      <c r="I60" s="435"/>
      <c r="J60" s="437">
        <f>SUM(F59:Q59)</f>
        <v>0</v>
      </c>
      <c r="K60" s="438"/>
      <c r="L60" s="438"/>
      <c r="M60" s="438"/>
      <c r="N60" s="438"/>
      <c r="O60" s="438"/>
      <c r="P60" s="438"/>
      <c r="Q60" s="439"/>
    </row>
    <row r="61" spans="1:17">
      <c r="Q61" s="39">
        <f>J60</f>
        <v>0</v>
      </c>
    </row>
    <row r="63" spans="1:17">
      <c r="O63" s="6" t="s">
        <v>254</v>
      </c>
      <c r="Q63" s="39"/>
    </row>
  </sheetData>
  <mergeCells count="70">
    <mergeCell ref="F59:G59"/>
    <mergeCell ref="C60:E60"/>
    <mergeCell ref="F60:I60"/>
    <mergeCell ref="J60:Q60"/>
    <mergeCell ref="P58:Q58"/>
    <mergeCell ref="C59:E59"/>
    <mergeCell ref="H59:I59"/>
    <mergeCell ref="J59:K59"/>
    <mergeCell ref="L59:M59"/>
    <mergeCell ref="N59:O59"/>
    <mergeCell ref="P59:Q59"/>
    <mergeCell ref="C58:E58"/>
    <mergeCell ref="H58:I58"/>
    <mergeCell ref="J58:K58"/>
    <mergeCell ref="L58:M58"/>
    <mergeCell ref="N58:O58"/>
    <mergeCell ref="F58:G58"/>
    <mergeCell ref="C55:E55"/>
    <mergeCell ref="F55:I55"/>
    <mergeCell ref="J55:Q55"/>
    <mergeCell ref="P52:Q52"/>
    <mergeCell ref="C53:E53"/>
    <mergeCell ref="H53:I53"/>
    <mergeCell ref="J53:K53"/>
    <mergeCell ref="L53:M53"/>
    <mergeCell ref="N53:O53"/>
    <mergeCell ref="P53:Q53"/>
    <mergeCell ref="C52:E52"/>
    <mergeCell ref="H52:I52"/>
    <mergeCell ref="J52:K52"/>
    <mergeCell ref="L52:M52"/>
    <mergeCell ref="N52:O52"/>
    <mergeCell ref="C54:E54"/>
    <mergeCell ref="J54:Q54"/>
    <mergeCell ref="A49:B49"/>
    <mergeCell ref="H51:I51"/>
    <mergeCell ref="J51:K51"/>
    <mergeCell ref="L51:M51"/>
    <mergeCell ref="N51:O51"/>
    <mergeCell ref="P51:Q51"/>
    <mergeCell ref="F51:G51"/>
    <mergeCell ref="F52:G52"/>
    <mergeCell ref="F53:G53"/>
    <mergeCell ref="A48:B48"/>
    <mergeCell ref="I5:I6"/>
    <mergeCell ref="J5:J6"/>
    <mergeCell ref="K5:K6"/>
    <mergeCell ref="A47:B47"/>
    <mergeCell ref="E5:F5"/>
    <mergeCell ref="G5:H5"/>
    <mergeCell ref="N4:O4"/>
    <mergeCell ref="P4:Q4"/>
    <mergeCell ref="A5:B5"/>
    <mergeCell ref="N5:N6"/>
    <mergeCell ref="O5:O6"/>
    <mergeCell ref="P5:P6"/>
    <mergeCell ref="Q5:Q6"/>
    <mergeCell ref="L5:L6"/>
    <mergeCell ref="M5:M6"/>
    <mergeCell ref="A4:B4"/>
    <mergeCell ref="C4:C6"/>
    <mergeCell ref="D4:D6"/>
    <mergeCell ref="E4:K4"/>
    <mergeCell ref="L4:M4"/>
    <mergeCell ref="A2:C2"/>
    <mergeCell ref="J2:K2"/>
    <mergeCell ref="M2:Q2"/>
    <mergeCell ref="A1:Q1"/>
    <mergeCell ref="A3:C3"/>
    <mergeCell ref="D3:Q3"/>
  </mergeCells>
  <pageMargins left="0.78740157480314965" right="0.78740157480314965" top="0.98425196850393704" bottom="0.98425196850393704" header="0.51181102362204722" footer="0.51181102362204722"/>
  <pageSetup paperSize="9" scale="56" orientation="landscape" r:id="rId1"/>
  <headerFooter alignWithMargins="0">
    <oddHeader>&amp;C&amp;"Arial,Gras"&amp;14DETAIL ESTIMATIF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Bibliothèque!$A$3:$A$136</xm:f>
          </x14:formula1>
          <xm:sqref>B8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T63"/>
  <sheetViews>
    <sheetView zoomScale="115" zoomScaleNormal="115" workbookViewId="0">
      <selection activeCell="T41" sqref="T41"/>
    </sheetView>
  </sheetViews>
  <sheetFormatPr baseColWidth="10" defaultRowHeight="14.5"/>
  <cols>
    <col min="1" max="1" width="6.453125" style="6" customWidth="1"/>
    <col min="2" max="2" width="50.6328125" style="6" customWidth="1"/>
    <col min="3" max="3" width="9.6328125" style="6" customWidth="1"/>
    <col min="4" max="6" width="11.54296875" style="6"/>
    <col min="7" max="8" width="11.54296875" style="6" customWidth="1"/>
    <col min="9" max="11" width="11.54296875" style="6"/>
    <col min="12" max="12" width="11.54296875" style="6" customWidth="1"/>
    <col min="13" max="16" width="11.54296875" style="6"/>
    <col min="17" max="17" width="11.6328125" style="6" customWidth="1"/>
    <col min="18" max="18" width="2.90625" style="1" customWidth="1"/>
    <col min="19" max="19" width="19.1796875" style="1" customWidth="1"/>
    <col min="20" max="251" width="11.54296875" style="1"/>
    <col min="252" max="252" width="6.453125" style="1" customWidth="1"/>
    <col min="253" max="253" width="34.08984375" style="1" customWidth="1"/>
    <col min="254" max="254" width="9.6328125" style="1" customWidth="1"/>
    <col min="255" max="257" width="11.54296875" style="1"/>
    <col min="258" max="258" width="11.54296875" style="1" customWidth="1"/>
    <col min="259" max="261" width="11.54296875" style="1"/>
    <col min="262" max="262" width="11.54296875" style="1" customWidth="1"/>
    <col min="263" max="507" width="11.54296875" style="1"/>
    <col min="508" max="508" width="6.453125" style="1" customWidth="1"/>
    <col min="509" max="509" width="34.08984375" style="1" customWidth="1"/>
    <col min="510" max="510" width="9.6328125" style="1" customWidth="1"/>
    <col min="511" max="513" width="11.54296875" style="1"/>
    <col min="514" max="514" width="11.54296875" style="1" customWidth="1"/>
    <col min="515" max="517" width="11.54296875" style="1"/>
    <col min="518" max="518" width="11.54296875" style="1" customWidth="1"/>
    <col min="519" max="763" width="11.54296875" style="1"/>
    <col min="764" max="764" width="6.453125" style="1" customWidth="1"/>
    <col min="765" max="765" width="34.08984375" style="1" customWidth="1"/>
    <col min="766" max="766" width="9.6328125" style="1" customWidth="1"/>
    <col min="767" max="769" width="11.54296875" style="1"/>
    <col min="770" max="770" width="11.54296875" style="1" customWidth="1"/>
    <col min="771" max="773" width="11.54296875" style="1"/>
    <col min="774" max="774" width="11.54296875" style="1" customWidth="1"/>
    <col min="775" max="1019" width="11.54296875" style="1"/>
    <col min="1020" max="1020" width="6.453125" style="1" customWidth="1"/>
    <col min="1021" max="1021" width="34.08984375" style="1" customWidth="1"/>
    <col min="1022" max="1022" width="9.6328125" style="1" customWidth="1"/>
    <col min="1023" max="1025" width="11.54296875" style="1"/>
    <col min="1026" max="1026" width="11.54296875" style="1" customWidth="1"/>
    <col min="1027" max="1029" width="11.54296875" style="1"/>
    <col min="1030" max="1030" width="11.54296875" style="1" customWidth="1"/>
    <col min="1031" max="1275" width="11.54296875" style="1"/>
    <col min="1276" max="1276" width="6.453125" style="1" customWidth="1"/>
    <col min="1277" max="1277" width="34.08984375" style="1" customWidth="1"/>
    <col min="1278" max="1278" width="9.6328125" style="1" customWidth="1"/>
    <col min="1279" max="1281" width="11.54296875" style="1"/>
    <col min="1282" max="1282" width="11.54296875" style="1" customWidth="1"/>
    <col min="1283" max="1285" width="11.54296875" style="1"/>
    <col min="1286" max="1286" width="11.54296875" style="1" customWidth="1"/>
    <col min="1287" max="1531" width="11.54296875" style="1"/>
    <col min="1532" max="1532" width="6.453125" style="1" customWidth="1"/>
    <col min="1533" max="1533" width="34.08984375" style="1" customWidth="1"/>
    <col min="1534" max="1534" width="9.6328125" style="1" customWidth="1"/>
    <col min="1535" max="1537" width="11.54296875" style="1"/>
    <col min="1538" max="1538" width="11.54296875" style="1" customWidth="1"/>
    <col min="1539" max="1541" width="11.54296875" style="1"/>
    <col min="1542" max="1542" width="11.54296875" style="1" customWidth="1"/>
    <col min="1543" max="1787" width="11.54296875" style="1"/>
    <col min="1788" max="1788" width="6.453125" style="1" customWidth="1"/>
    <col min="1789" max="1789" width="34.08984375" style="1" customWidth="1"/>
    <col min="1790" max="1790" width="9.6328125" style="1" customWidth="1"/>
    <col min="1791" max="1793" width="11.54296875" style="1"/>
    <col min="1794" max="1794" width="11.54296875" style="1" customWidth="1"/>
    <col min="1795" max="1797" width="11.54296875" style="1"/>
    <col min="1798" max="1798" width="11.54296875" style="1" customWidth="1"/>
    <col min="1799" max="2043" width="11.54296875" style="1"/>
    <col min="2044" max="2044" width="6.453125" style="1" customWidth="1"/>
    <col min="2045" max="2045" width="34.08984375" style="1" customWidth="1"/>
    <col min="2046" max="2046" width="9.6328125" style="1" customWidth="1"/>
    <col min="2047" max="2049" width="11.54296875" style="1"/>
    <col min="2050" max="2050" width="11.54296875" style="1" customWidth="1"/>
    <col min="2051" max="2053" width="11.54296875" style="1"/>
    <col min="2054" max="2054" width="11.54296875" style="1" customWidth="1"/>
    <col min="2055" max="2299" width="11.54296875" style="1"/>
    <col min="2300" max="2300" width="6.453125" style="1" customWidth="1"/>
    <col min="2301" max="2301" width="34.08984375" style="1" customWidth="1"/>
    <col min="2302" max="2302" width="9.6328125" style="1" customWidth="1"/>
    <col min="2303" max="2305" width="11.54296875" style="1"/>
    <col min="2306" max="2306" width="11.54296875" style="1" customWidth="1"/>
    <col min="2307" max="2309" width="11.54296875" style="1"/>
    <col min="2310" max="2310" width="11.54296875" style="1" customWidth="1"/>
    <col min="2311" max="2555" width="11.54296875" style="1"/>
    <col min="2556" max="2556" width="6.453125" style="1" customWidth="1"/>
    <col min="2557" max="2557" width="34.08984375" style="1" customWidth="1"/>
    <col min="2558" max="2558" width="9.6328125" style="1" customWidth="1"/>
    <col min="2559" max="2561" width="11.54296875" style="1"/>
    <col min="2562" max="2562" width="11.54296875" style="1" customWidth="1"/>
    <col min="2563" max="2565" width="11.54296875" style="1"/>
    <col min="2566" max="2566" width="11.54296875" style="1" customWidth="1"/>
    <col min="2567" max="2811" width="11.54296875" style="1"/>
    <col min="2812" max="2812" width="6.453125" style="1" customWidth="1"/>
    <col min="2813" max="2813" width="34.08984375" style="1" customWidth="1"/>
    <col min="2814" max="2814" width="9.6328125" style="1" customWidth="1"/>
    <col min="2815" max="2817" width="11.54296875" style="1"/>
    <col min="2818" max="2818" width="11.54296875" style="1" customWidth="1"/>
    <col min="2819" max="2821" width="11.54296875" style="1"/>
    <col min="2822" max="2822" width="11.54296875" style="1" customWidth="1"/>
    <col min="2823" max="3067" width="11.54296875" style="1"/>
    <col min="3068" max="3068" width="6.453125" style="1" customWidth="1"/>
    <col min="3069" max="3069" width="34.08984375" style="1" customWidth="1"/>
    <col min="3070" max="3070" width="9.6328125" style="1" customWidth="1"/>
    <col min="3071" max="3073" width="11.54296875" style="1"/>
    <col min="3074" max="3074" width="11.54296875" style="1" customWidth="1"/>
    <col min="3075" max="3077" width="11.54296875" style="1"/>
    <col min="3078" max="3078" width="11.54296875" style="1" customWidth="1"/>
    <col min="3079" max="3323" width="11.54296875" style="1"/>
    <col min="3324" max="3324" width="6.453125" style="1" customWidth="1"/>
    <col min="3325" max="3325" width="34.08984375" style="1" customWidth="1"/>
    <col min="3326" max="3326" width="9.6328125" style="1" customWidth="1"/>
    <col min="3327" max="3329" width="11.54296875" style="1"/>
    <col min="3330" max="3330" width="11.54296875" style="1" customWidth="1"/>
    <col min="3331" max="3333" width="11.54296875" style="1"/>
    <col min="3334" max="3334" width="11.54296875" style="1" customWidth="1"/>
    <col min="3335" max="3579" width="11.54296875" style="1"/>
    <col min="3580" max="3580" width="6.453125" style="1" customWidth="1"/>
    <col min="3581" max="3581" width="34.08984375" style="1" customWidth="1"/>
    <col min="3582" max="3582" width="9.6328125" style="1" customWidth="1"/>
    <col min="3583" max="3585" width="11.54296875" style="1"/>
    <col min="3586" max="3586" width="11.54296875" style="1" customWidth="1"/>
    <col min="3587" max="3589" width="11.54296875" style="1"/>
    <col min="3590" max="3590" width="11.54296875" style="1" customWidth="1"/>
    <col min="3591" max="3835" width="11.54296875" style="1"/>
    <col min="3836" max="3836" width="6.453125" style="1" customWidth="1"/>
    <col min="3837" max="3837" width="34.08984375" style="1" customWidth="1"/>
    <col min="3838" max="3838" width="9.6328125" style="1" customWidth="1"/>
    <col min="3839" max="3841" width="11.54296875" style="1"/>
    <col min="3842" max="3842" width="11.54296875" style="1" customWidth="1"/>
    <col min="3843" max="3845" width="11.54296875" style="1"/>
    <col min="3846" max="3846" width="11.54296875" style="1" customWidth="1"/>
    <col min="3847" max="4091" width="11.54296875" style="1"/>
    <col min="4092" max="4092" width="6.453125" style="1" customWidth="1"/>
    <col min="4093" max="4093" width="34.08984375" style="1" customWidth="1"/>
    <col min="4094" max="4094" width="9.6328125" style="1" customWidth="1"/>
    <col min="4095" max="4097" width="11.54296875" style="1"/>
    <col min="4098" max="4098" width="11.54296875" style="1" customWidth="1"/>
    <col min="4099" max="4101" width="11.54296875" style="1"/>
    <col min="4102" max="4102" width="11.54296875" style="1" customWidth="1"/>
    <col min="4103" max="4347" width="11.54296875" style="1"/>
    <col min="4348" max="4348" width="6.453125" style="1" customWidth="1"/>
    <col min="4349" max="4349" width="34.08984375" style="1" customWidth="1"/>
    <col min="4350" max="4350" width="9.6328125" style="1" customWidth="1"/>
    <col min="4351" max="4353" width="11.54296875" style="1"/>
    <col min="4354" max="4354" width="11.54296875" style="1" customWidth="1"/>
    <col min="4355" max="4357" width="11.54296875" style="1"/>
    <col min="4358" max="4358" width="11.54296875" style="1" customWidth="1"/>
    <col min="4359" max="4603" width="11.54296875" style="1"/>
    <col min="4604" max="4604" width="6.453125" style="1" customWidth="1"/>
    <col min="4605" max="4605" width="34.08984375" style="1" customWidth="1"/>
    <col min="4606" max="4606" width="9.6328125" style="1" customWidth="1"/>
    <col min="4607" max="4609" width="11.54296875" style="1"/>
    <col min="4610" max="4610" width="11.54296875" style="1" customWidth="1"/>
    <col min="4611" max="4613" width="11.54296875" style="1"/>
    <col min="4614" max="4614" width="11.54296875" style="1" customWidth="1"/>
    <col min="4615" max="4859" width="11.54296875" style="1"/>
    <col min="4860" max="4860" width="6.453125" style="1" customWidth="1"/>
    <col min="4861" max="4861" width="34.08984375" style="1" customWidth="1"/>
    <col min="4862" max="4862" width="9.6328125" style="1" customWidth="1"/>
    <col min="4863" max="4865" width="11.54296875" style="1"/>
    <col min="4866" max="4866" width="11.54296875" style="1" customWidth="1"/>
    <col min="4867" max="4869" width="11.54296875" style="1"/>
    <col min="4870" max="4870" width="11.54296875" style="1" customWidth="1"/>
    <col min="4871" max="5115" width="11.54296875" style="1"/>
    <col min="5116" max="5116" width="6.453125" style="1" customWidth="1"/>
    <col min="5117" max="5117" width="34.08984375" style="1" customWidth="1"/>
    <col min="5118" max="5118" width="9.6328125" style="1" customWidth="1"/>
    <col min="5119" max="5121" width="11.54296875" style="1"/>
    <col min="5122" max="5122" width="11.54296875" style="1" customWidth="1"/>
    <col min="5123" max="5125" width="11.54296875" style="1"/>
    <col min="5126" max="5126" width="11.54296875" style="1" customWidth="1"/>
    <col min="5127" max="5371" width="11.54296875" style="1"/>
    <col min="5372" max="5372" width="6.453125" style="1" customWidth="1"/>
    <col min="5373" max="5373" width="34.08984375" style="1" customWidth="1"/>
    <col min="5374" max="5374" width="9.6328125" style="1" customWidth="1"/>
    <col min="5375" max="5377" width="11.54296875" style="1"/>
    <col min="5378" max="5378" width="11.54296875" style="1" customWidth="1"/>
    <col min="5379" max="5381" width="11.54296875" style="1"/>
    <col min="5382" max="5382" width="11.54296875" style="1" customWidth="1"/>
    <col min="5383" max="5627" width="11.54296875" style="1"/>
    <col min="5628" max="5628" width="6.453125" style="1" customWidth="1"/>
    <col min="5629" max="5629" width="34.08984375" style="1" customWidth="1"/>
    <col min="5630" max="5630" width="9.6328125" style="1" customWidth="1"/>
    <col min="5631" max="5633" width="11.54296875" style="1"/>
    <col min="5634" max="5634" width="11.54296875" style="1" customWidth="1"/>
    <col min="5635" max="5637" width="11.54296875" style="1"/>
    <col min="5638" max="5638" width="11.54296875" style="1" customWidth="1"/>
    <col min="5639" max="5883" width="11.54296875" style="1"/>
    <col min="5884" max="5884" width="6.453125" style="1" customWidth="1"/>
    <col min="5885" max="5885" width="34.08984375" style="1" customWidth="1"/>
    <col min="5886" max="5886" width="9.6328125" style="1" customWidth="1"/>
    <col min="5887" max="5889" width="11.54296875" style="1"/>
    <col min="5890" max="5890" width="11.54296875" style="1" customWidth="1"/>
    <col min="5891" max="5893" width="11.54296875" style="1"/>
    <col min="5894" max="5894" width="11.54296875" style="1" customWidth="1"/>
    <col min="5895" max="6139" width="11.54296875" style="1"/>
    <col min="6140" max="6140" width="6.453125" style="1" customWidth="1"/>
    <col min="6141" max="6141" width="34.08984375" style="1" customWidth="1"/>
    <col min="6142" max="6142" width="9.6328125" style="1" customWidth="1"/>
    <col min="6143" max="6145" width="11.54296875" style="1"/>
    <col min="6146" max="6146" width="11.54296875" style="1" customWidth="1"/>
    <col min="6147" max="6149" width="11.54296875" style="1"/>
    <col min="6150" max="6150" width="11.54296875" style="1" customWidth="1"/>
    <col min="6151" max="6395" width="11.54296875" style="1"/>
    <col min="6396" max="6396" width="6.453125" style="1" customWidth="1"/>
    <col min="6397" max="6397" width="34.08984375" style="1" customWidth="1"/>
    <col min="6398" max="6398" width="9.6328125" style="1" customWidth="1"/>
    <col min="6399" max="6401" width="11.54296875" style="1"/>
    <col min="6402" max="6402" width="11.54296875" style="1" customWidth="1"/>
    <col min="6403" max="6405" width="11.54296875" style="1"/>
    <col min="6406" max="6406" width="11.54296875" style="1" customWidth="1"/>
    <col min="6407" max="6651" width="11.54296875" style="1"/>
    <col min="6652" max="6652" width="6.453125" style="1" customWidth="1"/>
    <col min="6653" max="6653" width="34.08984375" style="1" customWidth="1"/>
    <col min="6654" max="6654" width="9.6328125" style="1" customWidth="1"/>
    <col min="6655" max="6657" width="11.54296875" style="1"/>
    <col min="6658" max="6658" width="11.54296875" style="1" customWidth="1"/>
    <col min="6659" max="6661" width="11.54296875" style="1"/>
    <col min="6662" max="6662" width="11.54296875" style="1" customWidth="1"/>
    <col min="6663" max="6907" width="11.54296875" style="1"/>
    <col min="6908" max="6908" width="6.453125" style="1" customWidth="1"/>
    <col min="6909" max="6909" width="34.08984375" style="1" customWidth="1"/>
    <col min="6910" max="6910" width="9.6328125" style="1" customWidth="1"/>
    <col min="6911" max="6913" width="11.54296875" style="1"/>
    <col min="6914" max="6914" width="11.54296875" style="1" customWidth="1"/>
    <col min="6915" max="6917" width="11.54296875" style="1"/>
    <col min="6918" max="6918" width="11.54296875" style="1" customWidth="1"/>
    <col min="6919" max="7163" width="11.54296875" style="1"/>
    <col min="7164" max="7164" width="6.453125" style="1" customWidth="1"/>
    <col min="7165" max="7165" width="34.08984375" style="1" customWidth="1"/>
    <col min="7166" max="7166" width="9.6328125" style="1" customWidth="1"/>
    <col min="7167" max="7169" width="11.54296875" style="1"/>
    <col min="7170" max="7170" width="11.54296875" style="1" customWidth="1"/>
    <col min="7171" max="7173" width="11.54296875" style="1"/>
    <col min="7174" max="7174" width="11.54296875" style="1" customWidth="1"/>
    <col min="7175" max="7419" width="11.54296875" style="1"/>
    <col min="7420" max="7420" width="6.453125" style="1" customWidth="1"/>
    <col min="7421" max="7421" width="34.08984375" style="1" customWidth="1"/>
    <col min="7422" max="7422" width="9.6328125" style="1" customWidth="1"/>
    <col min="7423" max="7425" width="11.54296875" style="1"/>
    <col min="7426" max="7426" width="11.54296875" style="1" customWidth="1"/>
    <col min="7427" max="7429" width="11.54296875" style="1"/>
    <col min="7430" max="7430" width="11.54296875" style="1" customWidth="1"/>
    <col min="7431" max="7675" width="11.54296875" style="1"/>
    <col min="7676" max="7676" width="6.453125" style="1" customWidth="1"/>
    <col min="7677" max="7677" width="34.08984375" style="1" customWidth="1"/>
    <col min="7678" max="7678" width="9.6328125" style="1" customWidth="1"/>
    <col min="7679" max="7681" width="11.54296875" style="1"/>
    <col min="7682" max="7682" width="11.54296875" style="1" customWidth="1"/>
    <col min="7683" max="7685" width="11.54296875" style="1"/>
    <col min="7686" max="7686" width="11.54296875" style="1" customWidth="1"/>
    <col min="7687" max="7931" width="11.54296875" style="1"/>
    <col min="7932" max="7932" width="6.453125" style="1" customWidth="1"/>
    <col min="7933" max="7933" width="34.08984375" style="1" customWidth="1"/>
    <col min="7934" max="7934" width="9.6328125" style="1" customWidth="1"/>
    <col min="7935" max="7937" width="11.54296875" style="1"/>
    <col min="7938" max="7938" width="11.54296875" style="1" customWidth="1"/>
    <col min="7939" max="7941" width="11.54296875" style="1"/>
    <col min="7942" max="7942" width="11.54296875" style="1" customWidth="1"/>
    <col min="7943" max="8187" width="11.54296875" style="1"/>
    <col min="8188" max="8188" width="6.453125" style="1" customWidth="1"/>
    <col min="8189" max="8189" width="34.08984375" style="1" customWidth="1"/>
    <col min="8190" max="8190" width="9.6328125" style="1" customWidth="1"/>
    <col min="8191" max="8193" width="11.54296875" style="1"/>
    <col min="8194" max="8194" width="11.54296875" style="1" customWidth="1"/>
    <col min="8195" max="8197" width="11.54296875" style="1"/>
    <col min="8198" max="8198" width="11.54296875" style="1" customWidth="1"/>
    <col min="8199" max="8443" width="11.54296875" style="1"/>
    <col min="8444" max="8444" width="6.453125" style="1" customWidth="1"/>
    <col min="8445" max="8445" width="34.08984375" style="1" customWidth="1"/>
    <col min="8446" max="8446" width="9.6328125" style="1" customWidth="1"/>
    <col min="8447" max="8449" width="11.54296875" style="1"/>
    <col min="8450" max="8450" width="11.54296875" style="1" customWidth="1"/>
    <col min="8451" max="8453" width="11.54296875" style="1"/>
    <col min="8454" max="8454" width="11.54296875" style="1" customWidth="1"/>
    <col min="8455" max="8699" width="11.54296875" style="1"/>
    <col min="8700" max="8700" width="6.453125" style="1" customWidth="1"/>
    <col min="8701" max="8701" width="34.08984375" style="1" customWidth="1"/>
    <col min="8702" max="8702" width="9.6328125" style="1" customWidth="1"/>
    <col min="8703" max="8705" width="11.54296875" style="1"/>
    <col min="8706" max="8706" width="11.54296875" style="1" customWidth="1"/>
    <col min="8707" max="8709" width="11.54296875" style="1"/>
    <col min="8710" max="8710" width="11.54296875" style="1" customWidth="1"/>
    <col min="8711" max="8955" width="11.54296875" style="1"/>
    <col min="8956" max="8956" width="6.453125" style="1" customWidth="1"/>
    <col min="8957" max="8957" width="34.08984375" style="1" customWidth="1"/>
    <col min="8958" max="8958" width="9.6328125" style="1" customWidth="1"/>
    <col min="8959" max="8961" width="11.54296875" style="1"/>
    <col min="8962" max="8962" width="11.54296875" style="1" customWidth="1"/>
    <col min="8963" max="8965" width="11.54296875" style="1"/>
    <col min="8966" max="8966" width="11.54296875" style="1" customWidth="1"/>
    <col min="8967" max="9211" width="11.54296875" style="1"/>
    <col min="9212" max="9212" width="6.453125" style="1" customWidth="1"/>
    <col min="9213" max="9213" width="34.08984375" style="1" customWidth="1"/>
    <col min="9214" max="9214" width="9.6328125" style="1" customWidth="1"/>
    <col min="9215" max="9217" width="11.54296875" style="1"/>
    <col min="9218" max="9218" width="11.54296875" style="1" customWidth="1"/>
    <col min="9219" max="9221" width="11.54296875" style="1"/>
    <col min="9222" max="9222" width="11.54296875" style="1" customWidth="1"/>
    <col min="9223" max="9467" width="11.54296875" style="1"/>
    <col min="9468" max="9468" width="6.453125" style="1" customWidth="1"/>
    <col min="9469" max="9469" width="34.08984375" style="1" customWidth="1"/>
    <col min="9470" max="9470" width="9.6328125" style="1" customWidth="1"/>
    <col min="9471" max="9473" width="11.54296875" style="1"/>
    <col min="9474" max="9474" width="11.54296875" style="1" customWidth="1"/>
    <col min="9475" max="9477" width="11.54296875" style="1"/>
    <col min="9478" max="9478" width="11.54296875" style="1" customWidth="1"/>
    <col min="9479" max="9723" width="11.54296875" style="1"/>
    <col min="9724" max="9724" width="6.453125" style="1" customWidth="1"/>
    <col min="9725" max="9725" width="34.08984375" style="1" customWidth="1"/>
    <col min="9726" max="9726" width="9.6328125" style="1" customWidth="1"/>
    <col min="9727" max="9729" width="11.54296875" style="1"/>
    <col min="9730" max="9730" width="11.54296875" style="1" customWidth="1"/>
    <col min="9731" max="9733" width="11.54296875" style="1"/>
    <col min="9734" max="9734" width="11.54296875" style="1" customWidth="1"/>
    <col min="9735" max="9979" width="11.54296875" style="1"/>
    <col min="9980" max="9980" width="6.453125" style="1" customWidth="1"/>
    <col min="9981" max="9981" width="34.08984375" style="1" customWidth="1"/>
    <col min="9982" max="9982" width="9.6328125" style="1" customWidth="1"/>
    <col min="9983" max="9985" width="11.54296875" style="1"/>
    <col min="9986" max="9986" width="11.54296875" style="1" customWidth="1"/>
    <col min="9987" max="9989" width="11.54296875" style="1"/>
    <col min="9990" max="9990" width="11.54296875" style="1" customWidth="1"/>
    <col min="9991" max="10235" width="11.54296875" style="1"/>
    <col min="10236" max="10236" width="6.453125" style="1" customWidth="1"/>
    <col min="10237" max="10237" width="34.08984375" style="1" customWidth="1"/>
    <col min="10238" max="10238" width="9.6328125" style="1" customWidth="1"/>
    <col min="10239" max="10241" width="11.54296875" style="1"/>
    <col min="10242" max="10242" width="11.54296875" style="1" customWidth="1"/>
    <col min="10243" max="10245" width="11.54296875" style="1"/>
    <col min="10246" max="10246" width="11.54296875" style="1" customWidth="1"/>
    <col min="10247" max="10491" width="11.54296875" style="1"/>
    <col min="10492" max="10492" width="6.453125" style="1" customWidth="1"/>
    <col min="10493" max="10493" width="34.08984375" style="1" customWidth="1"/>
    <col min="10494" max="10494" width="9.6328125" style="1" customWidth="1"/>
    <col min="10495" max="10497" width="11.54296875" style="1"/>
    <col min="10498" max="10498" width="11.54296875" style="1" customWidth="1"/>
    <col min="10499" max="10501" width="11.54296875" style="1"/>
    <col min="10502" max="10502" width="11.54296875" style="1" customWidth="1"/>
    <col min="10503" max="10747" width="11.54296875" style="1"/>
    <col min="10748" max="10748" width="6.453125" style="1" customWidth="1"/>
    <col min="10749" max="10749" width="34.08984375" style="1" customWidth="1"/>
    <col min="10750" max="10750" width="9.6328125" style="1" customWidth="1"/>
    <col min="10751" max="10753" width="11.54296875" style="1"/>
    <col min="10754" max="10754" width="11.54296875" style="1" customWidth="1"/>
    <col min="10755" max="10757" width="11.54296875" style="1"/>
    <col min="10758" max="10758" width="11.54296875" style="1" customWidth="1"/>
    <col min="10759" max="11003" width="11.54296875" style="1"/>
    <col min="11004" max="11004" width="6.453125" style="1" customWidth="1"/>
    <col min="11005" max="11005" width="34.08984375" style="1" customWidth="1"/>
    <col min="11006" max="11006" width="9.6328125" style="1" customWidth="1"/>
    <col min="11007" max="11009" width="11.54296875" style="1"/>
    <col min="11010" max="11010" width="11.54296875" style="1" customWidth="1"/>
    <col min="11011" max="11013" width="11.54296875" style="1"/>
    <col min="11014" max="11014" width="11.54296875" style="1" customWidth="1"/>
    <col min="11015" max="11259" width="11.54296875" style="1"/>
    <col min="11260" max="11260" width="6.453125" style="1" customWidth="1"/>
    <col min="11261" max="11261" width="34.08984375" style="1" customWidth="1"/>
    <col min="11262" max="11262" width="9.6328125" style="1" customWidth="1"/>
    <col min="11263" max="11265" width="11.54296875" style="1"/>
    <col min="11266" max="11266" width="11.54296875" style="1" customWidth="1"/>
    <col min="11267" max="11269" width="11.54296875" style="1"/>
    <col min="11270" max="11270" width="11.54296875" style="1" customWidth="1"/>
    <col min="11271" max="11515" width="11.54296875" style="1"/>
    <col min="11516" max="11516" width="6.453125" style="1" customWidth="1"/>
    <col min="11517" max="11517" width="34.08984375" style="1" customWidth="1"/>
    <col min="11518" max="11518" width="9.6328125" style="1" customWidth="1"/>
    <col min="11519" max="11521" width="11.54296875" style="1"/>
    <col min="11522" max="11522" width="11.54296875" style="1" customWidth="1"/>
    <col min="11523" max="11525" width="11.54296875" style="1"/>
    <col min="11526" max="11526" width="11.54296875" style="1" customWidth="1"/>
    <col min="11527" max="11771" width="11.54296875" style="1"/>
    <col min="11772" max="11772" width="6.453125" style="1" customWidth="1"/>
    <col min="11773" max="11773" width="34.08984375" style="1" customWidth="1"/>
    <col min="11774" max="11774" width="9.6328125" style="1" customWidth="1"/>
    <col min="11775" max="11777" width="11.54296875" style="1"/>
    <col min="11778" max="11778" width="11.54296875" style="1" customWidth="1"/>
    <col min="11779" max="11781" width="11.54296875" style="1"/>
    <col min="11782" max="11782" width="11.54296875" style="1" customWidth="1"/>
    <col min="11783" max="12027" width="11.54296875" style="1"/>
    <col min="12028" max="12028" width="6.453125" style="1" customWidth="1"/>
    <col min="12029" max="12029" width="34.08984375" style="1" customWidth="1"/>
    <col min="12030" max="12030" width="9.6328125" style="1" customWidth="1"/>
    <col min="12031" max="12033" width="11.54296875" style="1"/>
    <col min="12034" max="12034" width="11.54296875" style="1" customWidth="1"/>
    <col min="12035" max="12037" width="11.54296875" style="1"/>
    <col min="12038" max="12038" width="11.54296875" style="1" customWidth="1"/>
    <col min="12039" max="12283" width="11.54296875" style="1"/>
    <col min="12284" max="12284" width="6.453125" style="1" customWidth="1"/>
    <col min="12285" max="12285" width="34.08984375" style="1" customWidth="1"/>
    <col min="12286" max="12286" width="9.6328125" style="1" customWidth="1"/>
    <col min="12287" max="12289" width="11.54296875" style="1"/>
    <col min="12290" max="12290" width="11.54296875" style="1" customWidth="1"/>
    <col min="12291" max="12293" width="11.54296875" style="1"/>
    <col min="12294" max="12294" width="11.54296875" style="1" customWidth="1"/>
    <col min="12295" max="12539" width="11.54296875" style="1"/>
    <col min="12540" max="12540" width="6.453125" style="1" customWidth="1"/>
    <col min="12541" max="12541" width="34.08984375" style="1" customWidth="1"/>
    <col min="12542" max="12542" width="9.6328125" style="1" customWidth="1"/>
    <col min="12543" max="12545" width="11.54296875" style="1"/>
    <col min="12546" max="12546" width="11.54296875" style="1" customWidth="1"/>
    <col min="12547" max="12549" width="11.54296875" style="1"/>
    <col min="12550" max="12550" width="11.54296875" style="1" customWidth="1"/>
    <col min="12551" max="12795" width="11.54296875" style="1"/>
    <col min="12796" max="12796" width="6.453125" style="1" customWidth="1"/>
    <col min="12797" max="12797" width="34.08984375" style="1" customWidth="1"/>
    <col min="12798" max="12798" width="9.6328125" style="1" customWidth="1"/>
    <col min="12799" max="12801" width="11.54296875" style="1"/>
    <col min="12802" max="12802" width="11.54296875" style="1" customWidth="1"/>
    <col min="12803" max="12805" width="11.54296875" style="1"/>
    <col min="12806" max="12806" width="11.54296875" style="1" customWidth="1"/>
    <col min="12807" max="13051" width="11.54296875" style="1"/>
    <col min="13052" max="13052" width="6.453125" style="1" customWidth="1"/>
    <col min="13053" max="13053" width="34.08984375" style="1" customWidth="1"/>
    <col min="13054" max="13054" width="9.6328125" style="1" customWidth="1"/>
    <col min="13055" max="13057" width="11.54296875" style="1"/>
    <col min="13058" max="13058" width="11.54296875" style="1" customWidth="1"/>
    <col min="13059" max="13061" width="11.54296875" style="1"/>
    <col min="13062" max="13062" width="11.54296875" style="1" customWidth="1"/>
    <col min="13063" max="13307" width="11.54296875" style="1"/>
    <col min="13308" max="13308" width="6.453125" style="1" customWidth="1"/>
    <col min="13309" max="13309" width="34.08984375" style="1" customWidth="1"/>
    <col min="13310" max="13310" width="9.6328125" style="1" customWidth="1"/>
    <col min="13311" max="13313" width="11.54296875" style="1"/>
    <col min="13314" max="13314" width="11.54296875" style="1" customWidth="1"/>
    <col min="13315" max="13317" width="11.54296875" style="1"/>
    <col min="13318" max="13318" width="11.54296875" style="1" customWidth="1"/>
    <col min="13319" max="13563" width="11.54296875" style="1"/>
    <col min="13564" max="13564" width="6.453125" style="1" customWidth="1"/>
    <col min="13565" max="13565" width="34.08984375" style="1" customWidth="1"/>
    <col min="13566" max="13566" width="9.6328125" style="1" customWidth="1"/>
    <col min="13567" max="13569" width="11.54296875" style="1"/>
    <col min="13570" max="13570" width="11.54296875" style="1" customWidth="1"/>
    <col min="13571" max="13573" width="11.54296875" style="1"/>
    <col min="13574" max="13574" width="11.54296875" style="1" customWidth="1"/>
    <col min="13575" max="13819" width="11.54296875" style="1"/>
    <col min="13820" max="13820" width="6.453125" style="1" customWidth="1"/>
    <col min="13821" max="13821" width="34.08984375" style="1" customWidth="1"/>
    <col min="13822" max="13822" width="9.6328125" style="1" customWidth="1"/>
    <col min="13823" max="13825" width="11.54296875" style="1"/>
    <col min="13826" max="13826" width="11.54296875" style="1" customWidth="1"/>
    <col min="13827" max="13829" width="11.54296875" style="1"/>
    <col min="13830" max="13830" width="11.54296875" style="1" customWidth="1"/>
    <col min="13831" max="14075" width="11.54296875" style="1"/>
    <col min="14076" max="14076" width="6.453125" style="1" customWidth="1"/>
    <col min="14077" max="14077" width="34.08984375" style="1" customWidth="1"/>
    <col min="14078" max="14078" width="9.6328125" style="1" customWidth="1"/>
    <col min="14079" max="14081" width="11.54296875" style="1"/>
    <col min="14082" max="14082" width="11.54296875" style="1" customWidth="1"/>
    <col min="14083" max="14085" width="11.54296875" style="1"/>
    <col min="14086" max="14086" width="11.54296875" style="1" customWidth="1"/>
    <col min="14087" max="14331" width="11.54296875" style="1"/>
    <col min="14332" max="14332" width="6.453125" style="1" customWidth="1"/>
    <col min="14333" max="14333" width="34.08984375" style="1" customWidth="1"/>
    <col min="14334" max="14334" width="9.6328125" style="1" customWidth="1"/>
    <col min="14335" max="14337" width="11.54296875" style="1"/>
    <col min="14338" max="14338" width="11.54296875" style="1" customWidth="1"/>
    <col min="14339" max="14341" width="11.54296875" style="1"/>
    <col min="14342" max="14342" width="11.54296875" style="1" customWidth="1"/>
    <col min="14343" max="14587" width="11.54296875" style="1"/>
    <col min="14588" max="14588" width="6.453125" style="1" customWidth="1"/>
    <col min="14589" max="14589" width="34.08984375" style="1" customWidth="1"/>
    <col min="14590" max="14590" width="9.6328125" style="1" customWidth="1"/>
    <col min="14591" max="14593" width="11.54296875" style="1"/>
    <col min="14594" max="14594" width="11.54296875" style="1" customWidth="1"/>
    <col min="14595" max="14597" width="11.54296875" style="1"/>
    <col min="14598" max="14598" width="11.54296875" style="1" customWidth="1"/>
    <col min="14599" max="14843" width="11.54296875" style="1"/>
    <col min="14844" max="14844" width="6.453125" style="1" customWidth="1"/>
    <col min="14845" max="14845" width="34.08984375" style="1" customWidth="1"/>
    <col min="14846" max="14846" width="9.6328125" style="1" customWidth="1"/>
    <col min="14847" max="14849" width="11.54296875" style="1"/>
    <col min="14850" max="14850" width="11.54296875" style="1" customWidth="1"/>
    <col min="14851" max="14853" width="11.54296875" style="1"/>
    <col min="14854" max="14854" width="11.54296875" style="1" customWidth="1"/>
    <col min="14855" max="15099" width="11.54296875" style="1"/>
    <col min="15100" max="15100" width="6.453125" style="1" customWidth="1"/>
    <col min="15101" max="15101" width="34.08984375" style="1" customWidth="1"/>
    <col min="15102" max="15102" width="9.6328125" style="1" customWidth="1"/>
    <col min="15103" max="15105" width="11.54296875" style="1"/>
    <col min="15106" max="15106" width="11.54296875" style="1" customWidth="1"/>
    <col min="15107" max="15109" width="11.54296875" style="1"/>
    <col min="15110" max="15110" width="11.54296875" style="1" customWidth="1"/>
    <col min="15111" max="15355" width="11.54296875" style="1"/>
    <col min="15356" max="15356" width="6.453125" style="1" customWidth="1"/>
    <col min="15357" max="15357" width="34.08984375" style="1" customWidth="1"/>
    <col min="15358" max="15358" width="9.6328125" style="1" customWidth="1"/>
    <col min="15359" max="15361" width="11.54296875" style="1"/>
    <col min="15362" max="15362" width="11.54296875" style="1" customWidth="1"/>
    <col min="15363" max="15365" width="11.54296875" style="1"/>
    <col min="15366" max="15366" width="11.54296875" style="1" customWidth="1"/>
    <col min="15367" max="15611" width="11.54296875" style="1"/>
    <col min="15612" max="15612" width="6.453125" style="1" customWidth="1"/>
    <col min="15613" max="15613" width="34.08984375" style="1" customWidth="1"/>
    <col min="15614" max="15614" width="9.6328125" style="1" customWidth="1"/>
    <col min="15615" max="15617" width="11.54296875" style="1"/>
    <col min="15618" max="15618" width="11.54296875" style="1" customWidth="1"/>
    <col min="15619" max="15621" width="11.54296875" style="1"/>
    <col min="15622" max="15622" width="11.54296875" style="1" customWidth="1"/>
    <col min="15623" max="15867" width="11.54296875" style="1"/>
    <col min="15868" max="15868" width="6.453125" style="1" customWidth="1"/>
    <col min="15869" max="15869" width="34.08984375" style="1" customWidth="1"/>
    <col min="15870" max="15870" width="9.6328125" style="1" customWidth="1"/>
    <col min="15871" max="15873" width="11.54296875" style="1"/>
    <col min="15874" max="15874" width="11.54296875" style="1" customWidth="1"/>
    <col min="15875" max="15877" width="11.54296875" style="1"/>
    <col min="15878" max="15878" width="11.54296875" style="1" customWidth="1"/>
    <col min="15879" max="16123" width="11.54296875" style="1"/>
    <col min="16124" max="16124" width="6.453125" style="1" customWidth="1"/>
    <col min="16125" max="16125" width="34.08984375" style="1" customWidth="1"/>
    <col min="16126" max="16126" width="9.6328125" style="1" customWidth="1"/>
    <col min="16127" max="16129" width="11.54296875" style="1"/>
    <col min="16130" max="16130" width="11.54296875" style="1" customWidth="1"/>
    <col min="16131" max="16133" width="11.54296875" style="1"/>
    <col min="16134" max="16134" width="11.54296875" style="1" customWidth="1"/>
    <col min="16135" max="16384" width="11.54296875" style="1"/>
  </cols>
  <sheetData>
    <row r="1" spans="1:20" ht="20" customHeight="1" thickBot="1">
      <c r="A1" s="403" t="s">
        <v>19</v>
      </c>
      <c r="B1" s="404"/>
      <c r="C1" s="404"/>
      <c r="D1" s="404"/>
      <c r="E1" s="404"/>
      <c r="F1" s="404"/>
      <c r="G1" s="404"/>
      <c r="H1" s="404"/>
      <c r="I1" s="404"/>
      <c r="J1" s="404"/>
      <c r="K1" s="404"/>
      <c r="L1" s="404"/>
      <c r="M1" s="404"/>
      <c r="N1" s="404"/>
      <c r="O1" s="404"/>
      <c r="P1" s="404"/>
      <c r="Q1" s="405"/>
    </row>
    <row r="2" spans="1:20" ht="24" customHeight="1">
      <c r="A2" s="410" t="s">
        <v>1</v>
      </c>
      <c r="B2" s="410"/>
      <c r="C2" s="410"/>
      <c r="D2" s="105" t="str">
        <f>+'D.E.Sec'!B22</f>
        <v>A3</v>
      </c>
      <c r="E2" s="2"/>
      <c r="F2" s="11" t="s">
        <v>2</v>
      </c>
      <c r="G2" s="2">
        <f>+'D.E.Sec'!D22</f>
        <v>0</v>
      </c>
      <c r="H2" s="2"/>
      <c r="I2" s="36"/>
      <c r="J2" s="406" t="s">
        <v>3</v>
      </c>
      <c r="K2" s="406"/>
      <c r="L2" s="35">
        <f>+'D.E.Sec'!E22</f>
        <v>1</v>
      </c>
      <c r="M2" s="407"/>
      <c r="N2" s="407"/>
      <c r="O2" s="407"/>
      <c r="P2" s="407"/>
      <c r="Q2" s="407"/>
      <c r="S2" s="59" t="s">
        <v>71</v>
      </c>
      <c r="T2" s="113"/>
    </row>
    <row r="3" spans="1:20" ht="24" customHeight="1" thickBot="1">
      <c r="A3" s="410" t="s">
        <v>4</v>
      </c>
      <c r="B3" s="410"/>
      <c r="C3" s="410"/>
      <c r="D3" s="415">
        <f>+'D.E.Sec'!C22</f>
        <v>0</v>
      </c>
      <c r="E3" s="415"/>
      <c r="F3" s="415"/>
      <c r="G3" s="415"/>
      <c r="H3" s="415"/>
      <c r="I3" s="415"/>
      <c r="J3" s="415"/>
      <c r="K3" s="415"/>
      <c r="L3" s="415"/>
      <c r="M3" s="415"/>
      <c r="N3" s="415"/>
      <c r="O3" s="415"/>
      <c r="P3" s="415"/>
      <c r="Q3" s="415"/>
      <c r="S3" s="63" t="s">
        <v>484</v>
      </c>
      <c r="T3" s="114"/>
    </row>
    <row r="4" spans="1:20" s="3" customFormat="1" ht="26.25" customHeight="1">
      <c r="A4" s="389" t="s">
        <v>5</v>
      </c>
      <c r="B4" s="390"/>
      <c r="C4" s="383" t="s">
        <v>60</v>
      </c>
      <c r="D4" s="386" t="s">
        <v>6</v>
      </c>
      <c r="E4" s="389" t="s">
        <v>7</v>
      </c>
      <c r="F4" s="390"/>
      <c r="G4" s="390"/>
      <c r="H4" s="390"/>
      <c r="I4" s="390"/>
      <c r="J4" s="390"/>
      <c r="K4" s="390"/>
      <c r="L4" s="391" t="s">
        <v>8</v>
      </c>
      <c r="M4" s="392"/>
      <c r="N4" s="391" t="s">
        <v>73</v>
      </c>
      <c r="O4" s="392"/>
      <c r="P4" s="391" t="s">
        <v>72</v>
      </c>
      <c r="Q4" s="392"/>
      <c r="S4" s="63" t="s">
        <v>485</v>
      </c>
      <c r="T4" s="115"/>
    </row>
    <row r="5" spans="1:20" s="12" customFormat="1" ht="25.5" customHeight="1" thickBot="1">
      <c r="A5" s="416" t="s">
        <v>61</v>
      </c>
      <c r="B5" s="417"/>
      <c r="C5" s="384"/>
      <c r="D5" s="387"/>
      <c r="E5" s="372" t="s">
        <v>241</v>
      </c>
      <c r="F5" s="373"/>
      <c r="G5" s="374" t="s">
        <v>242</v>
      </c>
      <c r="H5" s="375"/>
      <c r="I5" s="376" t="s">
        <v>9</v>
      </c>
      <c r="J5" s="378" t="s">
        <v>10</v>
      </c>
      <c r="K5" s="374" t="s">
        <v>11</v>
      </c>
      <c r="L5" s="369" t="s">
        <v>12</v>
      </c>
      <c r="M5" s="367" t="s">
        <v>11</v>
      </c>
      <c r="N5" s="369" t="s">
        <v>12</v>
      </c>
      <c r="O5" s="367" t="s">
        <v>11</v>
      </c>
      <c r="P5" s="369" t="s">
        <v>12</v>
      </c>
      <c r="Q5" s="367" t="s">
        <v>11</v>
      </c>
      <c r="S5" s="66" t="s">
        <v>486</v>
      </c>
      <c r="T5" s="116"/>
    </row>
    <row r="6" spans="1:20" s="12" customFormat="1" ht="20.5" thickBot="1">
      <c r="A6" s="47" t="s">
        <v>15</v>
      </c>
      <c r="B6" s="46" t="s">
        <v>13</v>
      </c>
      <c r="C6" s="385"/>
      <c r="D6" s="388"/>
      <c r="E6" s="107" t="s">
        <v>12</v>
      </c>
      <c r="F6" s="107" t="s">
        <v>243</v>
      </c>
      <c r="G6" s="46" t="s">
        <v>12</v>
      </c>
      <c r="H6" s="46" t="s">
        <v>244</v>
      </c>
      <c r="I6" s="377"/>
      <c r="J6" s="379"/>
      <c r="K6" s="380"/>
      <c r="L6" s="370"/>
      <c r="M6" s="368"/>
      <c r="N6" s="370"/>
      <c r="O6" s="368"/>
      <c r="P6" s="370"/>
      <c r="Q6" s="368"/>
    </row>
    <row r="7" spans="1:20" s="13" customFormat="1" ht="10.5">
      <c r="A7" s="14"/>
      <c r="B7" s="15"/>
      <c r="C7" s="16"/>
      <c r="D7" s="16"/>
      <c r="E7" s="28"/>
      <c r="F7" s="29"/>
      <c r="G7" s="30"/>
      <c r="H7" s="30"/>
      <c r="I7" s="30"/>
      <c r="J7" s="31"/>
      <c r="K7" s="18"/>
      <c r="L7" s="32"/>
      <c r="M7" s="18"/>
      <c r="N7" s="32"/>
      <c r="O7" s="18"/>
      <c r="P7" s="32"/>
      <c r="Q7" s="18"/>
    </row>
    <row r="8" spans="1:20" s="62" customFormat="1" ht="10.5">
      <c r="A8" s="44"/>
      <c r="B8" s="38"/>
      <c r="C8" s="64"/>
      <c r="D8" s="65"/>
      <c r="E8" s="41"/>
      <c r="F8" s="42"/>
      <c r="G8" s="42"/>
      <c r="H8" s="42"/>
      <c r="I8" s="42"/>
      <c r="J8" s="43"/>
      <c r="K8" s="60"/>
      <c r="L8" s="61"/>
      <c r="M8" s="60"/>
      <c r="N8" s="61"/>
      <c r="O8" s="60"/>
      <c r="P8" s="61"/>
      <c r="Q8" s="60"/>
    </row>
    <row r="9" spans="1:20" s="62" customFormat="1" ht="10.5">
      <c r="A9" s="44"/>
      <c r="B9" s="38"/>
      <c r="C9" s="64"/>
      <c r="D9" s="65"/>
      <c r="E9" s="41"/>
      <c r="F9" s="42"/>
      <c r="G9" s="42"/>
      <c r="H9" s="42"/>
      <c r="I9" s="42"/>
      <c r="J9" s="43"/>
      <c r="K9" s="60"/>
      <c r="L9" s="61"/>
      <c r="M9" s="60"/>
      <c r="N9" s="61"/>
      <c r="O9" s="60"/>
      <c r="P9" s="61"/>
      <c r="Q9" s="60"/>
    </row>
    <row r="10" spans="1:20" s="62" customFormat="1" ht="10.5">
      <c r="A10" s="44"/>
      <c r="B10" s="38"/>
      <c r="C10" s="64"/>
      <c r="D10" s="65"/>
      <c r="E10" s="41"/>
      <c r="F10" s="42">
        <f t="shared" ref="F10:F18" si="0">A10*D10*E10</f>
        <v>0</v>
      </c>
      <c r="G10" s="42"/>
      <c r="H10" s="42">
        <f t="shared" ref="H10:H18" si="1">A10*D10*G10</f>
        <v>0</v>
      </c>
      <c r="I10" s="42"/>
      <c r="J10" s="43"/>
      <c r="K10" s="60">
        <f t="shared" ref="K10:K18" si="2">(J10+I10)*D10*A10</f>
        <v>0</v>
      </c>
      <c r="L10" s="61"/>
      <c r="M10" s="60">
        <f t="shared" ref="M10:M18" si="3">L10*D10*A10</f>
        <v>0</v>
      </c>
      <c r="N10" s="61"/>
      <c r="O10" s="60">
        <f t="shared" ref="O10:O18" si="4">A10*D10*N10</f>
        <v>0</v>
      </c>
      <c r="P10" s="61"/>
      <c r="Q10" s="60">
        <f t="shared" ref="Q10:Q18" si="5">P10*D10*A10</f>
        <v>0</v>
      </c>
    </row>
    <row r="11" spans="1:20" s="62" customFormat="1" ht="10.5">
      <c r="A11" s="44"/>
      <c r="B11" s="38"/>
      <c r="C11" s="64"/>
      <c r="D11" s="65"/>
      <c r="E11" s="41"/>
      <c r="F11" s="42">
        <f t="shared" si="0"/>
        <v>0</v>
      </c>
      <c r="G11" s="42"/>
      <c r="H11" s="42">
        <f t="shared" si="1"/>
        <v>0</v>
      </c>
      <c r="I11" s="42"/>
      <c r="J11" s="43"/>
      <c r="K11" s="60">
        <f t="shared" si="2"/>
        <v>0</v>
      </c>
      <c r="L11" s="61"/>
      <c r="M11" s="60">
        <f t="shared" si="3"/>
        <v>0</v>
      </c>
      <c r="N11" s="61"/>
      <c r="O11" s="60">
        <f t="shared" si="4"/>
        <v>0</v>
      </c>
      <c r="P11" s="61"/>
      <c r="Q11" s="60">
        <f t="shared" si="5"/>
        <v>0</v>
      </c>
    </row>
    <row r="12" spans="1:20" s="62" customFormat="1" ht="10.5">
      <c r="A12" s="44"/>
      <c r="B12" s="38"/>
      <c r="C12" s="64"/>
      <c r="D12" s="65"/>
      <c r="E12" s="41"/>
      <c r="F12" s="42">
        <f t="shared" si="0"/>
        <v>0</v>
      </c>
      <c r="G12" s="42"/>
      <c r="H12" s="42">
        <f t="shared" si="1"/>
        <v>0</v>
      </c>
      <c r="I12" s="42"/>
      <c r="J12" s="43"/>
      <c r="K12" s="60">
        <f t="shared" si="2"/>
        <v>0</v>
      </c>
      <c r="L12" s="61"/>
      <c r="M12" s="60">
        <f t="shared" si="3"/>
        <v>0</v>
      </c>
      <c r="N12" s="61"/>
      <c r="O12" s="60">
        <f t="shared" si="4"/>
        <v>0</v>
      </c>
      <c r="P12" s="61"/>
      <c r="Q12" s="60">
        <f t="shared" si="5"/>
        <v>0</v>
      </c>
    </row>
    <row r="13" spans="1:20" s="62" customFormat="1" ht="10.5">
      <c r="A13" s="44"/>
      <c r="B13" s="38"/>
      <c r="C13" s="64"/>
      <c r="D13" s="65"/>
      <c r="E13" s="41"/>
      <c r="F13" s="42">
        <f t="shared" si="0"/>
        <v>0</v>
      </c>
      <c r="G13" s="42"/>
      <c r="H13" s="42">
        <f t="shared" si="1"/>
        <v>0</v>
      </c>
      <c r="I13" s="42"/>
      <c r="J13" s="43"/>
      <c r="K13" s="60">
        <f t="shared" si="2"/>
        <v>0</v>
      </c>
      <c r="L13" s="61"/>
      <c r="M13" s="60">
        <f t="shared" si="3"/>
        <v>0</v>
      </c>
      <c r="N13" s="61"/>
      <c r="O13" s="60">
        <f t="shared" si="4"/>
        <v>0</v>
      </c>
      <c r="P13" s="61"/>
      <c r="Q13" s="60">
        <f t="shared" si="5"/>
        <v>0</v>
      </c>
    </row>
    <row r="14" spans="1:20" s="62" customFormat="1" ht="10.5">
      <c r="A14" s="44"/>
      <c r="B14" s="38"/>
      <c r="C14" s="64"/>
      <c r="D14" s="65"/>
      <c r="E14" s="41"/>
      <c r="F14" s="42">
        <f t="shared" si="0"/>
        <v>0</v>
      </c>
      <c r="G14" s="42"/>
      <c r="H14" s="42">
        <f t="shared" si="1"/>
        <v>0</v>
      </c>
      <c r="I14" s="42"/>
      <c r="J14" s="43"/>
      <c r="K14" s="60">
        <f t="shared" si="2"/>
        <v>0</v>
      </c>
      <c r="L14" s="61"/>
      <c r="M14" s="60">
        <f t="shared" si="3"/>
        <v>0</v>
      </c>
      <c r="N14" s="61"/>
      <c r="O14" s="60">
        <f t="shared" si="4"/>
        <v>0</v>
      </c>
      <c r="P14" s="61"/>
      <c r="Q14" s="60">
        <f t="shared" si="5"/>
        <v>0</v>
      </c>
    </row>
    <row r="15" spans="1:20" s="62" customFormat="1" ht="10.5">
      <c r="A15" s="44"/>
      <c r="B15" s="38"/>
      <c r="C15" s="64"/>
      <c r="D15" s="65"/>
      <c r="E15" s="41"/>
      <c r="F15" s="42">
        <f t="shared" si="0"/>
        <v>0</v>
      </c>
      <c r="G15" s="42"/>
      <c r="H15" s="42">
        <f t="shared" si="1"/>
        <v>0</v>
      </c>
      <c r="I15" s="42"/>
      <c r="J15" s="43"/>
      <c r="K15" s="60">
        <f t="shared" si="2"/>
        <v>0</v>
      </c>
      <c r="L15" s="61"/>
      <c r="M15" s="60">
        <f t="shared" si="3"/>
        <v>0</v>
      </c>
      <c r="N15" s="61"/>
      <c r="O15" s="60">
        <f t="shared" si="4"/>
        <v>0</v>
      </c>
      <c r="P15" s="61"/>
      <c r="Q15" s="60">
        <f t="shared" si="5"/>
        <v>0</v>
      </c>
    </row>
    <row r="16" spans="1:20" s="62" customFormat="1" ht="10.5">
      <c r="A16" s="44"/>
      <c r="B16" s="38"/>
      <c r="C16" s="64"/>
      <c r="D16" s="65"/>
      <c r="E16" s="41"/>
      <c r="F16" s="42">
        <f t="shared" si="0"/>
        <v>0</v>
      </c>
      <c r="G16" s="42"/>
      <c r="H16" s="42">
        <f t="shared" si="1"/>
        <v>0</v>
      </c>
      <c r="I16" s="42"/>
      <c r="J16" s="43"/>
      <c r="K16" s="60">
        <f t="shared" si="2"/>
        <v>0</v>
      </c>
      <c r="L16" s="61"/>
      <c r="M16" s="60">
        <f t="shared" si="3"/>
        <v>0</v>
      </c>
      <c r="N16" s="61"/>
      <c r="O16" s="60">
        <f t="shared" si="4"/>
        <v>0</v>
      </c>
      <c r="P16" s="61"/>
      <c r="Q16" s="60">
        <f t="shared" si="5"/>
        <v>0</v>
      </c>
    </row>
    <row r="17" spans="1:17" s="62" customFormat="1" ht="10.5">
      <c r="A17" s="44"/>
      <c r="B17" s="38"/>
      <c r="C17" s="64"/>
      <c r="D17" s="65"/>
      <c r="E17" s="41"/>
      <c r="F17" s="42">
        <f t="shared" si="0"/>
        <v>0</v>
      </c>
      <c r="G17" s="42"/>
      <c r="H17" s="42">
        <f t="shared" si="1"/>
        <v>0</v>
      </c>
      <c r="I17" s="42"/>
      <c r="J17" s="43"/>
      <c r="K17" s="60">
        <f t="shared" si="2"/>
        <v>0</v>
      </c>
      <c r="L17" s="61"/>
      <c r="M17" s="60">
        <f t="shared" si="3"/>
        <v>0</v>
      </c>
      <c r="N17" s="61"/>
      <c r="O17" s="60">
        <f t="shared" si="4"/>
        <v>0</v>
      </c>
      <c r="P17" s="61"/>
      <c r="Q17" s="60">
        <f t="shared" si="5"/>
        <v>0</v>
      </c>
    </row>
    <row r="18" spans="1:17" s="62" customFormat="1" ht="10.5">
      <c r="A18" s="44"/>
      <c r="B18" s="38"/>
      <c r="C18" s="64"/>
      <c r="D18" s="65"/>
      <c r="E18" s="41"/>
      <c r="F18" s="42">
        <f t="shared" si="0"/>
        <v>0</v>
      </c>
      <c r="G18" s="42"/>
      <c r="H18" s="42">
        <f t="shared" si="1"/>
        <v>0</v>
      </c>
      <c r="I18" s="42"/>
      <c r="J18" s="43"/>
      <c r="K18" s="60">
        <f t="shared" si="2"/>
        <v>0</v>
      </c>
      <c r="L18" s="61"/>
      <c r="M18" s="60">
        <f t="shared" si="3"/>
        <v>0</v>
      </c>
      <c r="N18" s="61"/>
      <c r="O18" s="60">
        <f t="shared" si="4"/>
        <v>0</v>
      </c>
      <c r="P18" s="61"/>
      <c r="Q18" s="60">
        <f t="shared" si="5"/>
        <v>0</v>
      </c>
    </row>
    <row r="19" spans="1:17" s="13" customFormat="1" ht="10">
      <c r="A19" s="44"/>
      <c r="B19" s="38"/>
      <c r="C19" s="20"/>
      <c r="D19" s="37"/>
      <c r="E19" s="17"/>
      <c r="F19" s="42">
        <f t="shared" ref="F19:F45" si="6">A19*D19*E19</f>
        <v>0</v>
      </c>
      <c r="G19" s="42"/>
      <c r="H19" s="42">
        <f t="shared" ref="H19" si="7">A19*D19*G19</f>
        <v>0</v>
      </c>
      <c r="I19" s="15"/>
      <c r="J19" s="43"/>
      <c r="K19" s="60">
        <f t="shared" ref="K19:K46" si="8">(J19+I19)*D19*A19</f>
        <v>0</v>
      </c>
      <c r="L19" s="61"/>
      <c r="M19" s="60">
        <f>L19*D19*A19</f>
        <v>0</v>
      </c>
      <c r="N19" s="19"/>
      <c r="O19" s="60">
        <f>A19*D19*N19</f>
        <v>0</v>
      </c>
      <c r="P19" s="19"/>
      <c r="Q19" s="60">
        <f>P19*D19*A19</f>
        <v>0</v>
      </c>
    </row>
    <row r="20" spans="1:17" s="13" customFormat="1" ht="10">
      <c r="A20" s="44"/>
      <c r="B20" s="38"/>
      <c r="C20" s="20"/>
      <c r="D20" s="37"/>
      <c r="E20" s="17"/>
      <c r="F20" s="42">
        <f t="shared" si="6"/>
        <v>0</v>
      </c>
      <c r="G20" s="42"/>
      <c r="H20" s="42">
        <f>A20*D20*G20</f>
        <v>0</v>
      </c>
      <c r="I20" s="15"/>
      <c r="J20" s="43"/>
      <c r="K20" s="60">
        <f>(J20+I20)*D20*A20</f>
        <v>0</v>
      </c>
      <c r="L20" s="61"/>
      <c r="M20" s="60">
        <f t="shared" ref="M20:M46" si="9">L20*D20*A20</f>
        <v>0</v>
      </c>
      <c r="N20" s="19"/>
      <c r="O20" s="60">
        <f t="shared" ref="O20:O46" si="10">A20*D20*N20</f>
        <v>0</v>
      </c>
      <c r="P20" s="19"/>
      <c r="Q20" s="60">
        <f t="shared" ref="Q20:Q46" si="11">P20*D20*A20</f>
        <v>0</v>
      </c>
    </row>
    <row r="21" spans="1:17" s="62" customFormat="1" ht="10">
      <c r="A21" s="44"/>
      <c r="B21" s="38"/>
      <c r="C21" s="20"/>
      <c r="D21" s="37"/>
      <c r="E21" s="41"/>
      <c r="F21" s="42">
        <f t="shared" si="6"/>
        <v>0</v>
      </c>
      <c r="G21" s="42"/>
      <c r="H21" s="42">
        <f t="shared" ref="H21:H25" si="12">A21*D21*G21</f>
        <v>0</v>
      </c>
      <c r="I21" s="15"/>
      <c r="J21" s="43"/>
      <c r="K21" s="60">
        <f t="shared" si="8"/>
        <v>0</v>
      </c>
      <c r="L21" s="61"/>
      <c r="M21" s="60">
        <f t="shared" si="9"/>
        <v>0</v>
      </c>
      <c r="N21" s="19"/>
      <c r="O21" s="60">
        <f t="shared" si="10"/>
        <v>0</v>
      </c>
      <c r="P21" s="19"/>
      <c r="Q21" s="60">
        <f t="shared" si="11"/>
        <v>0</v>
      </c>
    </row>
    <row r="22" spans="1:17" s="62" customFormat="1" ht="10">
      <c r="A22" s="44"/>
      <c r="B22" s="38"/>
      <c r="C22" s="20"/>
      <c r="D22" s="37"/>
      <c r="E22" s="41"/>
      <c r="F22" s="42">
        <f t="shared" si="6"/>
        <v>0</v>
      </c>
      <c r="G22" s="42"/>
      <c r="H22" s="42">
        <f t="shared" si="12"/>
        <v>0</v>
      </c>
      <c r="I22" s="15"/>
      <c r="J22" s="43"/>
      <c r="K22" s="60">
        <f t="shared" si="8"/>
        <v>0</v>
      </c>
      <c r="L22" s="61"/>
      <c r="M22" s="60">
        <f t="shared" si="9"/>
        <v>0</v>
      </c>
      <c r="N22" s="19"/>
      <c r="O22" s="60">
        <f t="shared" si="10"/>
        <v>0</v>
      </c>
      <c r="P22" s="19"/>
      <c r="Q22" s="60">
        <f t="shared" si="11"/>
        <v>0</v>
      </c>
    </row>
    <row r="23" spans="1:17" s="62" customFormat="1" ht="10">
      <c r="A23" s="44"/>
      <c r="B23" s="38"/>
      <c r="C23" s="20"/>
      <c r="D23" s="37"/>
      <c r="E23" s="41"/>
      <c r="F23" s="42">
        <f t="shared" si="6"/>
        <v>0</v>
      </c>
      <c r="G23" s="42"/>
      <c r="H23" s="42">
        <f>A23*D23*G23</f>
        <v>0</v>
      </c>
      <c r="I23" s="15"/>
      <c r="J23" s="43"/>
      <c r="K23" s="60">
        <f t="shared" si="8"/>
        <v>0</v>
      </c>
      <c r="L23" s="61"/>
      <c r="M23" s="60">
        <f t="shared" si="9"/>
        <v>0</v>
      </c>
      <c r="N23" s="19"/>
      <c r="O23" s="60">
        <f t="shared" si="10"/>
        <v>0</v>
      </c>
      <c r="P23" s="19"/>
      <c r="Q23" s="60">
        <f t="shared" si="11"/>
        <v>0</v>
      </c>
    </row>
    <row r="24" spans="1:17" s="62" customFormat="1" ht="10">
      <c r="A24" s="44"/>
      <c r="B24" s="45"/>
      <c r="C24" s="20"/>
      <c r="D24" s="37"/>
      <c r="E24" s="41"/>
      <c r="F24" s="42">
        <f t="shared" si="6"/>
        <v>0</v>
      </c>
      <c r="G24" s="42"/>
      <c r="H24" s="42">
        <f t="shared" si="12"/>
        <v>0</v>
      </c>
      <c r="I24" s="15"/>
      <c r="J24" s="43"/>
      <c r="K24" s="60">
        <f t="shared" si="8"/>
        <v>0</v>
      </c>
      <c r="L24" s="61"/>
      <c r="M24" s="60">
        <f t="shared" si="9"/>
        <v>0</v>
      </c>
      <c r="N24" s="19"/>
      <c r="O24" s="60">
        <f t="shared" si="10"/>
        <v>0</v>
      </c>
      <c r="P24" s="19"/>
      <c r="Q24" s="60">
        <f t="shared" si="11"/>
        <v>0</v>
      </c>
    </row>
    <row r="25" spans="1:17" s="62" customFormat="1" ht="10">
      <c r="A25" s="44"/>
      <c r="B25" s="38"/>
      <c r="C25" s="20"/>
      <c r="D25" s="40"/>
      <c r="E25" s="41"/>
      <c r="F25" s="42">
        <f t="shared" si="6"/>
        <v>0</v>
      </c>
      <c r="G25" s="42"/>
      <c r="H25" s="42">
        <f t="shared" si="12"/>
        <v>0</v>
      </c>
      <c r="I25" s="15"/>
      <c r="J25" s="43"/>
      <c r="K25" s="60">
        <f t="shared" si="8"/>
        <v>0</v>
      </c>
      <c r="L25" s="61"/>
      <c r="M25" s="60">
        <f t="shared" si="9"/>
        <v>0</v>
      </c>
      <c r="N25" s="19"/>
      <c r="O25" s="60">
        <f t="shared" si="10"/>
        <v>0</v>
      </c>
      <c r="P25" s="19"/>
      <c r="Q25" s="60">
        <f t="shared" si="11"/>
        <v>0</v>
      </c>
    </row>
    <row r="26" spans="1:17" s="62" customFormat="1" ht="10">
      <c r="A26" s="44"/>
      <c r="B26" s="38"/>
      <c r="C26" s="20"/>
      <c r="D26" s="40"/>
      <c r="E26" s="41"/>
      <c r="F26" s="42">
        <f t="shared" si="6"/>
        <v>0</v>
      </c>
      <c r="G26" s="42"/>
      <c r="H26" s="42">
        <f t="shared" ref="H26:H45" si="13">A26*D26*G26</f>
        <v>0</v>
      </c>
      <c r="I26" s="15"/>
      <c r="J26" s="43"/>
      <c r="K26" s="60">
        <f t="shared" si="8"/>
        <v>0</v>
      </c>
      <c r="L26" s="61"/>
      <c r="M26" s="60">
        <f t="shared" si="9"/>
        <v>0</v>
      </c>
      <c r="N26" s="19"/>
      <c r="O26" s="60">
        <f t="shared" si="10"/>
        <v>0</v>
      </c>
      <c r="P26" s="19"/>
      <c r="Q26" s="60">
        <f t="shared" si="11"/>
        <v>0</v>
      </c>
    </row>
    <row r="27" spans="1:17" s="62" customFormat="1" ht="10">
      <c r="A27" s="44"/>
      <c r="B27" s="38"/>
      <c r="C27" s="20"/>
      <c r="D27" s="40"/>
      <c r="E27" s="41"/>
      <c r="F27" s="42">
        <f t="shared" si="6"/>
        <v>0</v>
      </c>
      <c r="G27" s="42"/>
      <c r="H27" s="42">
        <f t="shared" si="13"/>
        <v>0</v>
      </c>
      <c r="I27" s="15"/>
      <c r="J27" s="43"/>
      <c r="K27" s="60">
        <f t="shared" si="8"/>
        <v>0</v>
      </c>
      <c r="L27" s="61"/>
      <c r="M27" s="60">
        <f t="shared" si="9"/>
        <v>0</v>
      </c>
      <c r="N27" s="19"/>
      <c r="O27" s="60">
        <f t="shared" si="10"/>
        <v>0</v>
      </c>
      <c r="P27" s="19"/>
      <c r="Q27" s="60">
        <f t="shared" si="11"/>
        <v>0</v>
      </c>
    </row>
    <row r="28" spans="1:17" s="62" customFormat="1" ht="10">
      <c r="A28" s="44"/>
      <c r="B28" s="45"/>
      <c r="C28" s="20"/>
      <c r="D28" s="40"/>
      <c r="E28" s="41"/>
      <c r="F28" s="42">
        <f t="shared" si="6"/>
        <v>0</v>
      </c>
      <c r="G28" s="42"/>
      <c r="H28" s="42">
        <f t="shared" si="13"/>
        <v>0</v>
      </c>
      <c r="I28" s="15"/>
      <c r="J28" s="43"/>
      <c r="K28" s="60">
        <f t="shared" si="8"/>
        <v>0</v>
      </c>
      <c r="L28" s="61"/>
      <c r="M28" s="60">
        <f t="shared" si="9"/>
        <v>0</v>
      </c>
      <c r="N28" s="19"/>
      <c r="O28" s="60">
        <f t="shared" si="10"/>
        <v>0</v>
      </c>
      <c r="P28" s="19"/>
      <c r="Q28" s="60">
        <f t="shared" si="11"/>
        <v>0</v>
      </c>
    </row>
    <row r="29" spans="1:17" s="62" customFormat="1" ht="10">
      <c r="A29" s="44"/>
      <c r="B29" s="45"/>
      <c r="C29" s="20"/>
      <c r="D29" s="40"/>
      <c r="E29" s="41"/>
      <c r="F29" s="42">
        <f t="shared" si="6"/>
        <v>0</v>
      </c>
      <c r="G29" s="42"/>
      <c r="H29" s="42">
        <f t="shared" si="13"/>
        <v>0</v>
      </c>
      <c r="I29" s="15"/>
      <c r="J29" s="43"/>
      <c r="K29" s="60">
        <f t="shared" si="8"/>
        <v>0</v>
      </c>
      <c r="L29" s="61"/>
      <c r="M29" s="60">
        <f t="shared" si="9"/>
        <v>0</v>
      </c>
      <c r="N29" s="19"/>
      <c r="O29" s="60">
        <f t="shared" si="10"/>
        <v>0</v>
      </c>
      <c r="P29" s="19"/>
      <c r="Q29" s="60">
        <f t="shared" si="11"/>
        <v>0</v>
      </c>
    </row>
    <row r="30" spans="1:17" s="13" customFormat="1" ht="10.25" customHeight="1">
      <c r="A30" s="44"/>
      <c r="B30" s="38"/>
      <c r="C30" s="20"/>
      <c r="D30" s="37"/>
      <c r="E30" s="17"/>
      <c r="F30" s="42">
        <f t="shared" si="6"/>
        <v>0</v>
      </c>
      <c r="G30" s="42"/>
      <c r="H30" s="42">
        <f t="shared" si="13"/>
        <v>0</v>
      </c>
      <c r="I30" s="15"/>
      <c r="J30" s="43"/>
      <c r="K30" s="60">
        <f t="shared" si="8"/>
        <v>0</v>
      </c>
      <c r="L30" s="61"/>
      <c r="M30" s="60">
        <f t="shared" si="9"/>
        <v>0</v>
      </c>
      <c r="N30" s="19"/>
      <c r="O30" s="60">
        <f t="shared" si="10"/>
        <v>0</v>
      </c>
      <c r="P30" s="19"/>
      <c r="Q30" s="60">
        <f t="shared" si="11"/>
        <v>0</v>
      </c>
    </row>
    <row r="31" spans="1:17" s="13" customFormat="1" ht="10.25" customHeight="1">
      <c r="A31" s="44"/>
      <c r="B31" s="38"/>
      <c r="C31" s="20"/>
      <c r="D31" s="37"/>
      <c r="E31" s="17"/>
      <c r="F31" s="42">
        <f t="shared" si="6"/>
        <v>0</v>
      </c>
      <c r="G31" s="42"/>
      <c r="H31" s="42">
        <f t="shared" si="13"/>
        <v>0</v>
      </c>
      <c r="I31" s="15"/>
      <c r="J31" s="43"/>
      <c r="K31" s="60">
        <f t="shared" si="8"/>
        <v>0</v>
      </c>
      <c r="L31" s="61"/>
      <c r="M31" s="60">
        <f t="shared" si="9"/>
        <v>0</v>
      </c>
      <c r="N31" s="19"/>
      <c r="O31" s="60">
        <f t="shared" si="10"/>
        <v>0</v>
      </c>
      <c r="P31" s="19"/>
      <c r="Q31" s="60">
        <f t="shared" si="11"/>
        <v>0</v>
      </c>
    </row>
    <row r="32" spans="1:17" s="13" customFormat="1" ht="10.25" customHeight="1">
      <c r="A32" s="44"/>
      <c r="B32" s="38"/>
      <c r="C32" s="20"/>
      <c r="D32" s="37"/>
      <c r="E32" s="17"/>
      <c r="F32" s="42">
        <f t="shared" si="6"/>
        <v>0</v>
      </c>
      <c r="G32" s="42"/>
      <c r="H32" s="42">
        <f t="shared" si="13"/>
        <v>0</v>
      </c>
      <c r="I32" s="15"/>
      <c r="J32" s="43"/>
      <c r="K32" s="60">
        <f t="shared" si="8"/>
        <v>0</v>
      </c>
      <c r="L32" s="61"/>
      <c r="M32" s="60">
        <f t="shared" si="9"/>
        <v>0</v>
      </c>
      <c r="N32" s="19"/>
      <c r="O32" s="60">
        <f t="shared" si="10"/>
        <v>0</v>
      </c>
      <c r="P32" s="19"/>
      <c r="Q32" s="60">
        <f t="shared" si="11"/>
        <v>0</v>
      </c>
    </row>
    <row r="33" spans="1:17" s="13" customFormat="1" ht="10.25" customHeight="1">
      <c r="A33" s="44"/>
      <c r="B33" s="38"/>
      <c r="C33" s="20"/>
      <c r="D33" s="37"/>
      <c r="E33" s="17"/>
      <c r="F33" s="42">
        <f t="shared" si="6"/>
        <v>0</v>
      </c>
      <c r="G33" s="42"/>
      <c r="H33" s="42">
        <f t="shared" si="13"/>
        <v>0</v>
      </c>
      <c r="I33" s="15"/>
      <c r="J33" s="43"/>
      <c r="K33" s="60">
        <f t="shared" si="8"/>
        <v>0</v>
      </c>
      <c r="L33" s="61"/>
      <c r="M33" s="60">
        <f t="shared" si="9"/>
        <v>0</v>
      </c>
      <c r="N33" s="19"/>
      <c r="O33" s="60">
        <f t="shared" si="10"/>
        <v>0</v>
      </c>
      <c r="P33" s="19"/>
      <c r="Q33" s="60">
        <f t="shared" si="11"/>
        <v>0</v>
      </c>
    </row>
    <row r="34" spans="1:17" s="13" customFormat="1" ht="13.75" customHeight="1">
      <c r="A34" s="44"/>
      <c r="B34" s="38"/>
      <c r="C34" s="20"/>
      <c r="D34" s="37"/>
      <c r="E34" s="17"/>
      <c r="F34" s="42">
        <f t="shared" si="6"/>
        <v>0</v>
      </c>
      <c r="G34" s="42"/>
      <c r="H34" s="42">
        <f t="shared" si="13"/>
        <v>0</v>
      </c>
      <c r="I34" s="15"/>
      <c r="J34" s="43"/>
      <c r="K34" s="60">
        <f t="shared" si="8"/>
        <v>0</v>
      </c>
      <c r="L34" s="61"/>
      <c r="M34" s="60">
        <f t="shared" si="9"/>
        <v>0</v>
      </c>
      <c r="N34" s="19"/>
      <c r="O34" s="60">
        <f t="shared" si="10"/>
        <v>0</v>
      </c>
      <c r="P34" s="19"/>
      <c r="Q34" s="60">
        <f t="shared" si="11"/>
        <v>0</v>
      </c>
    </row>
    <row r="35" spans="1:17" s="13" customFormat="1" ht="10.25" customHeight="1">
      <c r="A35" s="44"/>
      <c r="B35" s="38"/>
      <c r="C35" s="20"/>
      <c r="D35" s="37"/>
      <c r="E35" s="17"/>
      <c r="F35" s="42">
        <f t="shared" si="6"/>
        <v>0</v>
      </c>
      <c r="G35" s="42"/>
      <c r="H35" s="42">
        <f t="shared" si="13"/>
        <v>0</v>
      </c>
      <c r="I35" s="15"/>
      <c r="J35" s="43"/>
      <c r="K35" s="60">
        <f t="shared" si="8"/>
        <v>0</v>
      </c>
      <c r="L35" s="61"/>
      <c r="M35" s="60">
        <f t="shared" si="9"/>
        <v>0</v>
      </c>
      <c r="N35" s="19"/>
      <c r="O35" s="60">
        <f t="shared" si="10"/>
        <v>0</v>
      </c>
      <c r="P35" s="19"/>
      <c r="Q35" s="60">
        <f t="shared" si="11"/>
        <v>0</v>
      </c>
    </row>
    <row r="36" spans="1:17" s="13" customFormat="1" ht="10.25" customHeight="1">
      <c r="A36" s="44"/>
      <c r="B36" s="38"/>
      <c r="C36" s="20"/>
      <c r="D36" s="37"/>
      <c r="E36" s="17"/>
      <c r="F36" s="42">
        <f t="shared" si="6"/>
        <v>0</v>
      </c>
      <c r="G36" s="42"/>
      <c r="H36" s="42">
        <f t="shared" si="13"/>
        <v>0</v>
      </c>
      <c r="I36" s="15"/>
      <c r="J36" s="43"/>
      <c r="K36" s="60">
        <f t="shared" si="8"/>
        <v>0</v>
      </c>
      <c r="L36" s="61"/>
      <c r="M36" s="60">
        <f t="shared" si="9"/>
        <v>0</v>
      </c>
      <c r="N36" s="19"/>
      <c r="O36" s="60">
        <f t="shared" si="10"/>
        <v>0</v>
      </c>
      <c r="P36" s="19"/>
      <c r="Q36" s="60">
        <f t="shared" si="11"/>
        <v>0</v>
      </c>
    </row>
    <row r="37" spans="1:17" s="13" customFormat="1" ht="10.25" customHeight="1">
      <c r="A37" s="44"/>
      <c r="B37" s="38"/>
      <c r="C37" s="20"/>
      <c r="D37" s="37"/>
      <c r="E37" s="17"/>
      <c r="F37" s="42">
        <f t="shared" si="6"/>
        <v>0</v>
      </c>
      <c r="G37" s="42"/>
      <c r="H37" s="42">
        <f t="shared" si="13"/>
        <v>0</v>
      </c>
      <c r="I37" s="15"/>
      <c r="J37" s="43"/>
      <c r="K37" s="60">
        <f t="shared" si="8"/>
        <v>0</v>
      </c>
      <c r="L37" s="61"/>
      <c r="M37" s="60">
        <f t="shared" si="9"/>
        <v>0</v>
      </c>
      <c r="N37" s="19"/>
      <c r="O37" s="60">
        <f t="shared" si="10"/>
        <v>0</v>
      </c>
      <c r="P37" s="19"/>
      <c r="Q37" s="60">
        <f t="shared" si="11"/>
        <v>0</v>
      </c>
    </row>
    <row r="38" spans="1:17" s="13" customFormat="1" ht="10.25" customHeight="1">
      <c r="A38" s="44"/>
      <c r="B38" s="38"/>
      <c r="C38" s="20"/>
      <c r="D38" s="37"/>
      <c r="E38" s="17"/>
      <c r="F38" s="42">
        <f t="shared" si="6"/>
        <v>0</v>
      </c>
      <c r="G38" s="42"/>
      <c r="H38" s="42">
        <f t="shared" si="13"/>
        <v>0</v>
      </c>
      <c r="I38" s="15"/>
      <c r="J38" s="43"/>
      <c r="K38" s="60">
        <f t="shared" si="8"/>
        <v>0</v>
      </c>
      <c r="L38" s="61"/>
      <c r="M38" s="60">
        <f t="shared" si="9"/>
        <v>0</v>
      </c>
      <c r="N38" s="19"/>
      <c r="O38" s="60">
        <f t="shared" si="10"/>
        <v>0</v>
      </c>
      <c r="P38" s="19"/>
      <c r="Q38" s="60">
        <f t="shared" si="11"/>
        <v>0</v>
      </c>
    </row>
    <row r="39" spans="1:17" s="13" customFormat="1" ht="10.25" customHeight="1">
      <c r="A39" s="44"/>
      <c r="B39" s="38"/>
      <c r="C39" s="20"/>
      <c r="D39" s="37"/>
      <c r="E39" s="17"/>
      <c r="F39" s="42">
        <f t="shared" si="6"/>
        <v>0</v>
      </c>
      <c r="G39" s="42"/>
      <c r="H39" s="42">
        <f t="shared" si="13"/>
        <v>0</v>
      </c>
      <c r="I39" s="15"/>
      <c r="J39" s="43"/>
      <c r="K39" s="60">
        <f t="shared" si="8"/>
        <v>0</v>
      </c>
      <c r="L39" s="61"/>
      <c r="M39" s="60">
        <f t="shared" si="9"/>
        <v>0</v>
      </c>
      <c r="N39" s="19"/>
      <c r="O39" s="60">
        <f t="shared" si="10"/>
        <v>0</v>
      </c>
      <c r="P39" s="19"/>
      <c r="Q39" s="60">
        <f t="shared" si="11"/>
        <v>0</v>
      </c>
    </row>
    <row r="40" spans="1:17" s="13" customFormat="1" ht="10.25" customHeight="1">
      <c r="A40" s="44"/>
      <c r="B40" s="38"/>
      <c r="C40" s="20"/>
      <c r="D40" s="37"/>
      <c r="E40" s="17"/>
      <c r="F40" s="42">
        <f t="shared" si="6"/>
        <v>0</v>
      </c>
      <c r="G40" s="42"/>
      <c r="H40" s="42">
        <f t="shared" si="13"/>
        <v>0</v>
      </c>
      <c r="I40" s="15"/>
      <c r="J40" s="43"/>
      <c r="K40" s="60">
        <f t="shared" si="8"/>
        <v>0</v>
      </c>
      <c r="L40" s="61"/>
      <c r="M40" s="60">
        <f t="shared" si="9"/>
        <v>0</v>
      </c>
      <c r="N40" s="19"/>
      <c r="O40" s="60">
        <f t="shared" si="10"/>
        <v>0</v>
      </c>
      <c r="P40" s="19"/>
      <c r="Q40" s="60">
        <f t="shared" si="11"/>
        <v>0</v>
      </c>
    </row>
    <row r="41" spans="1:17" s="13" customFormat="1" ht="10.25" customHeight="1">
      <c r="A41" s="44"/>
      <c r="B41" s="38"/>
      <c r="C41" s="20"/>
      <c r="D41" s="37"/>
      <c r="E41" s="17"/>
      <c r="F41" s="42">
        <f t="shared" si="6"/>
        <v>0</v>
      </c>
      <c r="G41" s="42"/>
      <c r="H41" s="42">
        <f t="shared" si="13"/>
        <v>0</v>
      </c>
      <c r="I41" s="15"/>
      <c r="J41" s="43"/>
      <c r="K41" s="60">
        <f t="shared" si="8"/>
        <v>0</v>
      </c>
      <c r="L41" s="61"/>
      <c r="M41" s="60">
        <f t="shared" si="9"/>
        <v>0</v>
      </c>
      <c r="N41" s="19"/>
      <c r="O41" s="60">
        <f t="shared" si="10"/>
        <v>0</v>
      </c>
      <c r="P41" s="19"/>
      <c r="Q41" s="60">
        <f t="shared" si="11"/>
        <v>0</v>
      </c>
    </row>
    <row r="42" spans="1:17" s="13" customFormat="1" ht="10.25" customHeight="1">
      <c r="A42" s="44"/>
      <c r="B42" s="38"/>
      <c r="C42" s="20"/>
      <c r="D42" s="37"/>
      <c r="E42" s="17"/>
      <c r="F42" s="42">
        <f t="shared" si="6"/>
        <v>0</v>
      </c>
      <c r="G42" s="42"/>
      <c r="H42" s="42">
        <f t="shared" si="13"/>
        <v>0</v>
      </c>
      <c r="I42" s="15"/>
      <c r="J42" s="43"/>
      <c r="K42" s="60">
        <f t="shared" si="8"/>
        <v>0</v>
      </c>
      <c r="L42" s="61"/>
      <c r="M42" s="60">
        <f t="shared" si="9"/>
        <v>0</v>
      </c>
      <c r="N42" s="19"/>
      <c r="O42" s="60">
        <f t="shared" si="10"/>
        <v>0</v>
      </c>
      <c r="P42" s="19"/>
      <c r="Q42" s="60">
        <f t="shared" si="11"/>
        <v>0</v>
      </c>
    </row>
    <row r="43" spans="1:17" s="13" customFormat="1" ht="10.25" customHeight="1">
      <c r="A43" s="44"/>
      <c r="B43" s="38"/>
      <c r="C43" s="20"/>
      <c r="D43" s="37"/>
      <c r="E43" s="41"/>
      <c r="F43" s="42">
        <f t="shared" si="6"/>
        <v>0</v>
      </c>
      <c r="G43" s="42"/>
      <c r="H43" s="42">
        <f t="shared" si="13"/>
        <v>0</v>
      </c>
      <c r="I43" s="15"/>
      <c r="J43" s="43"/>
      <c r="K43" s="60">
        <f t="shared" si="8"/>
        <v>0</v>
      </c>
      <c r="L43" s="61"/>
      <c r="M43" s="60">
        <f t="shared" si="9"/>
        <v>0</v>
      </c>
      <c r="N43" s="19"/>
      <c r="O43" s="60">
        <f t="shared" si="10"/>
        <v>0</v>
      </c>
      <c r="P43" s="19"/>
      <c r="Q43" s="60">
        <f t="shared" si="11"/>
        <v>0</v>
      </c>
    </row>
    <row r="44" spans="1:17" s="13" customFormat="1" ht="10.25" customHeight="1">
      <c r="A44" s="44"/>
      <c r="B44" s="38"/>
      <c r="C44" s="20"/>
      <c r="D44" s="37"/>
      <c r="E44" s="41"/>
      <c r="F44" s="42">
        <f t="shared" si="6"/>
        <v>0</v>
      </c>
      <c r="G44" s="42"/>
      <c r="H44" s="42">
        <f t="shared" si="13"/>
        <v>0</v>
      </c>
      <c r="I44" s="42"/>
      <c r="J44" s="43"/>
      <c r="K44" s="60">
        <f t="shared" si="8"/>
        <v>0</v>
      </c>
      <c r="L44" s="61"/>
      <c r="M44" s="60">
        <f t="shared" si="9"/>
        <v>0</v>
      </c>
      <c r="N44" s="19"/>
      <c r="O44" s="60">
        <f t="shared" si="10"/>
        <v>0</v>
      </c>
      <c r="P44" s="19"/>
      <c r="Q44" s="60">
        <f t="shared" si="11"/>
        <v>0</v>
      </c>
    </row>
    <row r="45" spans="1:17" s="13" customFormat="1" ht="10.25" customHeight="1">
      <c r="A45" s="44"/>
      <c r="B45" s="38"/>
      <c r="C45" s="20"/>
      <c r="D45" s="37"/>
      <c r="E45" s="41"/>
      <c r="F45" s="42">
        <f t="shared" si="6"/>
        <v>0</v>
      </c>
      <c r="G45" s="42"/>
      <c r="H45" s="42">
        <f t="shared" si="13"/>
        <v>0</v>
      </c>
      <c r="I45" s="42"/>
      <c r="J45" s="43"/>
      <c r="K45" s="60">
        <f t="shared" si="8"/>
        <v>0</v>
      </c>
      <c r="L45" s="61"/>
      <c r="M45" s="60">
        <f t="shared" si="9"/>
        <v>0</v>
      </c>
      <c r="N45" s="19"/>
      <c r="O45" s="60">
        <f t="shared" si="10"/>
        <v>0</v>
      </c>
      <c r="P45" s="19"/>
      <c r="Q45" s="60">
        <f t="shared" si="11"/>
        <v>0</v>
      </c>
    </row>
    <row r="46" spans="1:17" s="33" customFormat="1" ht="18.75" customHeight="1" thickBot="1">
      <c r="A46" s="22"/>
      <c r="B46" s="23"/>
      <c r="C46" s="34"/>
      <c r="D46" s="25"/>
      <c r="E46" s="26"/>
      <c r="F46" s="23"/>
      <c r="G46" s="23"/>
      <c r="H46" s="23"/>
      <c r="I46" s="23"/>
      <c r="J46" s="24"/>
      <c r="K46" s="60">
        <f t="shared" si="8"/>
        <v>0</v>
      </c>
      <c r="L46" s="27"/>
      <c r="M46" s="25">
        <f t="shared" si="9"/>
        <v>0</v>
      </c>
      <c r="N46" s="27"/>
      <c r="O46" s="60">
        <f t="shared" si="10"/>
        <v>0</v>
      </c>
      <c r="P46" s="27"/>
      <c r="Q46" s="25">
        <f t="shared" si="11"/>
        <v>0</v>
      </c>
    </row>
    <row r="47" spans="1:17" s="8" customFormat="1" ht="14" customHeight="1" thickBot="1">
      <c r="A47" s="365" t="s">
        <v>14</v>
      </c>
      <c r="B47" s="366"/>
      <c r="C47" s="4"/>
      <c r="D47" s="4">
        <f>L2</f>
        <v>1</v>
      </c>
      <c r="E47" s="4"/>
      <c r="F47" s="4">
        <f>SUM(F8:F46)</f>
        <v>0</v>
      </c>
      <c r="G47" s="4"/>
      <c r="H47" s="4">
        <f>SUM(H20:H46)</f>
        <v>0</v>
      </c>
      <c r="I47" s="4"/>
      <c r="J47" s="4"/>
      <c r="K47" s="4">
        <f>SUM(K7:K46)</f>
        <v>0</v>
      </c>
      <c r="L47" s="4"/>
      <c r="M47" s="4">
        <f>SUM(M7:M46)</f>
        <v>0</v>
      </c>
      <c r="N47" s="4"/>
      <c r="O47" s="4">
        <f>SUM(O7:O46)</f>
        <v>0</v>
      </c>
      <c r="P47" s="4"/>
      <c r="Q47" s="5">
        <f>SUM(Q7:Q46)</f>
        <v>0</v>
      </c>
    </row>
    <row r="48" spans="1:17" s="8" customFormat="1" ht="14" customHeight="1" thickBot="1">
      <c r="A48" s="365" t="s">
        <v>74</v>
      </c>
      <c r="B48" s="366"/>
      <c r="C48" s="4"/>
      <c r="D48" s="4">
        <f>SUM(F47:Q47)</f>
        <v>0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</row>
    <row r="49" spans="1:17" s="10" customFormat="1" ht="18.75" customHeight="1" thickBot="1">
      <c r="A49" s="365" t="s">
        <v>14</v>
      </c>
      <c r="B49" s="366"/>
      <c r="C49" s="4"/>
      <c r="D49" s="4">
        <f>+D47</f>
        <v>1</v>
      </c>
      <c r="E49" s="4"/>
      <c r="F49" s="4">
        <f>F47/$D$47</f>
        <v>0</v>
      </c>
      <c r="G49" s="4"/>
      <c r="H49" s="4">
        <f>H47/$D$47</f>
        <v>0</v>
      </c>
      <c r="I49" s="4"/>
      <c r="J49" s="4"/>
      <c r="K49" s="4">
        <f>K47/D47</f>
        <v>0</v>
      </c>
      <c r="L49" s="4"/>
      <c r="M49" s="4">
        <f>M47/D47</f>
        <v>0</v>
      </c>
      <c r="N49" s="4"/>
      <c r="O49" s="4">
        <f>O47/D47</f>
        <v>0</v>
      </c>
      <c r="P49" s="4"/>
      <c r="Q49" s="5">
        <f>Q47/D47</f>
        <v>0</v>
      </c>
    </row>
    <row r="50" spans="1:17" s="33" customFormat="1" ht="13.25" customHeight="1" thickBot="1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</row>
    <row r="51" spans="1:17" s="8" customFormat="1" ht="25.5" customHeight="1" thickBot="1">
      <c r="A51" s="7"/>
      <c r="B51" s="7"/>
      <c r="C51" s="7"/>
      <c r="D51" s="7"/>
      <c r="E51" s="7"/>
      <c r="F51" s="424" t="str">
        <f>E5</f>
        <v>MATERIEL INTERNE</v>
      </c>
      <c r="G51" s="425"/>
      <c r="H51" s="424" t="str">
        <f>G5</f>
        <v>MATERIEL EXTERNE</v>
      </c>
      <c r="I51" s="425"/>
      <c r="J51" s="426" t="s">
        <v>82</v>
      </c>
      <c r="K51" s="425"/>
      <c r="L51" s="427" t="str">
        <f>L4</f>
        <v>FOURNITURES INCORPOREES</v>
      </c>
      <c r="M51" s="425"/>
      <c r="N51" s="428" t="str">
        <f>N4</f>
        <v>SOUS-TRAITANCE &amp; PRESTATIONS</v>
      </c>
      <c r="O51" s="429"/>
      <c r="P51" s="425" t="str">
        <f>P4</f>
        <v>CO-TRAITANCE</v>
      </c>
      <c r="Q51" s="430"/>
    </row>
    <row r="52" spans="1:17" s="8" customFormat="1" ht="25.5" customHeight="1" thickBot="1">
      <c r="A52" s="7"/>
      <c r="B52" s="7"/>
      <c r="C52" s="442" t="s">
        <v>18</v>
      </c>
      <c r="D52" s="443"/>
      <c r="E52" s="432"/>
      <c r="F52" s="431">
        <f>F47</f>
        <v>0</v>
      </c>
      <c r="G52" s="432"/>
      <c r="H52" s="431">
        <f>H47</f>
        <v>0</v>
      </c>
      <c r="I52" s="432"/>
      <c r="J52" s="440">
        <f>K47</f>
        <v>0</v>
      </c>
      <c r="K52" s="432"/>
      <c r="L52" s="440">
        <f>M47</f>
        <v>0</v>
      </c>
      <c r="M52" s="432"/>
      <c r="N52" s="440">
        <f>O47</f>
        <v>0</v>
      </c>
      <c r="O52" s="432"/>
      <c r="P52" s="440">
        <f>Q47</f>
        <v>0</v>
      </c>
      <c r="Q52" s="441"/>
    </row>
    <row r="53" spans="1:17" ht="24" customHeight="1" thickBot="1">
      <c r="A53" s="7"/>
      <c r="B53" s="7"/>
      <c r="C53" s="442" t="s">
        <v>75</v>
      </c>
      <c r="D53" s="443"/>
      <c r="E53" s="432"/>
      <c r="F53" s="433">
        <f>F49</f>
        <v>0</v>
      </c>
      <c r="G53" s="429"/>
      <c r="H53" s="433">
        <f>H49</f>
        <v>0</v>
      </c>
      <c r="I53" s="429"/>
      <c r="J53" s="428">
        <f>K49</f>
        <v>0</v>
      </c>
      <c r="K53" s="429"/>
      <c r="L53" s="428">
        <f>M49</f>
        <v>0</v>
      </c>
      <c r="M53" s="429"/>
      <c r="N53" s="428">
        <f>O49</f>
        <v>0</v>
      </c>
      <c r="O53" s="429"/>
      <c r="P53" s="428">
        <f>Q49</f>
        <v>0</v>
      </c>
      <c r="Q53" s="444"/>
    </row>
    <row r="54" spans="1:17" ht="24" customHeight="1" thickBot="1">
      <c r="A54" s="7"/>
      <c r="B54" s="7"/>
      <c r="C54" s="418" t="s">
        <v>17</v>
      </c>
      <c r="D54" s="419"/>
      <c r="E54" s="420"/>
      <c r="F54" s="58"/>
      <c r="G54" s="48"/>
      <c r="H54" s="58"/>
      <c r="I54" s="48"/>
      <c r="J54" s="421">
        <f>SUM(F53:Q53)</f>
        <v>0</v>
      </c>
      <c r="K54" s="422"/>
      <c r="L54" s="422"/>
      <c r="M54" s="422"/>
      <c r="N54" s="422"/>
      <c r="O54" s="422"/>
      <c r="P54" s="422"/>
      <c r="Q54" s="423"/>
    </row>
    <row r="55" spans="1:17" ht="22.5" customHeight="1" thickBot="1">
      <c r="A55" s="9"/>
      <c r="B55" s="9"/>
      <c r="C55" s="395" t="s">
        <v>17</v>
      </c>
      <c r="D55" s="434"/>
      <c r="E55" s="435"/>
      <c r="F55" s="436"/>
      <c r="G55" s="434"/>
      <c r="H55" s="434"/>
      <c r="I55" s="435"/>
      <c r="J55" s="437">
        <f>ROUND(J54,2)</f>
        <v>0</v>
      </c>
      <c r="K55" s="438"/>
      <c r="L55" s="438"/>
      <c r="M55" s="438"/>
      <c r="N55" s="438"/>
      <c r="O55" s="438"/>
      <c r="P55" s="438"/>
      <c r="Q55" s="439"/>
    </row>
    <row r="56" spans="1:17">
      <c r="Q56" s="39">
        <f>J55</f>
        <v>0</v>
      </c>
    </row>
    <row r="57" spans="1:17" ht="15" thickBot="1"/>
    <row r="58" spans="1:17" s="6" customFormat="1" ht="23" customHeight="1" thickBot="1">
      <c r="C58" s="442" t="s">
        <v>238</v>
      </c>
      <c r="D58" s="447"/>
      <c r="E58" s="447"/>
      <c r="F58" s="381">
        <f>Feuille_Vente_Base!S40</f>
        <v>1.6</v>
      </c>
      <c r="G58" s="382"/>
      <c r="H58" s="381">
        <f>Feuille_Vente_Base!S40</f>
        <v>1.6</v>
      </c>
      <c r="I58" s="382"/>
      <c r="J58" s="381">
        <f>Feuille_Vente_Base!S40</f>
        <v>1.6</v>
      </c>
      <c r="K58" s="382"/>
      <c r="L58" s="381">
        <f>Feuille_Vente_Base!T40</f>
        <v>1.6</v>
      </c>
      <c r="M58" s="382"/>
      <c r="N58" s="397">
        <f>Feuille_Vente_Base!U40</f>
        <v>1.6</v>
      </c>
      <c r="O58" s="382"/>
      <c r="P58" s="397">
        <f>Feuille_Vente_Base!V40</f>
        <v>0</v>
      </c>
      <c r="Q58" s="393"/>
    </row>
    <row r="59" spans="1:17" ht="23" customHeight="1" thickBot="1">
      <c r="C59" s="442" t="s">
        <v>239</v>
      </c>
      <c r="D59" s="447"/>
      <c r="E59" s="447"/>
      <c r="F59" s="381">
        <f>F53*F58</f>
        <v>0</v>
      </c>
      <c r="G59" s="382"/>
      <c r="H59" s="381">
        <f>H53*H58</f>
        <v>0</v>
      </c>
      <c r="I59" s="382"/>
      <c r="J59" s="381">
        <f t="shared" ref="J59" si="14">J53*J58</f>
        <v>0</v>
      </c>
      <c r="K59" s="382"/>
      <c r="L59" s="381">
        <f t="shared" ref="L59" si="15">L53*L58</f>
        <v>0</v>
      </c>
      <c r="M59" s="382"/>
      <c r="N59" s="381">
        <f t="shared" ref="N59" si="16">N53*N58</f>
        <v>0</v>
      </c>
      <c r="O59" s="382"/>
      <c r="P59" s="381">
        <f t="shared" ref="P59" si="17">P53*P58</f>
        <v>0</v>
      </c>
      <c r="Q59" s="382"/>
    </row>
    <row r="60" spans="1:17" ht="21" customHeight="1" thickBot="1">
      <c r="C60" s="445" t="s">
        <v>240</v>
      </c>
      <c r="D60" s="446"/>
      <c r="E60" s="446"/>
      <c r="F60" s="395"/>
      <c r="G60" s="434"/>
      <c r="H60" s="434"/>
      <c r="I60" s="435"/>
      <c r="J60" s="437">
        <f>SUM(F59:Q59)</f>
        <v>0</v>
      </c>
      <c r="K60" s="438"/>
      <c r="L60" s="438"/>
      <c r="M60" s="438"/>
      <c r="N60" s="438"/>
      <c r="O60" s="438"/>
      <c r="P60" s="438"/>
      <c r="Q60" s="439"/>
    </row>
    <row r="61" spans="1:17">
      <c r="Q61" s="39">
        <f>J60</f>
        <v>0</v>
      </c>
    </row>
    <row r="63" spans="1:17">
      <c r="O63" s="6" t="s">
        <v>254</v>
      </c>
      <c r="Q63" s="39"/>
    </row>
  </sheetData>
  <mergeCells count="70">
    <mergeCell ref="F59:G59"/>
    <mergeCell ref="C60:E60"/>
    <mergeCell ref="F60:I60"/>
    <mergeCell ref="J60:Q60"/>
    <mergeCell ref="P58:Q58"/>
    <mergeCell ref="C59:E59"/>
    <mergeCell ref="H59:I59"/>
    <mergeCell ref="J59:K59"/>
    <mergeCell ref="L59:M59"/>
    <mergeCell ref="N59:O59"/>
    <mergeCell ref="P59:Q59"/>
    <mergeCell ref="C58:E58"/>
    <mergeCell ref="H58:I58"/>
    <mergeCell ref="J58:K58"/>
    <mergeCell ref="L58:M58"/>
    <mergeCell ref="N58:O58"/>
    <mergeCell ref="F58:G58"/>
    <mergeCell ref="C55:E55"/>
    <mergeCell ref="F55:I55"/>
    <mergeCell ref="J55:Q55"/>
    <mergeCell ref="P52:Q52"/>
    <mergeCell ref="C53:E53"/>
    <mergeCell ref="H53:I53"/>
    <mergeCell ref="J53:K53"/>
    <mergeCell ref="L53:M53"/>
    <mergeCell ref="N53:O53"/>
    <mergeCell ref="P53:Q53"/>
    <mergeCell ref="C52:E52"/>
    <mergeCell ref="H52:I52"/>
    <mergeCell ref="J52:K52"/>
    <mergeCell ref="L52:M52"/>
    <mergeCell ref="N52:O52"/>
    <mergeCell ref="C54:E54"/>
    <mergeCell ref="J54:Q54"/>
    <mergeCell ref="A49:B49"/>
    <mergeCell ref="H51:I51"/>
    <mergeCell ref="J51:K51"/>
    <mergeCell ref="L51:M51"/>
    <mergeCell ref="N51:O51"/>
    <mergeCell ref="P51:Q51"/>
    <mergeCell ref="F51:G51"/>
    <mergeCell ref="F52:G52"/>
    <mergeCell ref="F53:G53"/>
    <mergeCell ref="A48:B48"/>
    <mergeCell ref="I5:I6"/>
    <mergeCell ref="J5:J6"/>
    <mergeCell ref="K5:K6"/>
    <mergeCell ref="A47:B47"/>
    <mergeCell ref="E5:F5"/>
    <mergeCell ref="G5:H5"/>
    <mergeCell ref="N4:O4"/>
    <mergeCell ref="P4:Q4"/>
    <mergeCell ref="A5:B5"/>
    <mergeCell ref="N5:N6"/>
    <mergeCell ref="O5:O6"/>
    <mergeCell ref="P5:P6"/>
    <mergeCell ref="Q5:Q6"/>
    <mergeCell ref="L5:L6"/>
    <mergeCell ref="M5:M6"/>
    <mergeCell ref="A4:B4"/>
    <mergeCell ref="C4:C6"/>
    <mergeCell ref="D4:D6"/>
    <mergeCell ref="E4:K4"/>
    <mergeCell ref="L4:M4"/>
    <mergeCell ref="A2:C2"/>
    <mergeCell ref="J2:K2"/>
    <mergeCell ref="M2:Q2"/>
    <mergeCell ref="A1:Q1"/>
    <mergeCell ref="A3:C3"/>
    <mergeCell ref="D3:Q3"/>
  </mergeCells>
  <pageMargins left="0.78740157480314965" right="0.78740157480314965" top="0.98425196850393704" bottom="0.98425196850393704" header="0.51181102362204722" footer="0.51181102362204722"/>
  <pageSetup paperSize="9" scale="56" orientation="landscape" r:id="rId1"/>
  <headerFooter alignWithMargins="0">
    <oddHeader>&amp;C&amp;"Arial,Gras"&amp;14DETAIL ESTIMATIF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T82"/>
  <sheetViews>
    <sheetView zoomScale="90" zoomScaleNormal="90" workbookViewId="0">
      <selection activeCell="T41" sqref="T41"/>
    </sheetView>
  </sheetViews>
  <sheetFormatPr baseColWidth="10" defaultRowHeight="14.5"/>
  <cols>
    <col min="1" max="1" width="6.453125" style="6" customWidth="1"/>
    <col min="2" max="2" width="50.6328125" style="6" customWidth="1"/>
    <col min="3" max="3" width="9.6328125" style="6" customWidth="1"/>
    <col min="4" max="6" width="11.54296875" style="6"/>
    <col min="7" max="8" width="11.54296875" style="6" customWidth="1"/>
    <col min="9" max="11" width="11.54296875" style="6"/>
    <col min="12" max="12" width="11.54296875" style="6" customWidth="1"/>
    <col min="13" max="16" width="11.54296875" style="6"/>
    <col min="17" max="17" width="11.6328125" style="6" customWidth="1"/>
    <col min="18" max="18" width="2.90625" style="1" customWidth="1"/>
    <col min="19" max="19" width="19.1796875" style="1" customWidth="1"/>
    <col min="20" max="251" width="11.54296875" style="1"/>
    <col min="252" max="252" width="6.453125" style="1" customWidth="1"/>
    <col min="253" max="253" width="34.08984375" style="1" customWidth="1"/>
    <col min="254" max="254" width="9.6328125" style="1" customWidth="1"/>
    <col min="255" max="257" width="11.54296875" style="1"/>
    <col min="258" max="258" width="11.54296875" style="1" customWidth="1"/>
    <col min="259" max="261" width="11.54296875" style="1"/>
    <col min="262" max="262" width="11.54296875" style="1" customWidth="1"/>
    <col min="263" max="507" width="11.54296875" style="1"/>
    <col min="508" max="508" width="6.453125" style="1" customWidth="1"/>
    <col min="509" max="509" width="34.08984375" style="1" customWidth="1"/>
    <col min="510" max="510" width="9.6328125" style="1" customWidth="1"/>
    <col min="511" max="513" width="11.54296875" style="1"/>
    <col min="514" max="514" width="11.54296875" style="1" customWidth="1"/>
    <col min="515" max="517" width="11.54296875" style="1"/>
    <col min="518" max="518" width="11.54296875" style="1" customWidth="1"/>
    <col min="519" max="763" width="11.54296875" style="1"/>
    <col min="764" max="764" width="6.453125" style="1" customWidth="1"/>
    <col min="765" max="765" width="34.08984375" style="1" customWidth="1"/>
    <col min="766" max="766" width="9.6328125" style="1" customWidth="1"/>
    <col min="767" max="769" width="11.54296875" style="1"/>
    <col min="770" max="770" width="11.54296875" style="1" customWidth="1"/>
    <col min="771" max="773" width="11.54296875" style="1"/>
    <col min="774" max="774" width="11.54296875" style="1" customWidth="1"/>
    <col min="775" max="1019" width="11.54296875" style="1"/>
    <col min="1020" max="1020" width="6.453125" style="1" customWidth="1"/>
    <col min="1021" max="1021" width="34.08984375" style="1" customWidth="1"/>
    <col min="1022" max="1022" width="9.6328125" style="1" customWidth="1"/>
    <col min="1023" max="1025" width="11.54296875" style="1"/>
    <col min="1026" max="1026" width="11.54296875" style="1" customWidth="1"/>
    <col min="1027" max="1029" width="11.54296875" style="1"/>
    <col min="1030" max="1030" width="11.54296875" style="1" customWidth="1"/>
    <col min="1031" max="1275" width="11.54296875" style="1"/>
    <col min="1276" max="1276" width="6.453125" style="1" customWidth="1"/>
    <col min="1277" max="1277" width="34.08984375" style="1" customWidth="1"/>
    <col min="1278" max="1278" width="9.6328125" style="1" customWidth="1"/>
    <col min="1279" max="1281" width="11.54296875" style="1"/>
    <col min="1282" max="1282" width="11.54296875" style="1" customWidth="1"/>
    <col min="1283" max="1285" width="11.54296875" style="1"/>
    <col min="1286" max="1286" width="11.54296875" style="1" customWidth="1"/>
    <col min="1287" max="1531" width="11.54296875" style="1"/>
    <col min="1532" max="1532" width="6.453125" style="1" customWidth="1"/>
    <col min="1533" max="1533" width="34.08984375" style="1" customWidth="1"/>
    <col min="1534" max="1534" width="9.6328125" style="1" customWidth="1"/>
    <col min="1535" max="1537" width="11.54296875" style="1"/>
    <col min="1538" max="1538" width="11.54296875" style="1" customWidth="1"/>
    <col min="1539" max="1541" width="11.54296875" style="1"/>
    <col min="1542" max="1542" width="11.54296875" style="1" customWidth="1"/>
    <col min="1543" max="1787" width="11.54296875" style="1"/>
    <col min="1788" max="1788" width="6.453125" style="1" customWidth="1"/>
    <col min="1789" max="1789" width="34.08984375" style="1" customWidth="1"/>
    <col min="1790" max="1790" width="9.6328125" style="1" customWidth="1"/>
    <col min="1791" max="1793" width="11.54296875" style="1"/>
    <col min="1794" max="1794" width="11.54296875" style="1" customWidth="1"/>
    <col min="1795" max="1797" width="11.54296875" style="1"/>
    <col min="1798" max="1798" width="11.54296875" style="1" customWidth="1"/>
    <col min="1799" max="2043" width="11.54296875" style="1"/>
    <col min="2044" max="2044" width="6.453125" style="1" customWidth="1"/>
    <col min="2045" max="2045" width="34.08984375" style="1" customWidth="1"/>
    <col min="2046" max="2046" width="9.6328125" style="1" customWidth="1"/>
    <col min="2047" max="2049" width="11.54296875" style="1"/>
    <col min="2050" max="2050" width="11.54296875" style="1" customWidth="1"/>
    <col min="2051" max="2053" width="11.54296875" style="1"/>
    <col min="2054" max="2054" width="11.54296875" style="1" customWidth="1"/>
    <col min="2055" max="2299" width="11.54296875" style="1"/>
    <col min="2300" max="2300" width="6.453125" style="1" customWidth="1"/>
    <col min="2301" max="2301" width="34.08984375" style="1" customWidth="1"/>
    <col min="2302" max="2302" width="9.6328125" style="1" customWidth="1"/>
    <col min="2303" max="2305" width="11.54296875" style="1"/>
    <col min="2306" max="2306" width="11.54296875" style="1" customWidth="1"/>
    <col min="2307" max="2309" width="11.54296875" style="1"/>
    <col min="2310" max="2310" width="11.54296875" style="1" customWidth="1"/>
    <col min="2311" max="2555" width="11.54296875" style="1"/>
    <col min="2556" max="2556" width="6.453125" style="1" customWidth="1"/>
    <col min="2557" max="2557" width="34.08984375" style="1" customWidth="1"/>
    <col min="2558" max="2558" width="9.6328125" style="1" customWidth="1"/>
    <col min="2559" max="2561" width="11.54296875" style="1"/>
    <col min="2562" max="2562" width="11.54296875" style="1" customWidth="1"/>
    <col min="2563" max="2565" width="11.54296875" style="1"/>
    <col min="2566" max="2566" width="11.54296875" style="1" customWidth="1"/>
    <col min="2567" max="2811" width="11.54296875" style="1"/>
    <col min="2812" max="2812" width="6.453125" style="1" customWidth="1"/>
    <col min="2813" max="2813" width="34.08984375" style="1" customWidth="1"/>
    <col min="2814" max="2814" width="9.6328125" style="1" customWidth="1"/>
    <col min="2815" max="2817" width="11.54296875" style="1"/>
    <col min="2818" max="2818" width="11.54296875" style="1" customWidth="1"/>
    <col min="2819" max="2821" width="11.54296875" style="1"/>
    <col min="2822" max="2822" width="11.54296875" style="1" customWidth="1"/>
    <col min="2823" max="3067" width="11.54296875" style="1"/>
    <col min="3068" max="3068" width="6.453125" style="1" customWidth="1"/>
    <col min="3069" max="3069" width="34.08984375" style="1" customWidth="1"/>
    <col min="3070" max="3070" width="9.6328125" style="1" customWidth="1"/>
    <col min="3071" max="3073" width="11.54296875" style="1"/>
    <col min="3074" max="3074" width="11.54296875" style="1" customWidth="1"/>
    <col min="3075" max="3077" width="11.54296875" style="1"/>
    <col min="3078" max="3078" width="11.54296875" style="1" customWidth="1"/>
    <col min="3079" max="3323" width="11.54296875" style="1"/>
    <col min="3324" max="3324" width="6.453125" style="1" customWidth="1"/>
    <col min="3325" max="3325" width="34.08984375" style="1" customWidth="1"/>
    <col min="3326" max="3326" width="9.6328125" style="1" customWidth="1"/>
    <col min="3327" max="3329" width="11.54296875" style="1"/>
    <col min="3330" max="3330" width="11.54296875" style="1" customWidth="1"/>
    <col min="3331" max="3333" width="11.54296875" style="1"/>
    <col min="3334" max="3334" width="11.54296875" style="1" customWidth="1"/>
    <col min="3335" max="3579" width="11.54296875" style="1"/>
    <col min="3580" max="3580" width="6.453125" style="1" customWidth="1"/>
    <col min="3581" max="3581" width="34.08984375" style="1" customWidth="1"/>
    <col min="3582" max="3582" width="9.6328125" style="1" customWidth="1"/>
    <col min="3583" max="3585" width="11.54296875" style="1"/>
    <col min="3586" max="3586" width="11.54296875" style="1" customWidth="1"/>
    <col min="3587" max="3589" width="11.54296875" style="1"/>
    <col min="3590" max="3590" width="11.54296875" style="1" customWidth="1"/>
    <col min="3591" max="3835" width="11.54296875" style="1"/>
    <col min="3836" max="3836" width="6.453125" style="1" customWidth="1"/>
    <col min="3837" max="3837" width="34.08984375" style="1" customWidth="1"/>
    <col min="3838" max="3838" width="9.6328125" style="1" customWidth="1"/>
    <col min="3839" max="3841" width="11.54296875" style="1"/>
    <col min="3842" max="3842" width="11.54296875" style="1" customWidth="1"/>
    <col min="3843" max="3845" width="11.54296875" style="1"/>
    <col min="3846" max="3846" width="11.54296875" style="1" customWidth="1"/>
    <col min="3847" max="4091" width="11.54296875" style="1"/>
    <col min="4092" max="4092" width="6.453125" style="1" customWidth="1"/>
    <col min="4093" max="4093" width="34.08984375" style="1" customWidth="1"/>
    <col min="4094" max="4094" width="9.6328125" style="1" customWidth="1"/>
    <col min="4095" max="4097" width="11.54296875" style="1"/>
    <col min="4098" max="4098" width="11.54296875" style="1" customWidth="1"/>
    <col min="4099" max="4101" width="11.54296875" style="1"/>
    <col min="4102" max="4102" width="11.54296875" style="1" customWidth="1"/>
    <col min="4103" max="4347" width="11.54296875" style="1"/>
    <col min="4348" max="4348" width="6.453125" style="1" customWidth="1"/>
    <col min="4349" max="4349" width="34.08984375" style="1" customWidth="1"/>
    <col min="4350" max="4350" width="9.6328125" style="1" customWidth="1"/>
    <col min="4351" max="4353" width="11.54296875" style="1"/>
    <col min="4354" max="4354" width="11.54296875" style="1" customWidth="1"/>
    <col min="4355" max="4357" width="11.54296875" style="1"/>
    <col min="4358" max="4358" width="11.54296875" style="1" customWidth="1"/>
    <col min="4359" max="4603" width="11.54296875" style="1"/>
    <col min="4604" max="4604" width="6.453125" style="1" customWidth="1"/>
    <col min="4605" max="4605" width="34.08984375" style="1" customWidth="1"/>
    <col min="4606" max="4606" width="9.6328125" style="1" customWidth="1"/>
    <col min="4607" max="4609" width="11.54296875" style="1"/>
    <col min="4610" max="4610" width="11.54296875" style="1" customWidth="1"/>
    <col min="4611" max="4613" width="11.54296875" style="1"/>
    <col min="4614" max="4614" width="11.54296875" style="1" customWidth="1"/>
    <col min="4615" max="4859" width="11.54296875" style="1"/>
    <col min="4860" max="4860" width="6.453125" style="1" customWidth="1"/>
    <col min="4861" max="4861" width="34.08984375" style="1" customWidth="1"/>
    <col min="4862" max="4862" width="9.6328125" style="1" customWidth="1"/>
    <col min="4863" max="4865" width="11.54296875" style="1"/>
    <col min="4866" max="4866" width="11.54296875" style="1" customWidth="1"/>
    <col min="4867" max="4869" width="11.54296875" style="1"/>
    <col min="4870" max="4870" width="11.54296875" style="1" customWidth="1"/>
    <col min="4871" max="5115" width="11.54296875" style="1"/>
    <col min="5116" max="5116" width="6.453125" style="1" customWidth="1"/>
    <col min="5117" max="5117" width="34.08984375" style="1" customWidth="1"/>
    <col min="5118" max="5118" width="9.6328125" style="1" customWidth="1"/>
    <col min="5119" max="5121" width="11.54296875" style="1"/>
    <col min="5122" max="5122" width="11.54296875" style="1" customWidth="1"/>
    <col min="5123" max="5125" width="11.54296875" style="1"/>
    <col min="5126" max="5126" width="11.54296875" style="1" customWidth="1"/>
    <col min="5127" max="5371" width="11.54296875" style="1"/>
    <col min="5372" max="5372" width="6.453125" style="1" customWidth="1"/>
    <col min="5373" max="5373" width="34.08984375" style="1" customWidth="1"/>
    <col min="5374" max="5374" width="9.6328125" style="1" customWidth="1"/>
    <col min="5375" max="5377" width="11.54296875" style="1"/>
    <col min="5378" max="5378" width="11.54296875" style="1" customWidth="1"/>
    <col min="5379" max="5381" width="11.54296875" style="1"/>
    <col min="5382" max="5382" width="11.54296875" style="1" customWidth="1"/>
    <col min="5383" max="5627" width="11.54296875" style="1"/>
    <col min="5628" max="5628" width="6.453125" style="1" customWidth="1"/>
    <col min="5629" max="5629" width="34.08984375" style="1" customWidth="1"/>
    <col min="5630" max="5630" width="9.6328125" style="1" customWidth="1"/>
    <col min="5631" max="5633" width="11.54296875" style="1"/>
    <col min="5634" max="5634" width="11.54296875" style="1" customWidth="1"/>
    <col min="5635" max="5637" width="11.54296875" style="1"/>
    <col min="5638" max="5638" width="11.54296875" style="1" customWidth="1"/>
    <col min="5639" max="5883" width="11.54296875" style="1"/>
    <col min="5884" max="5884" width="6.453125" style="1" customWidth="1"/>
    <col min="5885" max="5885" width="34.08984375" style="1" customWidth="1"/>
    <col min="5886" max="5886" width="9.6328125" style="1" customWidth="1"/>
    <col min="5887" max="5889" width="11.54296875" style="1"/>
    <col min="5890" max="5890" width="11.54296875" style="1" customWidth="1"/>
    <col min="5891" max="5893" width="11.54296875" style="1"/>
    <col min="5894" max="5894" width="11.54296875" style="1" customWidth="1"/>
    <col min="5895" max="6139" width="11.54296875" style="1"/>
    <col min="6140" max="6140" width="6.453125" style="1" customWidth="1"/>
    <col min="6141" max="6141" width="34.08984375" style="1" customWidth="1"/>
    <col min="6142" max="6142" width="9.6328125" style="1" customWidth="1"/>
    <col min="6143" max="6145" width="11.54296875" style="1"/>
    <col min="6146" max="6146" width="11.54296875" style="1" customWidth="1"/>
    <col min="6147" max="6149" width="11.54296875" style="1"/>
    <col min="6150" max="6150" width="11.54296875" style="1" customWidth="1"/>
    <col min="6151" max="6395" width="11.54296875" style="1"/>
    <col min="6396" max="6396" width="6.453125" style="1" customWidth="1"/>
    <col min="6397" max="6397" width="34.08984375" style="1" customWidth="1"/>
    <col min="6398" max="6398" width="9.6328125" style="1" customWidth="1"/>
    <col min="6399" max="6401" width="11.54296875" style="1"/>
    <col min="6402" max="6402" width="11.54296875" style="1" customWidth="1"/>
    <col min="6403" max="6405" width="11.54296875" style="1"/>
    <col min="6406" max="6406" width="11.54296875" style="1" customWidth="1"/>
    <col min="6407" max="6651" width="11.54296875" style="1"/>
    <col min="6652" max="6652" width="6.453125" style="1" customWidth="1"/>
    <col min="6653" max="6653" width="34.08984375" style="1" customWidth="1"/>
    <col min="6654" max="6654" width="9.6328125" style="1" customWidth="1"/>
    <col min="6655" max="6657" width="11.54296875" style="1"/>
    <col min="6658" max="6658" width="11.54296875" style="1" customWidth="1"/>
    <col min="6659" max="6661" width="11.54296875" style="1"/>
    <col min="6662" max="6662" width="11.54296875" style="1" customWidth="1"/>
    <col min="6663" max="6907" width="11.54296875" style="1"/>
    <col min="6908" max="6908" width="6.453125" style="1" customWidth="1"/>
    <col min="6909" max="6909" width="34.08984375" style="1" customWidth="1"/>
    <col min="6910" max="6910" width="9.6328125" style="1" customWidth="1"/>
    <col min="6911" max="6913" width="11.54296875" style="1"/>
    <col min="6914" max="6914" width="11.54296875" style="1" customWidth="1"/>
    <col min="6915" max="6917" width="11.54296875" style="1"/>
    <col min="6918" max="6918" width="11.54296875" style="1" customWidth="1"/>
    <col min="6919" max="7163" width="11.54296875" style="1"/>
    <col min="7164" max="7164" width="6.453125" style="1" customWidth="1"/>
    <col min="7165" max="7165" width="34.08984375" style="1" customWidth="1"/>
    <col min="7166" max="7166" width="9.6328125" style="1" customWidth="1"/>
    <col min="7167" max="7169" width="11.54296875" style="1"/>
    <col min="7170" max="7170" width="11.54296875" style="1" customWidth="1"/>
    <col min="7171" max="7173" width="11.54296875" style="1"/>
    <col min="7174" max="7174" width="11.54296875" style="1" customWidth="1"/>
    <col min="7175" max="7419" width="11.54296875" style="1"/>
    <col min="7420" max="7420" width="6.453125" style="1" customWidth="1"/>
    <col min="7421" max="7421" width="34.08984375" style="1" customWidth="1"/>
    <col min="7422" max="7422" width="9.6328125" style="1" customWidth="1"/>
    <col min="7423" max="7425" width="11.54296875" style="1"/>
    <col min="7426" max="7426" width="11.54296875" style="1" customWidth="1"/>
    <col min="7427" max="7429" width="11.54296875" style="1"/>
    <col min="7430" max="7430" width="11.54296875" style="1" customWidth="1"/>
    <col min="7431" max="7675" width="11.54296875" style="1"/>
    <col min="7676" max="7676" width="6.453125" style="1" customWidth="1"/>
    <col min="7677" max="7677" width="34.08984375" style="1" customWidth="1"/>
    <col min="7678" max="7678" width="9.6328125" style="1" customWidth="1"/>
    <col min="7679" max="7681" width="11.54296875" style="1"/>
    <col min="7682" max="7682" width="11.54296875" style="1" customWidth="1"/>
    <col min="7683" max="7685" width="11.54296875" style="1"/>
    <col min="7686" max="7686" width="11.54296875" style="1" customWidth="1"/>
    <col min="7687" max="7931" width="11.54296875" style="1"/>
    <col min="7932" max="7932" width="6.453125" style="1" customWidth="1"/>
    <col min="7933" max="7933" width="34.08984375" style="1" customWidth="1"/>
    <col min="7934" max="7934" width="9.6328125" style="1" customWidth="1"/>
    <col min="7935" max="7937" width="11.54296875" style="1"/>
    <col min="7938" max="7938" width="11.54296875" style="1" customWidth="1"/>
    <col min="7939" max="7941" width="11.54296875" style="1"/>
    <col min="7942" max="7942" width="11.54296875" style="1" customWidth="1"/>
    <col min="7943" max="8187" width="11.54296875" style="1"/>
    <col min="8188" max="8188" width="6.453125" style="1" customWidth="1"/>
    <col min="8189" max="8189" width="34.08984375" style="1" customWidth="1"/>
    <col min="8190" max="8190" width="9.6328125" style="1" customWidth="1"/>
    <col min="8191" max="8193" width="11.54296875" style="1"/>
    <col min="8194" max="8194" width="11.54296875" style="1" customWidth="1"/>
    <col min="8195" max="8197" width="11.54296875" style="1"/>
    <col min="8198" max="8198" width="11.54296875" style="1" customWidth="1"/>
    <col min="8199" max="8443" width="11.54296875" style="1"/>
    <col min="8444" max="8444" width="6.453125" style="1" customWidth="1"/>
    <col min="8445" max="8445" width="34.08984375" style="1" customWidth="1"/>
    <col min="8446" max="8446" width="9.6328125" style="1" customWidth="1"/>
    <col min="8447" max="8449" width="11.54296875" style="1"/>
    <col min="8450" max="8450" width="11.54296875" style="1" customWidth="1"/>
    <col min="8451" max="8453" width="11.54296875" style="1"/>
    <col min="8454" max="8454" width="11.54296875" style="1" customWidth="1"/>
    <col min="8455" max="8699" width="11.54296875" style="1"/>
    <col min="8700" max="8700" width="6.453125" style="1" customWidth="1"/>
    <col min="8701" max="8701" width="34.08984375" style="1" customWidth="1"/>
    <col min="8702" max="8702" width="9.6328125" style="1" customWidth="1"/>
    <col min="8703" max="8705" width="11.54296875" style="1"/>
    <col min="8706" max="8706" width="11.54296875" style="1" customWidth="1"/>
    <col min="8707" max="8709" width="11.54296875" style="1"/>
    <col min="8710" max="8710" width="11.54296875" style="1" customWidth="1"/>
    <col min="8711" max="8955" width="11.54296875" style="1"/>
    <col min="8956" max="8956" width="6.453125" style="1" customWidth="1"/>
    <col min="8957" max="8957" width="34.08984375" style="1" customWidth="1"/>
    <col min="8958" max="8958" width="9.6328125" style="1" customWidth="1"/>
    <col min="8959" max="8961" width="11.54296875" style="1"/>
    <col min="8962" max="8962" width="11.54296875" style="1" customWidth="1"/>
    <col min="8963" max="8965" width="11.54296875" style="1"/>
    <col min="8966" max="8966" width="11.54296875" style="1" customWidth="1"/>
    <col min="8967" max="9211" width="11.54296875" style="1"/>
    <col min="9212" max="9212" width="6.453125" style="1" customWidth="1"/>
    <col min="9213" max="9213" width="34.08984375" style="1" customWidth="1"/>
    <col min="9214" max="9214" width="9.6328125" style="1" customWidth="1"/>
    <col min="9215" max="9217" width="11.54296875" style="1"/>
    <col min="9218" max="9218" width="11.54296875" style="1" customWidth="1"/>
    <col min="9219" max="9221" width="11.54296875" style="1"/>
    <col min="9222" max="9222" width="11.54296875" style="1" customWidth="1"/>
    <col min="9223" max="9467" width="11.54296875" style="1"/>
    <col min="9468" max="9468" width="6.453125" style="1" customWidth="1"/>
    <col min="9469" max="9469" width="34.08984375" style="1" customWidth="1"/>
    <col min="9470" max="9470" width="9.6328125" style="1" customWidth="1"/>
    <col min="9471" max="9473" width="11.54296875" style="1"/>
    <col min="9474" max="9474" width="11.54296875" style="1" customWidth="1"/>
    <col min="9475" max="9477" width="11.54296875" style="1"/>
    <col min="9478" max="9478" width="11.54296875" style="1" customWidth="1"/>
    <col min="9479" max="9723" width="11.54296875" style="1"/>
    <col min="9724" max="9724" width="6.453125" style="1" customWidth="1"/>
    <col min="9725" max="9725" width="34.08984375" style="1" customWidth="1"/>
    <col min="9726" max="9726" width="9.6328125" style="1" customWidth="1"/>
    <col min="9727" max="9729" width="11.54296875" style="1"/>
    <col min="9730" max="9730" width="11.54296875" style="1" customWidth="1"/>
    <col min="9731" max="9733" width="11.54296875" style="1"/>
    <col min="9734" max="9734" width="11.54296875" style="1" customWidth="1"/>
    <col min="9735" max="9979" width="11.54296875" style="1"/>
    <col min="9980" max="9980" width="6.453125" style="1" customWidth="1"/>
    <col min="9981" max="9981" width="34.08984375" style="1" customWidth="1"/>
    <col min="9982" max="9982" width="9.6328125" style="1" customWidth="1"/>
    <col min="9983" max="9985" width="11.54296875" style="1"/>
    <col min="9986" max="9986" width="11.54296875" style="1" customWidth="1"/>
    <col min="9987" max="9989" width="11.54296875" style="1"/>
    <col min="9990" max="9990" width="11.54296875" style="1" customWidth="1"/>
    <col min="9991" max="10235" width="11.54296875" style="1"/>
    <col min="10236" max="10236" width="6.453125" style="1" customWidth="1"/>
    <col min="10237" max="10237" width="34.08984375" style="1" customWidth="1"/>
    <col min="10238" max="10238" width="9.6328125" style="1" customWidth="1"/>
    <col min="10239" max="10241" width="11.54296875" style="1"/>
    <col min="10242" max="10242" width="11.54296875" style="1" customWidth="1"/>
    <col min="10243" max="10245" width="11.54296875" style="1"/>
    <col min="10246" max="10246" width="11.54296875" style="1" customWidth="1"/>
    <col min="10247" max="10491" width="11.54296875" style="1"/>
    <col min="10492" max="10492" width="6.453125" style="1" customWidth="1"/>
    <col min="10493" max="10493" width="34.08984375" style="1" customWidth="1"/>
    <col min="10494" max="10494" width="9.6328125" style="1" customWidth="1"/>
    <col min="10495" max="10497" width="11.54296875" style="1"/>
    <col min="10498" max="10498" width="11.54296875" style="1" customWidth="1"/>
    <col min="10499" max="10501" width="11.54296875" style="1"/>
    <col min="10502" max="10502" width="11.54296875" style="1" customWidth="1"/>
    <col min="10503" max="10747" width="11.54296875" style="1"/>
    <col min="10748" max="10748" width="6.453125" style="1" customWidth="1"/>
    <col min="10749" max="10749" width="34.08984375" style="1" customWidth="1"/>
    <col min="10750" max="10750" width="9.6328125" style="1" customWidth="1"/>
    <col min="10751" max="10753" width="11.54296875" style="1"/>
    <col min="10754" max="10754" width="11.54296875" style="1" customWidth="1"/>
    <col min="10755" max="10757" width="11.54296875" style="1"/>
    <col min="10758" max="10758" width="11.54296875" style="1" customWidth="1"/>
    <col min="10759" max="11003" width="11.54296875" style="1"/>
    <col min="11004" max="11004" width="6.453125" style="1" customWidth="1"/>
    <col min="11005" max="11005" width="34.08984375" style="1" customWidth="1"/>
    <col min="11006" max="11006" width="9.6328125" style="1" customWidth="1"/>
    <col min="11007" max="11009" width="11.54296875" style="1"/>
    <col min="11010" max="11010" width="11.54296875" style="1" customWidth="1"/>
    <col min="11011" max="11013" width="11.54296875" style="1"/>
    <col min="11014" max="11014" width="11.54296875" style="1" customWidth="1"/>
    <col min="11015" max="11259" width="11.54296875" style="1"/>
    <col min="11260" max="11260" width="6.453125" style="1" customWidth="1"/>
    <col min="11261" max="11261" width="34.08984375" style="1" customWidth="1"/>
    <col min="11262" max="11262" width="9.6328125" style="1" customWidth="1"/>
    <col min="11263" max="11265" width="11.54296875" style="1"/>
    <col min="11266" max="11266" width="11.54296875" style="1" customWidth="1"/>
    <col min="11267" max="11269" width="11.54296875" style="1"/>
    <col min="11270" max="11270" width="11.54296875" style="1" customWidth="1"/>
    <col min="11271" max="11515" width="11.54296875" style="1"/>
    <col min="11516" max="11516" width="6.453125" style="1" customWidth="1"/>
    <col min="11517" max="11517" width="34.08984375" style="1" customWidth="1"/>
    <col min="11518" max="11518" width="9.6328125" style="1" customWidth="1"/>
    <col min="11519" max="11521" width="11.54296875" style="1"/>
    <col min="11522" max="11522" width="11.54296875" style="1" customWidth="1"/>
    <col min="11523" max="11525" width="11.54296875" style="1"/>
    <col min="11526" max="11526" width="11.54296875" style="1" customWidth="1"/>
    <col min="11527" max="11771" width="11.54296875" style="1"/>
    <col min="11772" max="11772" width="6.453125" style="1" customWidth="1"/>
    <col min="11773" max="11773" width="34.08984375" style="1" customWidth="1"/>
    <col min="11774" max="11774" width="9.6328125" style="1" customWidth="1"/>
    <col min="11775" max="11777" width="11.54296875" style="1"/>
    <col min="11778" max="11778" width="11.54296875" style="1" customWidth="1"/>
    <col min="11779" max="11781" width="11.54296875" style="1"/>
    <col min="11782" max="11782" width="11.54296875" style="1" customWidth="1"/>
    <col min="11783" max="12027" width="11.54296875" style="1"/>
    <col min="12028" max="12028" width="6.453125" style="1" customWidth="1"/>
    <col min="12029" max="12029" width="34.08984375" style="1" customWidth="1"/>
    <col min="12030" max="12030" width="9.6328125" style="1" customWidth="1"/>
    <col min="12031" max="12033" width="11.54296875" style="1"/>
    <col min="12034" max="12034" width="11.54296875" style="1" customWidth="1"/>
    <col min="12035" max="12037" width="11.54296875" style="1"/>
    <col min="12038" max="12038" width="11.54296875" style="1" customWidth="1"/>
    <col min="12039" max="12283" width="11.54296875" style="1"/>
    <col min="12284" max="12284" width="6.453125" style="1" customWidth="1"/>
    <col min="12285" max="12285" width="34.08984375" style="1" customWidth="1"/>
    <col min="12286" max="12286" width="9.6328125" style="1" customWidth="1"/>
    <col min="12287" max="12289" width="11.54296875" style="1"/>
    <col min="12290" max="12290" width="11.54296875" style="1" customWidth="1"/>
    <col min="12291" max="12293" width="11.54296875" style="1"/>
    <col min="12294" max="12294" width="11.54296875" style="1" customWidth="1"/>
    <col min="12295" max="12539" width="11.54296875" style="1"/>
    <col min="12540" max="12540" width="6.453125" style="1" customWidth="1"/>
    <col min="12541" max="12541" width="34.08984375" style="1" customWidth="1"/>
    <col min="12542" max="12542" width="9.6328125" style="1" customWidth="1"/>
    <col min="12543" max="12545" width="11.54296875" style="1"/>
    <col min="12546" max="12546" width="11.54296875" style="1" customWidth="1"/>
    <col min="12547" max="12549" width="11.54296875" style="1"/>
    <col min="12550" max="12550" width="11.54296875" style="1" customWidth="1"/>
    <col min="12551" max="12795" width="11.54296875" style="1"/>
    <col min="12796" max="12796" width="6.453125" style="1" customWidth="1"/>
    <col min="12797" max="12797" width="34.08984375" style="1" customWidth="1"/>
    <col min="12798" max="12798" width="9.6328125" style="1" customWidth="1"/>
    <col min="12799" max="12801" width="11.54296875" style="1"/>
    <col min="12802" max="12802" width="11.54296875" style="1" customWidth="1"/>
    <col min="12803" max="12805" width="11.54296875" style="1"/>
    <col min="12806" max="12806" width="11.54296875" style="1" customWidth="1"/>
    <col min="12807" max="13051" width="11.54296875" style="1"/>
    <col min="13052" max="13052" width="6.453125" style="1" customWidth="1"/>
    <col min="13053" max="13053" width="34.08984375" style="1" customWidth="1"/>
    <col min="13054" max="13054" width="9.6328125" style="1" customWidth="1"/>
    <col min="13055" max="13057" width="11.54296875" style="1"/>
    <col min="13058" max="13058" width="11.54296875" style="1" customWidth="1"/>
    <col min="13059" max="13061" width="11.54296875" style="1"/>
    <col min="13062" max="13062" width="11.54296875" style="1" customWidth="1"/>
    <col min="13063" max="13307" width="11.54296875" style="1"/>
    <col min="13308" max="13308" width="6.453125" style="1" customWidth="1"/>
    <col min="13309" max="13309" width="34.08984375" style="1" customWidth="1"/>
    <col min="13310" max="13310" width="9.6328125" style="1" customWidth="1"/>
    <col min="13311" max="13313" width="11.54296875" style="1"/>
    <col min="13314" max="13314" width="11.54296875" style="1" customWidth="1"/>
    <col min="13315" max="13317" width="11.54296875" style="1"/>
    <col min="13318" max="13318" width="11.54296875" style="1" customWidth="1"/>
    <col min="13319" max="13563" width="11.54296875" style="1"/>
    <col min="13564" max="13564" width="6.453125" style="1" customWidth="1"/>
    <col min="13565" max="13565" width="34.08984375" style="1" customWidth="1"/>
    <col min="13566" max="13566" width="9.6328125" style="1" customWidth="1"/>
    <col min="13567" max="13569" width="11.54296875" style="1"/>
    <col min="13570" max="13570" width="11.54296875" style="1" customWidth="1"/>
    <col min="13571" max="13573" width="11.54296875" style="1"/>
    <col min="13574" max="13574" width="11.54296875" style="1" customWidth="1"/>
    <col min="13575" max="13819" width="11.54296875" style="1"/>
    <col min="13820" max="13820" width="6.453125" style="1" customWidth="1"/>
    <col min="13821" max="13821" width="34.08984375" style="1" customWidth="1"/>
    <col min="13822" max="13822" width="9.6328125" style="1" customWidth="1"/>
    <col min="13823" max="13825" width="11.54296875" style="1"/>
    <col min="13826" max="13826" width="11.54296875" style="1" customWidth="1"/>
    <col min="13827" max="13829" width="11.54296875" style="1"/>
    <col min="13830" max="13830" width="11.54296875" style="1" customWidth="1"/>
    <col min="13831" max="14075" width="11.54296875" style="1"/>
    <col min="14076" max="14076" width="6.453125" style="1" customWidth="1"/>
    <col min="14077" max="14077" width="34.08984375" style="1" customWidth="1"/>
    <col min="14078" max="14078" width="9.6328125" style="1" customWidth="1"/>
    <col min="14079" max="14081" width="11.54296875" style="1"/>
    <col min="14082" max="14082" width="11.54296875" style="1" customWidth="1"/>
    <col min="14083" max="14085" width="11.54296875" style="1"/>
    <col min="14086" max="14086" width="11.54296875" style="1" customWidth="1"/>
    <col min="14087" max="14331" width="11.54296875" style="1"/>
    <col min="14332" max="14332" width="6.453125" style="1" customWidth="1"/>
    <col min="14333" max="14333" width="34.08984375" style="1" customWidth="1"/>
    <col min="14334" max="14334" width="9.6328125" style="1" customWidth="1"/>
    <col min="14335" max="14337" width="11.54296875" style="1"/>
    <col min="14338" max="14338" width="11.54296875" style="1" customWidth="1"/>
    <col min="14339" max="14341" width="11.54296875" style="1"/>
    <col min="14342" max="14342" width="11.54296875" style="1" customWidth="1"/>
    <col min="14343" max="14587" width="11.54296875" style="1"/>
    <col min="14588" max="14588" width="6.453125" style="1" customWidth="1"/>
    <col min="14589" max="14589" width="34.08984375" style="1" customWidth="1"/>
    <col min="14590" max="14590" width="9.6328125" style="1" customWidth="1"/>
    <col min="14591" max="14593" width="11.54296875" style="1"/>
    <col min="14594" max="14594" width="11.54296875" style="1" customWidth="1"/>
    <col min="14595" max="14597" width="11.54296875" style="1"/>
    <col min="14598" max="14598" width="11.54296875" style="1" customWidth="1"/>
    <col min="14599" max="14843" width="11.54296875" style="1"/>
    <col min="14844" max="14844" width="6.453125" style="1" customWidth="1"/>
    <col min="14845" max="14845" width="34.08984375" style="1" customWidth="1"/>
    <col min="14846" max="14846" width="9.6328125" style="1" customWidth="1"/>
    <col min="14847" max="14849" width="11.54296875" style="1"/>
    <col min="14850" max="14850" width="11.54296875" style="1" customWidth="1"/>
    <col min="14851" max="14853" width="11.54296875" style="1"/>
    <col min="14854" max="14854" width="11.54296875" style="1" customWidth="1"/>
    <col min="14855" max="15099" width="11.54296875" style="1"/>
    <col min="15100" max="15100" width="6.453125" style="1" customWidth="1"/>
    <col min="15101" max="15101" width="34.08984375" style="1" customWidth="1"/>
    <col min="15102" max="15102" width="9.6328125" style="1" customWidth="1"/>
    <col min="15103" max="15105" width="11.54296875" style="1"/>
    <col min="15106" max="15106" width="11.54296875" style="1" customWidth="1"/>
    <col min="15107" max="15109" width="11.54296875" style="1"/>
    <col min="15110" max="15110" width="11.54296875" style="1" customWidth="1"/>
    <col min="15111" max="15355" width="11.54296875" style="1"/>
    <col min="15356" max="15356" width="6.453125" style="1" customWidth="1"/>
    <col min="15357" max="15357" width="34.08984375" style="1" customWidth="1"/>
    <col min="15358" max="15358" width="9.6328125" style="1" customWidth="1"/>
    <col min="15359" max="15361" width="11.54296875" style="1"/>
    <col min="15362" max="15362" width="11.54296875" style="1" customWidth="1"/>
    <col min="15363" max="15365" width="11.54296875" style="1"/>
    <col min="15366" max="15366" width="11.54296875" style="1" customWidth="1"/>
    <col min="15367" max="15611" width="11.54296875" style="1"/>
    <col min="15612" max="15612" width="6.453125" style="1" customWidth="1"/>
    <col min="15613" max="15613" width="34.08984375" style="1" customWidth="1"/>
    <col min="15614" max="15614" width="9.6328125" style="1" customWidth="1"/>
    <col min="15615" max="15617" width="11.54296875" style="1"/>
    <col min="15618" max="15618" width="11.54296875" style="1" customWidth="1"/>
    <col min="15619" max="15621" width="11.54296875" style="1"/>
    <col min="15622" max="15622" width="11.54296875" style="1" customWidth="1"/>
    <col min="15623" max="15867" width="11.54296875" style="1"/>
    <col min="15868" max="15868" width="6.453125" style="1" customWidth="1"/>
    <col min="15869" max="15869" width="34.08984375" style="1" customWidth="1"/>
    <col min="15870" max="15870" width="9.6328125" style="1" customWidth="1"/>
    <col min="15871" max="15873" width="11.54296875" style="1"/>
    <col min="15874" max="15874" width="11.54296875" style="1" customWidth="1"/>
    <col min="15875" max="15877" width="11.54296875" style="1"/>
    <col min="15878" max="15878" width="11.54296875" style="1" customWidth="1"/>
    <col min="15879" max="16123" width="11.54296875" style="1"/>
    <col min="16124" max="16124" width="6.453125" style="1" customWidth="1"/>
    <col min="16125" max="16125" width="34.08984375" style="1" customWidth="1"/>
    <col min="16126" max="16126" width="9.6328125" style="1" customWidth="1"/>
    <col min="16127" max="16129" width="11.54296875" style="1"/>
    <col min="16130" max="16130" width="11.54296875" style="1" customWidth="1"/>
    <col min="16131" max="16133" width="11.54296875" style="1"/>
    <col min="16134" max="16134" width="11.54296875" style="1" customWidth="1"/>
    <col min="16135" max="16384" width="11.54296875" style="1"/>
  </cols>
  <sheetData>
    <row r="1" spans="1:20" ht="20" customHeight="1" thickBot="1">
      <c r="A1" s="403" t="s">
        <v>19</v>
      </c>
      <c r="B1" s="404"/>
      <c r="C1" s="404"/>
      <c r="D1" s="404"/>
      <c r="E1" s="404"/>
      <c r="F1" s="404"/>
      <c r="G1" s="404"/>
      <c r="H1" s="404"/>
      <c r="I1" s="404"/>
      <c r="J1" s="404"/>
      <c r="K1" s="404"/>
      <c r="L1" s="404"/>
      <c r="M1" s="404"/>
      <c r="N1" s="404"/>
      <c r="O1" s="404"/>
      <c r="P1" s="404"/>
      <c r="Q1" s="405"/>
    </row>
    <row r="2" spans="1:20" ht="24" customHeight="1">
      <c r="A2" s="410" t="s">
        <v>1</v>
      </c>
      <c r="B2" s="410"/>
      <c r="C2" s="410"/>
      <c r="D2" s="105" t="str">
        <f>+'D.E.Sec'!B23</f>
        <v>A4</v>
      </c>
      <c r="E2" s="2"/>
      <c r="F2" s="11" t="s">
        <v>2</v>
      </c>
      <c r="G2" s="2">
        <f>+'D.E.Sec'!D23</f>
        <v>0</v>
      </c>
      <c r="H2" s="2"/>
      <c r="I2" s="36"/>
      <c r="J2" s="406" t="s">
        <v>3</v>
      </c>
      <c r="K2" s="406"/>
      <c r="L2" s="35">
        <f>+'D.E.Sec'!E23</f>
        <v>1</v>
      </c>
      <c r="M2" s="407"/>
      <c r="N2" s="407"/>
      <c r="O2" s="407"/>
      <c r="P2" s="407"/>
      <c r="Q2" s="407"/>
      <c r="S2" s="59" t="s">
        <v>71</v>
      </c>
      <c r="T2" s="113"/>
    </row>
    <row r="3" spans="1:20" ht="24" customHeight="1" thickBot="1">
      <c r="A3" s="410" t="s">
        <v>4</v>
      </c>
      <c r="B3" s="410"/>
      <c r="C3" s="410"/>
      <c r="D3" s="415">
        <f>+'D.E.Sec'!C23</f>
        <v>0</v>
      </c>
      <c r="E3" s="415"/>
      <c r="F3" s="415"/>
      <c r="G3" s="415"/>
      <c r="H3" s="415"/>
      <c r="I3" s="415"/>
      <c r="J3" s="415"/>
      <c r="K3" s="415"/>
      <c r="L3" s="415"/>
      <c r="M3" s="415"/>
      <c r="N3" s="415"/>
      <c r="O3" s="415"/>
      <c r="P3" s="415"/>
      <c r="Q3" s="415"/>
      <c r="S3" s="63" t="s">
        <v>484</v>
      </c>
      <c r="T3" s="114"/>
    </row>
    <row r="4" spans="1:20" s="3" customFormat="1" ht="26.25" customHeight="1">
      <c r="A4" s="389" t="s">
        <v>5</v>
      </c>
      <c r="B4" s="390"/>
      <c r="C4" s="383" t="s">
        <v>60</v>
      </c>
      <c r="D4" s="386" t="s">
        <v>6</v>
      </c>
      <c r="E4" s="389" t="s">
        <v>7</v>
      </c>
      <c r="F4" s="390"/>
      <c r="G4" s="390"/>
      <c r="H4" s="390"/>
      <c r="I4" s="390"/>
      <c r="J4" s="390"/>
      <c r="K4" s="390"/>
      <c r="L4" s="391" t="s">
        <v>8</v>
      </c>
      <c r="M4" s="392"/>
      <c r="N4" s="391" t="s">
        <v>73</v>
      </c>
      <c r="O4" s="392"/>
      <c r="P4" s="391" t="s">
        <v>72</v>
      </c>
      <c r="Q4" s="392"/>
      <c r="S4" s="63" t="s">
        <v>485</v>
      </c>
      <c r="T4" s="115"/>
    </row>
    <row r="5" spans="1:20" s="12" customFormat="1" ht="25.5" customHeight="1" thickBot="1">
      <c r="A5" s="416" t="s">
        <v>61</v>
      </c>
      <c r="B5" s="417"/>
      <c r="C5" s="384"/>
      <c r="D5" s="387"/>
      <c r="E5" s="372" t="s">
        <v>241</v>
      </c>
      <c r="F5" s="373"/>
      <c r="G5" s="374" t="s">
        <v>242</v>
      </c>
      <c r="H5" s="375"/>
      <c r="I5" s="376" t="s">
        <v>9</v>
      </c>
      <c r="J5" s="378" t="s">
        <v>10</v>
      </c>
      <c r="K5" s="374" t="s">
        <v>11</v>
      </c>
      <c r="L5" s="369" t="s">
        <v>12</v>
      </c>
      <c r="M5" s="367" t="s">
        <v>11</v>
      </c>
      <c r="N5" s="369" t="s">
        <v>12</v>
      </c>
      <c r="O5" s="367" t="s">
        <v>11</v>
      </c>
      <c r="P5" s="369" t="s">
        <v>12</v>
      </c>
      <c r="Q5" s="367" t="s">
        <v>11</v>
      </c>
      <c r="S5" s="66" t="s">
        <v>486</v>
      </c>
      <c r="T5" s="116"/>
    </row>
    <row r="6" spans="1:20" s="12" customFormat="1" ht="20.5" thickBot="1">
      <c r="A6" s="47" t="s">
        <v>15</v>
      </c>
      <c r="B6" s="46" t="s">
        <v>13</v>
      </c>
      <c r="C6" s="385"/>
      <c r="D6" s="388"/>
      <c r="E6" s="107" t="s">
        <v>12</v>
      </c>
      <c r="F6" s="107" t="s">
        <v>243</v>
      </c>
      <c r="G6" s="46" t="s">
        <v>12</v>
      </c>
      <c r="H6" s="46" t="s">
        <v>244</v>
      </c>
      <c r="I6" s="377"/>
      <c r="J6" s="379"/>
      <c r="K6" s="380"/>
      <c r="L6" s="370"/>
      <c r="M6" s="368"/>
      <c r="N6" s="370"/>
      <c r="O6" s="368"/>
      <c r="P6" s="370"/>
      <c r="Q6" s="368"/>
    </row>
    <row r="7" spans="1:20" s="13" customFormat="1" ht="10.5">
      <c r="A7" s="14"/>
      <c r="B7" s="15"/>
      <c r="C7" s="16"/>
      <c r="D7" s="16"/>
      <c r="E7" s="28"/>
      <c r="F7" s="29"/>
      <c r="G7" s="30"/>
      <c r="H7" s="30"/>
      <c r="I7" s="30"/>
      <c r="J7" s="31"/>
      <c r="K7" s="18"/>
      <c r="L7" s="32"/>
      <c r="M7" s="18"/>
      <c r="N7" s="32"/>
      <c r="O7" s="18"/>
      <c r="P7" s="32"/>
      <c r="Q7" s="18"/>
    </row>
    <row r="8" spans="1:20" s="62" customFormat="1" ht="10.5">
      <c r="A8" s="44"/>
      <c r="B8" s="38"/>
      <c r="C8" s="64"/>
      <c r="D8" s="65"/>
      <c r="E8" s="41"/>
      <c r="F8" s="42"/>
      <c r="G8" s="42"/>
      <c r="H8" s="42"/>
      <c r="I8" s="42"/>
      <c r="J8" s="43"/>
      <c r="K8" s="60"/>
      <c r="L8" s="61"/>
      <c r="M8" s="60"/>
      <c r="N8" s="61"/>
      <c r="O8" s="60"/>
      <c r="P8" s="61"/>
      <c r="Q8" s="60"/>
    </row>
    <row r="9" spans="1:20" s="62" customFormat="1" ht="10.5">
      <c r="A9" s="44"/>
      <c r="B9" s="38"/>
      <c r="C9" s="64"/>
      <c r="D9" s="65"/>
      <c r="E9" s="41"/>
      <c r="F9" s="42"/>
      <c r="G9" s="42"/>
      <c r="H9" s="42"/>
      <c r="I9" s="42"/>
      <c r="J9" s="43"/>
      <c r="K9" s="60"/>
      <c r="L9" s="61"/>
      <c r="M9" s="60"/>
      <c r="N9" s="61"/>
      <c r="O9" s="60"/>
      <c r="P9" s="61"/>
      <c r="Q9" s="60"/>
    </row>
    <row r="10" spans="1:20" s="62" customFormat="1" ht="10.5">
      <c r="A10" s="44"/>
      <c r="B10" s="38"/>
      <c r="C10" s="64"/>
      <c r="D10" s="65"/>
      <c r="E10" s="41"/>
      <c r="F10" s="42"/>
      <c r="G10" s="42"/>
      <c r="H10" s="42"/>
      <c r="I10" s="42"/>
      <c r="J10" s="43"/>
      <c r="K10" s="60"/>
      <c r="L10" s="61"/>
      <c r="M10" s="60"/>
      <c r="N10" s="61"/>
      <c r="O10" s="60"/>
      <c r="P10" s="61"/>
      <c r="Q10" s="60"/>
    </row>
    <row r="11" spans="1:20" s="62" customFormat="1" ht="10.5">
      <c r="A11" s="44"/>
      <c r="B11" s="38"/>
      <c r="C11" s="64"/>
      <c r="D11" s="65"/>
      <c r="E11" s="41"/>
      <c r="F11" s="42">
        <f t="shared" ref="F11:F18" si="0">A11*D11*E11</f>
        <v>0</v>
      </c>
      <c r="G11" s="42"/>
      <c r="H11" s="42">
        <f t="shared" ref="H11:H18" si="1">A11*D11*G11</f>
        <v>0</v>
      </c>
      <c r="I11" s="42"/>
      <c r="J11" s="43"/>
      <c r="K11" s="60">
        <f t="shared" ref="K11:K18" si="2">(J11+I11)*D11*A11</f>
        <v>0</v>
      </c>
      <c r="L11" s="61"/>
      <c r="M11" s="60">
        <f t="shared" ref="M11:M18" si="3">L11*D11*A11</f>
        <v>0</v>
      </c>
      <c r="N11" s="61"/>
      <c r="O11" s="60">
        <f t="shared" ref="O11:O18" si="4">A11*D11*N11</f>
        <v>0</v>
      </c>
      <c r="P11" s="61"/>
      <c r="Q11" s="60">
        <f t="shared" ref="Q11:Q18" si="5">P11*D11*A11</f>
        <v>0</v>
      </c>
    </row>
    <row r="12" spans="1:20" s="62" customFormat="1" ht="10.5">
      <c r="A12" s="44"/>
      <c r="B12" s="38"/>
      <c r="C12" s="64"/>
      <c r="D12" s="65"/>
      <c r="E12" s="41"/>
      <c r="F12" s="42">
        <f t="shared" si="0"/>
        <v>0</v>
      </c>
      <c r="G12" s="42"/>
      <c r="H12" s="42">
        <f t="shared" si="1"/>
        <v>0</v>
      </c>
      <c r="I12" s="42"/>
      <c r="J12" s="43"/>
      <c r="K12" s="60">
        <f t="shared" si="2"/>
        <v>0</v>
      </c>
      <c r="L12" s="61"/>
      <c r="M12" s="60">
        <f t="shared" si="3"/>
        <v>0</v>
      </c>
      <c r="N12" s="61"/>
      <c r="O12" s="60">
        <f t="shared" si="4"/>
        <v>0</v>
      </c>
      <c r="P12" s="61"/>
      <c r="Q12" s="60">
        <f t="shared" si="5"/>
        <v>0</v>
      </c>
    </row>
    <row r="13" spans="1:20" s="62" customFormat="1" ht="10.5">
      <c r="A13" s="44"/>
      <c r="B13" s="38"/>
      <c r="C13" s="64"/>
      <c r="D13" s="65"/>
      <c r="E13" s="41"/>
      <c r="F13" s="42">
        <f t="shared" si="0"/>
        <v>0</v>
      </c>
      <c r="G13" s="42"/>
      <c r="H13" s="42">
        <f t="shared" si="1"/>
        <v>0</v>
      </c>
      <c r="I13" s="42"/>
      <c r="J13" s="43"/>
      <c r="K13" s="60">
        <f t="shared" si="2"/>
        <v>0</v>
      </c>
      <c r="L13" s="61"/>
      <c r="M13" s="60">
        <f t="shared" si="3"/>
        <v>0</v>
      </c>
      <c r="N13" s="61"/>
      <c r="O13" s="60">
        <f t="shared" si="4"/>
        <v>0</v>
      </c>
      <c r="P13" s="61"/>
      <c r="Q13" s="60">
        <f t="shared" si="5"/>
        <v>0</v>
      </c>
    </row>
    <row r="14" spans="1:20" s="62" customFormat="1" ht="10.5">
      <c r="A14" s="44"/>
      <c r="B14" s="38"/>
      <c r="C14" s="64"/>
      <c r="D14" s="65"/>
      <c r="E14" s="41"/>
      <c r="F14" s="42">
        <f t="shared" si="0"/>
        <v>0</v>
      </c>
      <c r="G14" s="42"/>
      <c r="H14" s="42">
        <f t="shared" si="1"/>
        <v>0</v>
      </c>
      <c r="I14" s="42"/>
      <c r="J14" s="43"/>
      <c r="K14" s="60">
        <f t="shared" si="2"/>
        <v>0</v>
      </c>
      <c r="L14" s="61"/>
      <c r="M14" s="60">
        <f t="shared" si="3"/>
        <v>0</v>
      </c>
      <c r="N14" s="61"/>
      <c r="O14" s="60">
        <f t="shared" si="4"/>
        <v>0</v>
      </c>
      <c r="P14" s="61"/>
      <c r="Q14" s="60">
        <f t="shared" si="5"/>
        <v>0</v>
      </c>
    </row>
    <row r="15" spans="1:20" s="62" customFormat="1" ht="10.5">
      <c r="A15" s="44"/>
      <c r="B15" s="38"/>
      <c r="C15" s="64"/>
      <c r="D15" s="65"/>
      <c r="E15" s="41"/>
      <c r="F15" s="42">
        <f t="shared" si="0"/>
        <v>0</v>
      </c>
      <c r="G15" s="42"/>
      <c r="H15" s="42">
        <f t="shared" si="1"/>
        <v>0</v>
      </c>
      <c r="I15" s="42"/>
      <c r="J15" s="43"/>
      <c r="K15" s="60">
        <f t="shared" si="2"/>
        <v>0</v>
      </c>
      <c r="L15" s="61"/>
      <c r="M15" s="60">
        <f t="shared" si="3"/>
        <v>0</v>
      </c>
      <c r="N15" s="61"/>
      <c r="O15" s="60">
        <f t="shared" si="4"/>
        <v>0</v>
      </c>
      <c r="P15" s="61"/>
      <c r="Q15" s="60">
        <f t="shared" si="5"/>
        <v>0</v>
      </c>
    </row>
    <row r="16" spans="1:20" s="62" customFormat="1" ht="10.5">
      <c r="A16" s="44"/>
      <c r="B16" s="38"/>
      <c r="C16" s="64"/>
      <c r="D16" s="65"/>
      <c r="E16" s="41"/>
      <c r="F16" s="42">
        <f t="shared" si="0"/>
        <v>0</v>
      </c>
      <c r="G16" s="42"/>
      <c r="H16" s="42">
        <f t="shared" si="1"/>
        <v>0</v>
      </c>
      <c r="I16" s="42"/>
      <c r="J16" s="43"/>
      <c r="K16" s="60">
        <f t="shared" si="2"/>
        <v>0</v>
      </c>
      <c r="L16" s="61"/>
      <c r="M16" s="60">
        <f t="shared" si="3"/>
        <v>0</v>
      </c>
      <c r="N16" s="61"/>
      <c r="O16" s="60">
        <f t="shared" si="4"/>
        <v>0</v>
      </c>
      <c r="P16" s="61"/>
      <c r="Q16" s="60">
        <f t="shared" si="5"/>
        <v>0</v>
      </c>
    </row>
    <row r="17" spans="1:17" s="62" customFormat="1" ht="10.5">
      <c r="A17" s="44"/>
      <c r="B17" s="38"/>
      <c r="C17" s="64"/>
      <c r="D17" s="65"/>
      <c r="E17" s="41"/>
      <c r="F17" s="42">
        <f t="shared" si="0"/>
        <v>0</v>
      </c>
      <c r="G17" s="42"/>
      <c r="H17" s="42">
        <f t="shared" si="1"/>
        <v>0</v>
      </c>
      <c r="I17" s="42"/>
      <c r="J17" s="43"/>
      <c r="K17" s="60">
        <f t="shared" si="2"/>
        <v>0</v>
      </c>
      <c r="L17" s="61"/>
      <c r="M17" s="60">
        <f t="shared" si="3"/>
        <v>0</v>
      </c>
      <c r="N17" s="61"/>
      <c r="O17" s="60">
        <f t="shared" si="4"/>
        <v>0</v>
      </c>
      <c r="P17" s="61"/>
      <c r="Q17" s="60">
        <f t="shared" si="5"/>
        <v>0</v>
      </c>
    </row>
    <row r="18" spans="1:17" s="62" customFormat="1" ht="10.5">
      <c r="A18" s="44"/>
      <c r="B18" s="38"/>
      <c r="C18" s="64"/>
      <c r="D18" s="65"/>
      <c r="E18" s="41"/>
      <c r="F18" s="42">
        <f t="shared" si="0"/>
        <v>0</v>
      </c>
      <c r="G18" s="42"/>
      <c r="H18" s="42">
        <f t="shared" si="1"/>
        <v>0</v>
      </c>
      <c r="I18" s="42"/>
      <c r="J18" s="43"/>
      <c r="K18" s="60">
        <f t="shared" si="2"/>
        <v>0</v>
      </c>
      <c r="L18" s="61"/>
      <c r="M18" s="60">
        <f t="shared" si="3"/>
        <v>0</v>
      </c>
      <c r="N18" s="61"/>
      <c r="O18" s="60">
        <f t="shared" si="4"/>
        <v>0</v>
      </c>
      <c r="P18" s="61"/>
      <c r="Q18" s="60">
        <f t="shared" si="5"/>
        <v>0</v>
      </c>
    </row>
    <row r="19" spans="1:17" s="13" customFormat="1" ht="10">
      <c r="A19" s="44"/>
      <c r="B19" s="38"/>
      <c r="C19" s="20"/>
      <c r="D19" s="37"/>
      <c r="E19" s="17"/>
      <c r="F19" s="42">
        <f t="shared" ref="F19:F45" si="6">A19*D19*E19</f>
        <v>0</v>
      </c>
      <c r="G19" s="42"/>
      <c r="H19" s="42">
        <f t="shared" ref="H19" si="7">A19*D19*G19</f>
        <v>0</v>
      </c>
      <c r="I19" s="15"/>
      <c r="J19" s="43"/>
      <c r="K19" s="60">
        <f t="shared" ref="K19:K46" si="8">(J19+I19)*D19*A19</f>
        <v>0</v>
      </c>
      <c r="L19" s="61"/>
      <c r="M19" s="60">
        <f>L19*D19*A19</f>
        <v>0</v>
      </c>
      <c r="N19" s="19"/>
      <c r="O19" s="60">
        <f>A19*D19*N19</f>
        <v>0</v>
      </c>
      <c r="P19" s="19"/>
      <c r="Q19" s="60">
        <f>P19*D19*A19</f>
        <v>0</v>
      </c>
    </row>
    <row r="20" spans="1:17" s="13" customFormat="1" ht="10">
      <c r="A20" s="44"/>
      <c r="B20" s="38"/>
      <c r="C20" s="20"/>
      <c r="D20" s="37"/>
      <c r="E20" s="17"/>
      <c r="F20" s="42">
        <f t="shared" si="6"/>
        <v>0</v>
      </c>
      <c r="G20" s="42"/>
      <c r="H20" s="42">
        <f>A20*D20*G20</f>
        <v>0</v>
      </c>
      <c r="I20" s="15"/>
      <c r="J20" s="43"/>
      <c r="K20" s="60">
        <f>(J20+I20)*D20*A20</f>
        <v>0</v>
      </c>
      <c r="L20" s="61"/>
      <c r="M20" s="60">
        <f t="shared" ref="M20:M46" si="9">L20*D20*A20</f>
        <v>0</v>
      </c>
      <c r="N20" s="19"/>
      <c r="O20" s="60">
        <f t="shared" ref="O20:O46" si="10">A20*D20*N20</f>
        <v>0</v>
      </c>
      <c r="P20" s="19"/>
      <c r="Q20" s="60">
        <f t="shared" ref="Q20:Q46" si="11">P20*D20*A20</f>
        <v>0</v>
      </c>
    </row>
    <row r="21" spans="1:17" s="62" customFormat="1" ht="10">
      <c r="A21" s="44"/>
      <c r="B21" s="38"/>
      <c r="C21" s="20"/>
      <c r="D21" s="37"/>
      <c r="E21" s="41"/>
      <c r="F21" s="42">
        <f t="shared" si="6"/>
        <v>0</v>
      </c>
      <c r="G21" s="42"/>
      <c r="H21" s="42">
        <f t="shared" ref="H21:H25" si="12">A21*D21*G21</f>
        <v>0</v>
      </c>
      <c r="I21" s="15"/>
      <c r="J21" s="43"/>
      <c r="K21" s="60">
        <f t="shared" si="8"/>
        <v>0</v>
      </c>
      <c r="L21" s="61"/>
      <c r="M21" s="60">
        <f t="shared" si="9"/>
        <v>0</v>
      </c>
      <c r="N21" s="19"/>
      <c r="O21" s="60">
        <f t="shared" si="10"/>
        <v>0</v>
      </c>
      <c r="P21" s="19"/>
      <c r="Q21" s="60">
        <f t="shared" si="11"/>
        <v>0</v>
      </c>
    </row>
    <row r="22" spans="1:17" s="62" customFormat="1" ht="10">
      <c r="A22" s="44"/>
      <c r="B22" s="38"/>
      <c r="C22" s="20"/>
      <c r="D22" s="37"/>
      <c r="E22" s="41"/>
      <c r="F22" s="42">
        <f t="shared" si="6"/>
        <v>0</v>
      </c>
      <c r="G22" s="42"/>
      <c r="H22" s="42">
        <f t="shared" si="12"/>
        <v>0</v>
      </c>
      <c r="I22" s="15"/>
      <c r="J22" s="43"/>
      <c r="K22" s="60">
        <f t="shared" si="8"/>
        <v>0</v>
      </c>
      <c r="L22" s="61"/>
      <c r="M22" s="60">
        <f t="shared" si="9"/>
        <v>0</v>
      </c>
      <c r="N22" s="19"/>
      <c r="O22" s="60">
        <f t="shared" si="10"/>
        <v>0</v>
      </c>
      <c r="P22" s="19"/>
      <c r="Q22" s="60">
        <f t="shared" si="11"/>
        <v>0</v>
      </c>
    </row>
    <row r="23" spans="1:17" s="62" customFormat="1" ht="10">
      <c r="A23" s="44"/>
      <c r="B23" s="38"/>
      <c r="C23" s="20"/>
      <c r="D23" s="37"/>
      <c r="E23" s="41"/>
      <c r="F23" s="42">
        <f t="shared" si="6"/>
        <v>0</v>
      </c>
      <c r="G23" s="42"/>
      <c r="H23" s="42">
        <f t="shared" si="12"/>
        <v>0</v>
      </c>
      <c r="I23" s="15"/>
      <c r="J23" s="43"/>
      <c r="K23" s="60">
        <f t="shared" si="8"/>
        <v>0</v>
      </c>
      <c r="L23" s="61"/>
      <c r="M23" s="60">
        <f t="shared" si="9"/>
        <v>0</v>
      </c>
      <c r="N23" s="19"/>
      <c r="O23" s="60">
        <f t="shared" si="10"/>
        <v>0</v>
      </c>
      <c r="P23" s="19"/>
      <c r="Q23" s="60">
        <f t="shared" si="11"/>
        <v>0</v>
      </c>
    </row>
    <row r="24" spans="1:17" s="62" customFormat="1" ht="10">
      <c r="A24" s="44"/>
      <c r="B24" s="45"/>
      <c r="C24" s="20"/>
      <c r="D24" s="37"/>
      <c r="E24" s="41"/>
      <c r="F24" s="42">
        <f t="shared" si="6"/>
        <v>0</v>
      </c>
      <c r="G24" s="42"/>
      <c r="H24" s="42">
        <f t="shared" si="12"/>
        <v>0</v>
      </c>
      <c r="I24" s="15"/>
      <c r="J24" s="43"/>
      <c r="K24" s="60">
        <f t="shared" si="8"/>
        <v>0</v>
      </c>
      <c r="L24" s="61"/>
      <c r="M24" s="60">
        <f t="shared" si="9"/>
        <v>0</v>
      </c>
      <c r="N24" s="19"/>
      <c r="O24" s="60">
        <f t="shared" si="10"/>
        <v>0</v>
      </c>
      <c r="P24" s="19"/>
      <c r="Q24" s="60">
        <f t="shared" si="11"/>
        <v>0</v>
      </c>
    </row>
    <row r="25" spans="1:17" s="62" customFormat="1" ht="10">
      <c r="A25" s="44"/>
      <c r="B25" s="38"/>
      <c r="C25" s="20"/>
      <c r="D25" s="40"/>
      <c r="E25" s="41"/>
      <c r="F25" s="42">
        <f t="shared" si="6"/>
        <v>0</v>
      </c>
      <c r="G25" s="42"/>
      <c r="H25" s="42">
        <f t="shared" si="12"/>
        <v>0</v>
      </c>
      <c r="I25" s="15"/>
      <c r="J25" s="43"/>
      <c r="K25" s="60">
        <f t="shared" si="8"/>
        <v>0</v>
      </c>
      <c r="L25" s="61"/>
      <c r="M25" s="60">
        <f t="shared" si="9"/>
        <v>0</v>
      </c>
      <c r="N25" s="19"/>
      <c r="O25" s="60">
        <f t="shared" si="10"/>
        <v>0</v>
      </c>
      <c r="P25" s="19"/>
      <c r="Q25" s="60">
        <f t="shared" si="11"/>
        <v>0</v>
      </c>
    </row>
    <row r="26" spans="1:17" s="62" customFormat="1" ht="10">
      <c r="A26" s="44"/>
      <c r="B26" s="38"/>
      <c r="C26" s="20"/>
      <c r="D26" s="40"/>
      <c r="E26" s="41"/>
      <c r="F26" s="42">
        <f t="shared" si="6"/>
        <v>0</v>
      </c>
      <c r="G26" s="42"/>
      <c r="H26" s="42">
        <f t="shared" ref="H26:H45" si="13">A26*D26*G26</f>
        <v>0</v>
      </c>
      <c r="I26" s="15"/>
      <c r="J26" s="43"/>
      <c r="K26" s="60">
        <f t="shared" si="8"/>
        <v>0</v>
      </c>
      <c r="L26" s="61"/>
      <c r="M26" s="60">
        <f t="shared" si="9"/>
        <v>0</v>
      </c>
      <c r="N26" s="19"/>
      <c r="O26" s="60">
        <f t="shared" si="10"/>
        <v>0</v>
      </c>
      <c r="P26" s="19"/>
      <c r="Q26" s="60">
        <f t="shared" si="11"/>
        <v>0</v>
      </c>
    </row>
    <row r="27" spans="1:17" s="62" customFormat="1" ht="10">
      <c r="A27" s="44"/>
      <c r="B27" s="38"/>
      <c r="C27" s="20"/>
      <c r="D27" s="40"/>
      <c r="E27" s="41"/>
      <c r="F27" s="42">
        <f t="shared" si="6"/>
        <v>0</v>
      </c>
      <c r="G27" s="42"/>
      <c r="H27" s="42">
        <f t="shared" si="13"/>
        <v>0</v>
      </c>
      <c r="I27" s="15"/>
      <c r="J27" s="43"/>
      <c r="K27" s="60">
        <f t="shared" si="8"/>
        <v>0</v>
      </c>
      <c r="L27" s="61"/>
      <c r="M27" s="60">
        <f t="shared" si="9"/>
        <v>0</v>
      </c>
      <c r="N27" s="19"/>
      <c r="O27" s="60">
        <f t="shared" si="10"/>
        <v>0</v>
      </c>
      <c r="P27" s="19"/>
      <c r="Q27" s="60">
        <f t="shared" si="11"/>
        <v>0</v>
      </c>
    </row>
    <row r="28" spans="1:17" s="62" customFormat="1" ht="10">
      <c r="A28" s="44"/>
      <c r="B28" s="45"/>
      <c r="C28" s="20"/>
      <c r="D28" s="40"/>
      <c r="E28" s="41"/>
      <c r="F28" s="42">
        <f t="shared" si="6"/>
        <v>0</v>
      </c>
      <c r="G28" s="42"/>
      <c r="H28" s="42">
        <f t="shared" si="13"/>
        <v>0</v>
      </c>
      <c r="I28" s="15"/>
      <c r="J28" s="43"/>
      <c r="K28" s="60">
        <f t="shared" si="8"/>
        <v>0</v>
      </c>
      <c r="L28" s="61"/>
      <c r="M28" s="60">
        <f t="shared" si="9"/>
        <v>0</v>
      </c>
      <c r="N28" s="19"/>
      <c r="O28" s="60">
        <f t="shared" si="10"/>
        <v>0</v>
      </c>
      <c r="P28" s="19"/>
      <c r="Q28" s="60">
        <f t="shared" si="11"/>
        <v>0</v>
      </c>
    </row>
    <row r="29" spans="1:17" s="62" customFormat="1" ht="10">
      <c r="A29" s="44"/>
      <c r="B29" s="45"/>
      <c r="C29" s="20"/>
      <c r="D29" s="40"/>
      <c r="E29" s="41"/>
      <c r="F29" s="42">
        <f t="shared" si="6"/>
        <v>0</v>
      </c>
      <c r="G29" s="42"/>
      <c r="H29" s="42">
        <f t="shared" si="13"/>
        <v>0</v>
      </c>
      <c r="I29" s="15"/>
      <c r="J29" s="43"/>
      <c r="K29" s="60">
        <f t="shared" si="8"/>
        <v>0</v>
      </c>
      <c r="L29" s="61"/>
      <c r="M29" s="60">
        <f t="shared" si="9"/>
        <v>0</v>
      </c>
      <c r="N29" s="19"/>
      <c r="O29" s="60">
        <f t="shared" si="10"/>
        <v>0</v>
      </c>
      <c r="P29" s="19"/>
      <c r="Q29" s="60">
        <f t="shared" si="11"/>
        <v>0</v>
      </c>
    </row>
    <row r="30" spans="1:17" s="13" customFormat="1" ht="10.25" customHeight="1">
      <c r="A30" s="44"/>
      <c r="B30" s="38"/>
      <c r="C30" s="20"/>
      <c r="D30" s="37"/>
      <c r="E30" s="17"/>
      <c r="F30" s="42">
        <f t="shared" si="6"/>
        <v>0</v>
      </c>
      <c r="G30" s="42"/>
      <c r="H30" s="42">
        <f t="shared" si="13"/>
        <v>0</v>
      </c>
      <c r="I30" s="15"/>
      <c r="J30" s="43"/>
      <c r="K30" s="60">
        <f t="shared" si="8"/>
        <v>0</v>
      </c>
      <c r="L30" s="61"/>
      <c r="M30" s="60">
        <f t="shared" si="9"/>
        <v>0</v>
      </c>
      <c r="N30" s="19"/>
      <c r="O30" s="60">
        <f t="shared" si="10"/>
        <v>0</v>
      </c>
      <c r="P30" s="19"/>
      <c r="Q30" s="60">
        <f t="shared" si="11"/>
        <v>0</v>
      </c>
    </row>
    <row r="31" spans="1:17" s="13" customFormat="1" ht="10.25" customHeight="1">
      <c r="A31" s="44"/>
      <c r="B31" s="38"/>
      <c r="C31" s="20"/>
      <c r="D31" s="37"/>
      <c r="E31" s="17"/>
      <c r="F31" s="42">
        <f t="shared" si="6"/>
        <v>0</v>
      </c>
      <c r="G31" s="42"/>
      <c r="H31" s="42">
        <f t="shared" si="13"/>
        <v>0</v>
      </c>
      <c r="I31" s="15"/>
      <c r="J31" s="43"/>
      <c r="K31" s="60">
        <f t="shared" si="8"/>
        <v>0</v>
      </c>
      <c r="L31" s="61"/>
      <c r="M31" s="60">
        <f t="shared" si="9"/>
        <v>0</v>
      </c>
      <c r="N31" s="19"/>
      <c r="O31" s="60">
        <f t="shared" si="10"/>
        <v>0</v>
      </c>
      <c r="P31" s="19"/>
      <c r="Q31" s="60">
        <f t="shared" si="11"/>
        <v>0</v>
      </c>
    </row>
    <row r="32" spans="1:17" s="13" customFormat="1" ht="10.25" customHeight="1">
      <c r="A32" s="44"/>
      <c r="B32" s="38"/>
      <c r="C32" s="20"/>
      <c r="D32" s="37"/>
      <c r="E32" s="17"/>
      <c r="F32" s="42">
        <f t="shared" si="6"/>
        <v>0</v>
      </c>
      <c r="G32" s="42"/>
      <c r="H32" s="42">
        <f t="shared" si="13"/>
        <v>0</v>
      </c>
      <c r="I32" s="15"/>
      <c r="J32" s="43"/>
      <c r="K32" s="60">
        <f t="shared" si="8"/>
        <v>0</v>
      </c>
      <c r="L32" s="61"/>
      <c r="M32" s="60">
        <f t="shared" si="9"/>
        <v>0</v>
      </c>
      <c r="N32" s="19"/>
      <c r="O32" s="60">
        <f t="shared" si="10"/>
        <v>0</v>
      </c>
      <c r="P32" s="19"/>
      <c r="Q32" s="60">
        <f t="shared" si="11"/>
        <v>0</v>
      </c>
    </row>
    <row r="33" spans="1:17" s="13" customFormat="1" ht="10.25" customHeight="1">
      <c r="A33" s="44"/>
      <c r="B33" s="38"/>
      <c r="C33" s="20"/>
      <c r="D33" s="37"/>
      <c r="E33" s="17"/>
      <c r="F33" s="42">
        <f t="shared" si="6"/>
        <v>0</v>
      </c>
      <c r="G33" s="42"/>
      <c r="H33" s="42">
        <f t="shared" si="13"/>
        <v>0</v>
      </c>
      <c r="I33" s="15"/>
      <c r="J33" s="43"/>
      <c r="K33" s="60">
        <f t="shared" si="8"/>
        <v>0</v>
      </c>
      <c r="L33" s="61"/>
      <c r="M33" s="60">
        <f t="shared" si="9"/>
        <v>0</v>
      </c>
      <c r="N33" s="19"/>
      <c r="O33" s="60">
        <f t="shared" si="10"/>
        <v>0</v>
      </c>
      <c r="P33" s="19"/>
      <c r="Q33" s="60">
        <f t="shared" si="11"/>
        <v>0</v>
      </c>
    </row>
    <row r="34" spans="1:17" s="13" customFormat="1" ht="10.25" customHeight="1">
      <c r="A34" s="44"/>
      <c r="B34" s="38"/>
      <c r="C34" s="20"/>
      <c r="D34" s="37"/>
      <c r="E34" s="17"/>
      <c r="F34" s="42">
        <f t="shared" si="6"/>
        <v>0</v>
      </c>
      <c r="G34" s="42"/>
      <c r="H34" s="42">
        <f t="shared" si="13"/>
        <v>0</v>
      </c>
      <c r="I34" s="15"/>
      <c r="J34" s="43"/>
      <c r="K34" s="60">
        <f t="shared" si="8"/>
        <v>0</v>
      </c>
      <c r="L34" s="61"/>
      <c r="M34" s="60">
        <f t="shared" si="9"/>
        <v>0</v>
      </c>
      <c r="N34" s="19"/>
      <c r="O34" s="60">
        <f t="shared" si="10"/>
        <v>0</v>
      </c>
      <c r="P34" s="19"/>
      <c r="Q34" s="60">
        <f t="shared" si="11"/>
        <v>0</v>
      </c>
    </row>
    <row r="35" spans="1:17" s="13" customFormat="1" ht="10.25" customHeight="1">
      <c r="A35" s="44"/>
      <c r="B35" s="38"/>
      <c r="C35" s="20"/>
      <c r="D35" s="37"/>
      <c r="E35" s="17"/>
      <c r="F35" s="42">
        <f t="shared" si="6"/>
        <v>0</v>
      </c>
      <c r="G35" s="42"/>
      <c r="H35" s="42">
        <f t="shared" si="13"/>
        <v>0</v>
      </c>
      <c r="I35" s="15"/>
      <c r="J35" s="43"/>
      <c r="K35" s="60">
        <f t="shared" si="8"/>
        <v>0</v>
      </c>
      <c r="L35" s="61"/>
      <c r="M35" s="60">
        <f t="shared" si="9"/>
        <v>0</v>
      </c>
      <c r="N35" s="19"/>
      <c r="O35" s="60">
        <f t="shared" si="10"/>
        <v>0</v>
      </c>
      <c r="P35" s="19"/>
      <c r="Q35" s="60">
        <f t="shared" si="11"/>
        <v>0</v>
      </c>
    </row>
    <row r="36" spans="1:17" s="13" customFormat="1" ht="10.25" customHeight="1">
      <c r="A36" s="44"/>
      <c r="B36" s="38"/>
      <c r="C36" s="20"/>
      <c r="D36" s="37"/>
      <c r="E36" s="17"/>
      <c r="F36" s="42">
        <f t="shared" si="6"/>
        <v>0</v>
      </c>
      <c r="G36" s="42"/>
      <c r="H36" s="42">
        <f t="shared" si="13"/>
        <v>0</v>
      </c>
      <c r="I36" s="15"/>
      <c r="J36" s="43"/>
      <c r="K36" s="60">
        <f t="shared" si="8"/>
        <v>0</v>
      </c>
      <c r="L36" s="61"/>
      <c r="M36" s="60">
        <f t="shared" si="9"/>
        <v>0</v>
      </c>
      <c r="N36" s="19"/>
      <c r="O36" s="60">
        <f t="shared" si="10"/>
        <v>0</v>
      </c>
      <c r="P36" s="19"/>
      <c r="Q36" s="60">
        <f t="shared" si="11"/>
        <v>0</v>
      </c>
    </row>
    <row r="37" spans="1:17" s="13" customFormat="1" ht="10.25" customHeight="1">
      <c r="A37" s="44"/>
      <c r="B37" s="38"/>
      <c r="C37" s="20"/>
      <c r="D37" s="37"/>
      <c r="E37" s="17"/>
      <c r="F37" s="42">
        <f t="shared" si="6"/>
        <v>0</v>
      </c>
      <c r="G37" s="42"/>
      <c r="H37" s="42">
        <f t="shared" si="13"/>
        <v>0</v>
      </c>
      <c r="I37" s="15"/>
      <c r="J37" s="43"/>
      <c r="K37" s="60">
        <f t="shared" si="8"/>
        <v>0</v>
      </c>
      <c r="L37" s="61"/>
      <c r="M37" s="60">
        <f t="shared" si="9"/>
        <v>0</v>
      </c>
      <c r="N37" s="19"/>
      <c r="O37" s="60">
        <f t="shared" si="10"/>
        <v>0</v>
      </c>
      <c r="P37" s="19"/>
      <c r="Q37" s="60">
        <f t="shared" si="11"/>
        <v>0</v>
      </c>
    </row>
    <row r="38" spans="1:17" s="13" customFormat="1" ht="10.25" customHeight="1">
      <c r="A38" s="44"/>
      <c r="B38" s="38"/>
      <c r="C38" s="20"/>
      <c r="D38" s="37"/>
      <c r="E38" s="17"/>
      <c r="F38" s="42">
        <f t="shared" si="6"/>
        <v>0</v>
      </c>
      <c r="G38" s="42"/>
      <c r="H38" s="42">
        <f t="shared" si="13"/>
        <v>0</v>
      </c>
      <c r="I38" s="15"/>
      <c r="J38" s="43"/>
      <c r="K38" s="60">
        <f t="shared" si="8"/>
        <v>0</v>
      </c>
      <c r="L38" s="61"/>
      <c r="M38" s="60">
        <f t="shared" si="9"/>
        <v>0</v>
      </c>
      <c r="N38" s="19"/>
      <c r="O38" s="60">
        <f t="shared" si="10"/>
        <v>0</v>
      </c>
      <c r="P38" s="19"/>
      <c r="Q38" s="60">
        <f t="shared" si="11"/>
        <v>0</v>
      </c>
    </row>
    <row r="39" spans="1:17" s="13" customFormat="1" ht="10.25" customHeight="1">
      <c r="A39" s="44"/>
      <c r="B39" s="38"/>
      <c r="C39" s="20"/>
      <c r="D39" s="37"/>
      <c r="E39" s="17"/>
      <c r="F39" s="42">
        <f t="shared" si="6"/>
        <v>0</v>
      </c>
      <c r="G39" s="42"/>
      <c r="H39" s="42">
        <f t="shared" si="13"/>
        <v>0</v>
      </c>
      <c r="I39" s="15"/>
      <c r="J39" s="43"/>
      <c r="K39" s="60">
        <f t="shared" si="8"/>
        <v>0</v>
      </c>
      <c r="L39" s="61"/>
      <c r="M39" s="60">
        <f t="shared" si="9"/>
        <v>0</v>
      </c>
      <c r="N39" s="19"/>
      <c r="O39" s="60">
        <f t="shared" si="10"/>
        <v>0</v>
      </c>
      <c r="P39" s="19"/>
      <c r="Q39" s="60">
        <f t="shared" si="11"/>
        <v>0</v>
      </c>
    </row>
    <row r="40" spans="1:17" s="13" customFormat="1" ht="10.25" customHeight="1">
      <c r="A40" s="44"/>
      <c r="B40" s="38"/>
      <c r="C40" s="20"/>
      <c r="D40" s="37"/>
      <c r="E40" s="17"/>
      <c r="F40" s="42">
        <f t="shared" si="6"/>
        <v>0</v>
      </c>
      <c r="G40" s="42"/>
      <c r="H40" s="42">
        <f t="shared" si="13"/>
        <v>0</v>
      </c>
      <c r="I40" s="15"/>
      <c r="J40" s="43"/>
      <c r="K40" s="60">
        <f t="shared" si="8"/>
        <v>0</v>
      </c>
      <c r="L40" s="61"/>
      <c r="M40" s="60">
        <f t="shared" si="9"/>
        <v>0</v>
      </c>
      <c r="N40" s="19"/>
      <c r="O40" s="60">
        <f t="shared" si="10"/>
        <v>0</v>
      </c>
      <c r="P40" s="19"/>
      <c r="Q40" s="60">
        <f t="shared" si="11"/>
        <v>0</v>
      </c>
    </row>
    <row r="41" spans="1:17" s="13" customFormat="1" ht="10.25" customHeight="1">
      <c r="A41" s="44"/>
      <c r="B41" s="38"/>
      <c r="C41" s="20"/>
      <c r="D41" s="37"/>
      <c r="E41" s="17"/>
      <c r="F41" s="42">
        <f t="shared" si="6"/>
        <v>0</v>
      </c>
      <c r="G41" s="42"/>
      <c r="H41" s="42">
        <f t="shared" si="13"/>
        <v>0</v>
      </c>
      <c r="I41" s="15"/>
      <c r="J41" s="43"/>
      <c r="K41" s="60">
        <f t="shared" si="8"/>
        <v>0</v>
      </c>
      <c r="L41" s="61"/>
      <c r="M41" s="60">
        <f t="shared" si="9"/>
        <v>0</v>
      </c>
      <c r="N41" s="19"/>
      <c r="O41" s="60">
        <f t="shared" si="10"/>
        <v>0</v>
      </c>
      <c r="P41" s="19"/>
      <c r="Q41" s="60">
        <f t="shared" si="11"/>
        <v>0</v>
      </c>
    </row>
    <row r="42" spans="1:17" s="13" customFormat="1" ht="10.25" customHeight="1">
      <c r="A42" s="44"/>
      <c r="B42" s="38"/>
      <c r="C42" s="20"/>
      <c r="D42" s="37"/>
      <c r="E42" s="17"/>
      <c r="F42" s="42">
        <f t="shared" si="6"/>
        <v>0</v>
      </c>
      <c r="G42" s="42"/>
      <c r="H42" s="42">
        <f t="shared" si="13"/>
        <v>0</v>
      </c>
      <c r="I42" s="15"/>
      <c r="J42" s="43"/>
      <c r="K42" s="60">
        <f t="shared" si="8"/>
        <v>0</v>
      </c>
      <c r="L42" s="61"/>
      <c r="M42" s="60">
        <f t="shared" si="9"/>
        <v>0</v>
      </c>
      <c r="N42" s="19"/>
      <c r="O42" s="60">
        <f t="shared" si="10"/>
        <v>0</v>
      </c>
      <c r="P42" s="19"/>
      <c r="Q42" s="60">
        <f t="shared" si="11"/>
        <v>0</v>
      </c>
    </row>
    <row r="43" spans="1:17" s="13" customFormat="1" ht="10.25" customHeight="1">
      <c r="A43" s="44"/>
      <c r="B43" s="38"/>
      <c r="C43" s="20"/>
      <c r="D43" s="37"/>
      <c r="E43" s="41"/>
      <c r="F43" s="42">
        <f t="shared" si="6"/>
        <v>0</v>
      </c>
      <c r="G43" s="42"/>
      <c r="H43" s="42">
        <f t="shared" si="13"/>
        <v>0</v>
      </c>
      <c r="I43" s="15"/>
      <c r="J43" s="43"/>
      <c r="K43" s="60">
        <f t="shared" si="8"/>
        <v>0</v>
      </c>
      <c r="L43" s="61"/>
      <c r="M43" s="60">
        <f t="shared" si="9"/>
        <v>0</v>
      </c>
      <c r="N43" s="19"/>
      <c r="O43" s="60">
        <f t="shared" si="10"/>
        <v>0</v>
      </c>
      <c r="P43" s="19"/>
      <c r="Q43" s="60">
        <f t="shared" si="11"/>
        <v>0</v>
      </c>
    </row>
    <row r="44" spans="1:17" s="13" customFormat="1" ht="10.25" customHeight="1">
      <c r="A44" s="44"/>
      <c r="B44" s="38"/>
      <c r="C44" s="20"/>
      <c r="D44" s="37"/>
      <c r="E44" s="41"/>
      <c r="F44" s="42">
        <f t="shared" si="6"/>
        <v>0</v>
      </c>
      <c r="G44" s="42"/>
      <c r="H44" s="42">
        <f t="shared" si="13"/>
        <v>0</v>
      </c>
      <c r="I44" s="42"/>
      <c r="J44" s="43"/>
      <c r="K44" s="60">
        <f t="shared" si="8"/>
        <v>0</v>
      </c>
      <c r="L44" s="61"/>
      <c r="M44" s="60">
        <f t="shared" si="9"/>
        <v>0</v>
      </c>
      <c r="N44" s="19"/>
      <c r="O44" s="60">
        <f t="shared" si="10"/>
        <v>0</v>
      </c>
      <c r="P44" s="19"/>
      <c r="Q44" s="60">
        <f t="shared" si="11"/>
        <v>0</v>
      </c>
    </row>
    <row r="45" spans="1:17" s="13" customFormat="1" ht="10.25" customHeight="1">
      <c r="A45" s="44"/>
      <c r="B45" s="38"/>
      <c r="C45" s="20"/>
      <c r="D45" s="37"/>
      <c r="E45" s="41"/>
      <c r="F45" s="42">
        <f t="shared" si="6"/>
        <v>0</v>
      </c>
      <c r="G45" s="42"/>
      <c r="H45" s="42">
        <f t="shared" si="13"/>
        <v>0</v>
      </c>
      <c r="I45" s="42"/>
      <c r="J45" s="43"/>
      <c r="K45" s="60">
        <f t="shared" si="8"/>
        <v>0</v>
      </c>
      <c r="L45" s="61"/>
      <c r="M45" s="60">
        <f t="shared" si="9"/>
        <v>0</v>
      </c>
      <c r="N45" s="19"/>
      <c r="O45" s="60">
        <f t="shared" si="10"/>
        <v>0</v>
      </c>
      <c r="P45" s="19"/>
      <c r="Q45" s="60">
        <f t="shared" si="11"/>
        <v>0</v>
      </c>
    </row>
    <row r="46" spans="1:17" s="33" customFormat="1" ht="18.75" customHeight="1" thickBot="1">
      <c r="A46" s="22"/>
      <c r="B46" s="23"/>
      <c r="C46" s="34"/>
      <c r="D46" s="25"/>
      <c r="E46" s="26"/>
      <c r="F46" s="23"/>
      <c r="G46" s="23"/>
      <c r="H46" s="23"/>
      <c r="I46" s="23"/>
      <c r="J46" s="24"/>
      <c r="K46" s="60">
        <f t="shared" si="8"/>
        <v>0</v>
      </c>
      <c r="L46" s="27"/>
      <c r="M46" s="25">
        <f t="shared" si="9"/>
        <v>0</v>
      </c>
      <c r="N46" s="27"/>
      <c r="O46" s="60">
        <f t="shared" si="10"/>
        <v>0</v>
      </c>
      <c r="P46" s="27"/>
      <c r="Q46" s="25">
        <f t="shared" si="11"/>
        <v>0</v>
      </c>
    </row>
    <row r="47" spans="1:17" s="8" customFormat="1" ht="14" customHeight="1" thickBot="1">
      <c r="A47" s="365" t="s">
        <v>14</v>
      </c>
      <c r="B47" s="366"/>
      <c r="C47" s="4"/>
      <c r="D47" s="4">
        <f>L2</f>
        <v>1</v>
      </c>
      <c r="E47" s="4"/>
      <c r="F47" s="4">
        <f>SUM(F8:F46)</f>
        <v>0</v>
      </c>
      <c r="G47" s="4"/>
      <c r="H47" s="4">
        <f>SUM(H20:H46)</f>
        <v>0</v>
      </c>
      <c r="I47" s="4"/>
      <c r="J47" s="4"/>
      <c r="K47" s="4">
        <f>SUM(K7:K46)</f>
        <v>0</v>
      </c>
      <c r="L47" s="4"/>
      <c r="M47" s="4">
        <f>SUM(M7:M46)</f>
        <v>0</v>
      </c>
      <c r="N47" s="4"/>
      <c r="O47" s="4">
        <f>SUM(O7:O46)</f>
        <v>0</v>
      </c>
      <c r="P47" s="4"/>
      <c r="Q47" s="5">
        <f>SUM(Q7:Q46)</f>
        <v>0</v>
      </c>
    </row>
    <row r="48" spans="1:17" s="8" customFormat="1" ht="14" customHeight="1" thickBot="1">
      <c r="A48" s="365" t="s">
        <v>74</v>
      </c>
      <c r="B48" s="366"/>
      <c r="C48" s="4"/>
      <c r="D48" s="4">
        <f>SUM(F47:Q47)</f>
        <v>0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</row>
    <row r="49" spans="1:17" s="10" customFormat="1" ht="18.75" customHeight="1" thickBot="1">
      <c r="A49" s="365" t="s">
        <v>14</v>
      </c>
      <c r="B49" s="366"/>
      <c r="C49" s="4"/>
      <c r="D49" s="4">
        <f>+D47</f>
        <v>1</v>
      </c>
      <c r="E49" s="4"/>
      <c r="F49" s="4">
        <f>F47/$D$47</f>
        <v>0</v>
      </c>
      <c r="G49" s="4"/>
      <c r="H49" s="4">
        <f>H47/$D$47</f>
        <v>0</v>
      </c>
      <c r="I49" s="4"/>
      <c r="J49" s="4"/>
      <c r="K49" s="4">
        <f>K47/D47</f>
        <v>0</v>
      </c>
      <c r="L49" s="4"/>
      <c r="M49" s="4">
        <f>M47/D47</f>
        <v>0</v>
      </c>
      <c r="N49" s="4"/>
      <c r="O49" s="4">
        <f>O47/D47</f>
        <v>0</v>
      </c>
      <c r="P49" s="4"/>
      <c r="Q49" s="5">
        <f>Q47/D47</f>
        <v>0</v>
      </c>
    </row>
    <row r="50" spans="1:17" s="33" customFormat="1" ht="13.25" customHeight="1" thickBot="1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</row>
    <row r="51" spans="1:17" s="8" customFormat="1" ht="25.5" customHeight="1" thickBot="1">
      <c r="A51" s="7"/>
      <c r="B51" s="7"/>
      <c r="C51" s="7"/>
      <c r="D51" s="7"/>
      <c r="E51" s="7"/>
      <c r="F51" s="424" t="str">
        <f>E5</f>
        <v>MATERIEL INTERNE</v>
      </c>
      <c r="G51" s="425"/>
      <c r="H51" s="424" t="str">
        <f>G5</f>
        <v>MATERIEL EXTERNE</v>
      </c>
      <c r="I51" s="425"/>
      <c r="J51" s="426" t="s">
        <v>82</v>
      </c>
      <c r="K51" s="425"/>
      <c r="L51" s="427" t="str">
        <f>L4</f>
        <v>FOURNITURES INCORPOREES</v>
      </c>
      <c r="M51" s="425"/>
      <c r="N51" s="428" t="str">
        <f>N4</f>
        <v>SOUS-TRAITANCE &amp; PRESTATIONS</v>
      </c>
      <c r="O51" s="429"/>
      <c r="P51" s="425" t="str">
        <f>P4</f>
        <v>CO-TRAITANCE</v>
      </c>
      <c r="Q51" s="430"/>
    </row>
    <row r="52" spans="1:17" s="8" customFormat="1" ht="25.5" customHeight="1" thickBot="1">
      <c r="A52" s="7"/>
      <c r="B52" s="7"/>
      <c r="C52" s="442" t="s">
        <v>18</v>
      </c>
      <c r="D52" s="443"/>
      <c r="E52" s="432"/>
      <c r="F52" s="431">
        <f>F47</f>
        <v>0</v>
      </c>
      <c r="G52" s="432"/>
      <c r="H52" s="431">
        <f>H47</f>
        <v>0</v>
      </c>
      <c r="I52" s="432"/>
      <c r="J52" s="440">
        <f>K47</f>
        <v>0</v>
      </c>
      <c r="K52" s="432"/>
      <c r="L52" s="440">
        <f>M47</f>
        <v>0</v>
      </c>
      <c r="M52" s="432"/>
      <c r="N52" s="440">
        <f>O47</f>
        <v>0</v>
      </c>
      <c r="O52" s="432"/>
      <c r="P52" s="440">
        <f>Q47</f>
        <v>0</v>
      </c>
      <c r="Q52" s="441"/>
    </row>
    <row r="53" spans="1:17" ht="24" customHeight="1" thickBot="1">
      <c r="A53" s="7"/>
      <c r="B53" s="7"/>
      <c r="C53" s="442" t="s">
        <v>75</v>
      </c>
      <c r="D53" s="443"/>
      <c r="E53" s="432"/>
      <c r="F53" s="433">
        <f>F49</f>
        <v>0</v>
      </c>
      <c r="G53" s="429"/>
      <c r="H53" s="433">
        <f>H49</f>
        <v>0</v>
      </c>
      <c r="I53" s="429"/>
      <c r="J53" s="428">
        <f>K49</f>
        <v>0</v>
      </c>
      <c r="K53" s="429"/>
      <c r="L53" s="428">
        <f>M49</f>
        <v>0</v>
      </c>
      <c r="M53" s="429"/>
      <c r="N53" s="428">
        <f>O49</f>
        <v>0</v>
      </c>
      <c r="O53" s="429"/>
      <c r="P53" s="428">
        <f>Q49</f>
        <v>0</v>
      </c>
      <c r="Q53" s="444"/>
    </row>
    <row r="54" spans="1:17" ht="24" customHeight="1" thickBot="1">
      <c r="A54" s="7"/>
      <c r="B54" s="7"/>
      <c r="C54" s="418" t="s">
        <v>17</v>
      </c>
      <c r="D54" s="419"/>
      <c r="E54" s="420"/>
      <c r="F54" s="58"/>
      <c r="G54" s="48"/>
      <c r="H54" s="58"/>
      <c r="I54" s="48"/>
      <c r="J54" s="421">
        <f>SUM(F53:Q53)</f>
        <v>0</v>
      </c>
      <c r="K54" s="422"/>
      <c r="L54" s="422"/>
      <c r="M54" s="422"/>
      <c r="N54" s="422"/>
      <c r="O54" s="422"/>
      <c r="P54" s="422"/>
      <c r="Q54" s="423"/>
    </row>
    <row r="55" spans="1:17" ht="22.5" customHeight="1" thickBot="1">
      <c r="A55" s="9"/>
      <c r="B55" s="9"/>
      <c r="C55" s="395" t="s">
        <v>17</v>
      </c>
      <c r="D55" s="434"/>
      <c r="E55" s="435"/>
      <c r="F55" s="436"/>
      <c r="G55" s="434"/>
      <c r="H55" s="434"/>
      <c r="I55" s="435"/>
      <c r="J55" s="437">
        <f>ROUND(J54,2)</f>
        <v>0</v>
      </c>
      <c r="K55" s="438"/>
      <c r="L55" s="438"/>
      <c r="M55" s="438"/>
      <c r="N55" s="438"/>
      <c r="O55" s="438"/>
      <c r="P55" s="438"/>
      <c r="Q55" s="439"/>
    </row>
    <row r="56" spans="1:17">
      <c r="Q56" s="39">
        <f>J55</f>
        <v>0</v>
      </c>
    </row>
    <row r="57" spans="1:17" ht="15" thickBot="1"/>
    <row r="58" spans="1:17" s="6" customFormat="1" ht="23" customHeight="1" thickBot="1">
      <c r="C58" s="442" t="s">
        <v>238</v>
      </c>
      <c r="D58" s="447"/>
      <c r="E58" s="447"/>
      <c r="F58" s="381">
        <f>Feuille_Vente_Base!S40</f>
        <v>1.6</v>
      </c>
      <c r="G58" s="382"/>
      <c r="H58" s="381">
        <f>Feuille_Vente_Base!S40</f>
        <v>1.6</v>
      </c>
      <c r="I58" s="382"/>
      <c r="J58" s="381">
        <f>Feuille_Vente_Base!S40</f>
        <v>1.6</v>
      </c>
      <c r="K58" s="382"/>
      <c r="L58" s="381">
        <f>Feuille_Vente_Base!T40</f>
        <v>1.6</v>
      </c>
      <c r="M58" s="382"/>
      <c r="N58" s="397">
        <f>Feuille_Vente_Base!U40</f>
        <v>1.6</v>
      </c>
      <c r="O58" s="382"/>
      <c r="P58" s="397">
        <f>Feuille_Vente_Base!V40</f>
        <v>0</v>
      </c>
      <c r="Q58" s="393"/>
    </row>
    <row r="59" spans="1:17" ht="23" customHeight="1" thickBot="1">
      <c r="C59" s="442" t="s">
        <v>239</v>
      </c>
      <c r="D59" s="447"/>
      <c r="E59" s="447"/>
      <c r="F59" s="381">
        <f>F53*F58</f>
        <v>0</v>
      </c>
      <c r="G59" s="382"/>
      <c r="H59" s="381">
        <f>H53*H58</f>
        <v>0</v>
      </c>
      <c r="I59" s="382"/>
      <c r="J59" s="381">
        <f t="shared" ref="J59" si="14">J53*J58</f>
        <v>0</v>
      </c>
      <c r="K59" s="382"/>
      <c r="L59" s="381">
        <f t="shared" ref="L59" si="15">L53*L58</f>
        <v>0</v>
      </c>
      <c r="M59" s="382"/>
      <c r="N59" s="381">
        <f t="shared" ref="N59" si="16">N53*N58</f>
        <v>0</v>
      </c>
      <c r="O59" s="382"/>
      <c r="P59" s="381">
        <f t="shared" ref="P59" si="17">P53*P58</f>
        <v>0</v>
      </c>
      <c r="Q59" s="382"/>
    </row>
    <row r="60" spans="1:17" ht="21" customHeight="1" thickBot="1">
      <c r="C60" s="445" t="s">
        <v>240</v>
      </c>
      <c r="D60" s="446"/>
      <c r="E60" s="446"/>
      <c r="F60" s="395"/>
      <c r="G60" s="434"/>
      <c r="H60" s="434"/>
      <c r="I60" s="435"/>
      <c r="J60" s="437">
        <f>SUM(F59:Q59)</f>
        <v>0</v>
      </c>
      <c r="K60" s="438"/>
      <c r="L60" s="438"/>
      <c r="M60" s="438"/>
      <c r="N60" s="438"/>
      <c r="O60" s="438"/>
      <c r="P60" s="438"/>
      <c r="Q60" s="439"/>
    </row>
    <row r="61" spans="1:17" ht="14.4" customHeight="1">
      <c r="Q61" s="39">
        <f>J60</f>
        <v>0</v>
      </c>
    </row>
    <row r="62" spans="1:17" ht="14.4" customHeight="1"/>
    <row r="63" spans="1:17" ht="14.4" customHeight="1">
      <c r="O63" s="6" t="s">
        <v>254</v>
      </c>
      <c r="Q63" s="39"/>
    </row>
    <row r="64" spans="1:17" ht="14.4" customHeight="1"/>
    <row r="65" ht="14.4" customHeight="1"/>
    <row r="66" ht="14.4" customHeight="1"/>
    <row r="67" ht="14.4" customHeight="1"/>
    <row r="68" ht="14.4" customHeight="1"/>
    <row r="69" ht="14.4" customHeight="1"/>
    <row r="70" ht="14.4" customHeight="1"/>
    <row r="71" ht="14.4" customHeight="1"/>
    <row r="72" ht="14.4" customHeight="1"/>
    <row r="73" ht="14.4" customHeight="1"/>
    <row r="74" ht="14.4" customHeight="1"/>
    <row r="75" ht="14.4" customHeight="1"/>
    <row r="76" ht="14.4" customHeight="1"/>
    <row r="77" ht="14.4" customHeight="1"/>
    <row r="78" ht="14.4" customHeight="1"/>
    <row r="79" ht="14.4" customHeight="1"/>
    <row r="80" ht="14.4" customHeight="1"/>
    <row r="81" ht="14.4" customHeight="1"/>
    <row r="82" ht="14.4" customHeight="1"/>
  </sheetData>
  <mergeCells count="70">
    <mergeCell ref="F59:G59"/>
    <mergeCell ref="C60:E60"/>
    <mergeCell ref="F60:I60"/>
    <mergeCell ref="J60:Q60"/>
    <mergeCell ref="P58:Q58"/>
    <mergeCell ref="C59:E59"/>
    <mergeCell ref="H59:I59"/>
    <mergeCell ref="J59:K59"/>
    <mergeCell ref="L59:M59"/>
    <mergeCell ref="N59:O59"/>
    <mergeCell ref="P59:Q59"/>
    <mergeCell ref="C58:E58"/>
    <mergeCell ref="H58:I58"/>
    <mergeCell ref="J58:K58"/>
    <mergeCell ref="L58:M58"/>
    <mergeCell ref="N58:O58"/>
    <mergeCell ref="F58:G58"/>
    <mergeCell ref="C55:E55"/>
    <mergeCell ref="F55:I55"/>
    <mergeCell ref="J55:Q55"/>
    <mergeCell ref="P52:Q52"/>
    <mergeCell ref="C53:E53"/>
    <mergeCell ref="H53:I53"/>
    <mergeCell ref="J53:K53"/>
    <mergeCell ref="L53:M53"/>
    <mergeCell ref="N53:O53"/>
    <mergeCell ref="P53:Q53"/>
    <mergeCell ref="C52:E52"/>
    <mergeCell ref="H52:I52"/>
    <mergeCell ref="J52:K52"/>
    <mergeCell ref="L52:M52"/>
    <mergeCell ref="N52:O52"/>
    <mergeCell ref="C54:E54"/>
    <mergeCell ref="J54:Q54"/>
    <mergeCell ref="A49:B49"/>
    <mergeCell ref="H51:I51"/>
    <mergeCell ref="J51:K51"/>
    <mergeCell ref="L51:M51"/>
    <mergeCell ref="N51:O51"/>
    <mergeCell ref="P51:Q51"/>
    <mergeCell ref="F51:G51"/>
    <mergeCell ref="F52:G52"/>
    <mergeCell ref="F53:G53"/>
    <mergeCell ref="A48:B48"/>
    <mergeCell ref="I5:I6"/>
    <mergeCell ref="J5:J6"/>
    <mergeCell ref="K5:K6"/>
    <mergeCell ref="A47:B47"/>
    <mergeCell ref="E5:F5"/>
    <mergeCell ref="G5:H5"/>
    <mergeCell ref="N4:O4"/>
    <mergeCell ref="P4:Q4"/>
    <mergeCell ref="A5:B5"/>
    <mergeCell ref="N5:N6"/>
    <mergeCell ref="O5:O6"/>
    <mergeCell ref="P5:P6"/>
    <mergeCell ref="Q5:Q6"/>
    <mergeCell ref="L5:L6"/>
    <mergeCell ref="M5:M6"/>
    <mergeCell ref="A4:B4"/>
    <mergeCell ref="C4:C6"/>
    <mergeCell ref="D4:D6"/>
    <mergeCell ref="E4:K4"/>
    <mergeCell ref="L4:M4"/>
    <mergeCell ref="A2:C2"/>
    <mergeCell ref="J2:K2"/>
    <mergeCell ref="M2:Q2"/>
    <mergeCell ref="A1:Q1"/>
    <mergeCell ref="A3:C3"/>
    <mergeCell ref="D3:Q3"/>
  </mergeCells>
  <pageMargins left="0.78740157480314965" right="0.78740157480314965" top="0.98425196850393704" bottom="0.98425196850393704" header="0.51181102362204722" footer="0.51181102362204722"/>
  <pageSetup paperSize="9" scale="56" orientation="landscape" r:id="rId1"/>
  <headerFooter alignWithMargins="0">
    <oddHeader>&amp;C&amp;"Arial,Gras"&amp;14DETAIL ESTIMATIF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Bibliothèque</vt:lpstr>
      <vt:lpstr>Feuille_Vente_Base</vt:lpstr>
      <vt:lpstr>D.E.Vendu</vt:lpstr>
      <vt:lpstr>D.E.Sec</vt:lpstr>
      <vt:lpstr>Planning</vt:lpstr>
      <vt:lpstr>1</vt:lpstr>
      <vt:lpstr>SD1</vt:lpstr>
      <vt:lpstr>2</vt:lpstr>
      <vt:lpstr>3</vt:lpstr>
      <vt:lpstr>4</vt:lpstr>
      <vt:lpstr>Feuille_Vente_Base!Zone_d_impression</vt:lpstr>
    </vt:vector>
  </TitlesOfParts>
  <Company>Vinci construction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LE-RAY Gael</dc:creator>
  <cp:lastModifiedBy>DA-COSTA Luana</cp:lastModifiedBy>
  <cp:lastPrinted>2019-07-05T11:52:14Z</cp:lastPrinted>
  <dcterms:created xsi:type="dcterms:W3CDTF">2012-01-17T15:37:50Z</dcterms:created>
  <dcterms:modified xsi:type="dcterms:W3CDTF">2021-08-04T11:53:27Z</dcterms:modified>
</cp:coreProperties>
</file>