
<file path=[Content_Types].xml><?xml version="1.0" encoding="utf-8"?>
<Types xmlns="http://schemas.openxmlformats.org/package/2006/content-types"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913"/>
  <workbookPr/>
  <mc:AlternateContent xmlns:mc="http://schemas.openxmlformats.org/markup-compatibility/2006">
    <mc:Choice Requires="x15">
      <x15ac:absPath xmlns:x15ac="http://schemas.microsoft.com/office/spreadsheetml/2010/11/ac" url="/Users/mallo/Documents/Le petit Circuit Stock /"/>
    </mc:Choice>
  </mc:AlternateContent>
  <xr:revisionPtr revIDLastSave="0" documentId="13_ncr:1_{17C1AF7C-BE57-F54E-98C9-440A7B647A29}" xr6:coauthVersionLast="45" xr6:coauthVersionMax="45" xr10:uidLastSave="{00000000-0000-0000-0000-000000000000}"/>
  <bookViews>
    <workbookView xWindow="0" yWindow="460" windowWidth="28800" windowHeight="15880" tabRatio="500" xr2:uid="{00000000-000D-0000-FFFF-FFFF00000000}"/>
  </bookViews>
  <sheets>
    <sheet name="Menu" sheetId="5" r:id="rId1"/>
    <sheet name="MARQUES" sheetId="6" r:id="rId2"/>
    <sheet name="CONSERVES" sheetId="1" r:id="rId3"/>
    <sheet name="CONDITIONNEMENT VRAC" sheetId="3" r:id="rId4"/>
    <sheet name="FUTURS PRODUITS" sheetId="8" r:id="rId5"/>
    <sheet name="BOISSONS" sheetId="2" r:id="rId6"/>
    <sheet name="PRODUITS À CONDITIONNER " sheetId="4" r:id="rId7"/>
    <sheet name="PRODUITS À COMMANDER" sheetId="7" r:id="rId8"/>
  </sheets>
  <calcPr calcId="191029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H53" i="3" l="1"/>
  <c r="H35" i="3"/>
  <c r="S42" i="1"/>
  <c r="I55" i="1"/>
  <c r="I41" i="1"/>
  <c r="I33" i="1"/>
  <c r="G27" i="5"/>
  <c r="B39" i="3"/>
  <c r="B37" i="1"/>
  <c r="B46" i="1"/>
  <c r="B23" i="2"/>
  <c r="B43" i="2"/>
  <c r="B63" i="2"/>
  <c r="B72" i="2"/>
  <c r="F46" i="3"/>
  <c r="H46" i="3" s="1"/>
  <c r="F47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25" i="3"/>
  <c r="B26" i="3"/>
  <c r="B27" i="3"/>
  <c r="B28" i="3"/>
  <c r="B29" i="3"/>
  <c r="B30" i="3"/>
  <c r="B31" i="3"/>
  <c r="B32" i="3"/>
  <c r="B33" i="3"/>
  <c r="B34" i="3"/>
  <c r="B38" i="3"/>
  <c r="B40" i="3"/>
  <c r="B41" i="3"/>
  <c r="B42" i="3"/>
  <c r="B43" i="3"/>
  <c r="B45" i="3"/>
  <c r="B48" i="3"/>
  <c r="B49" i="3"/>
  <c r="B50" i="3"/>
  <c r="B51" i="3"/>
  <c r="B52" i="3"/>
  <c r="B46" i="3" l="1"/>
  <c r="G9" i="1"/>
  <c r="B9" i="1" s="1"/>
  <c r="F39" i="3" l="1"/>
  <c r="F48" i="3"/>
  <c r="F52" i="3"/>
  <c r="F51" i="3"/>
  <c r="F45" i="3"/>
  <c r="F43" i="3"/>
  <c r="F42" i="3"/>
  <c r="F41" i="3"/>
  <c r="F49" i="3"/>
  <c r="F50" i="3"/>
  <c r="H52" i="3"/>
  <c r="B47" i="3"/>
  <c r="F44" i="3"/>
  <c r="B44" i="3" s="1"/>
  <c r="F40" i="3"/>
  <c r="H18" i="3"/>
  <c r="H20" i="3"/>
  <c r="F34" i="3"/>
  <c r="F33" i="3"/>
  <c r="F32" i="3"/>
  <c r="F31" i="3"/>
  <c r="F30" i="3"/>
  <c r="F29" i="3"/>
  <c r="F28" i="3"/>
  <c r="F27" i="3"/>
  <c r="F26" i="3"/>
  <c r="F25" i="3"/>
  <c r="F24" i="3"/>
  <c r="F23" i="3"/>
  <c r="F22" i="3"/>
  <c r="F21" i="3"/>
  <c r="F20" i="3"/>
  <c r="F19" i="3"/>
  <c r="F18" i="3"/>
  <c r="F17" i="3"/>
  <c r="F16" i="3"/>
  <c r="F15" i="3"/>
  <c r="F14" i="3"/>
  <c r="F13" i="3"/>
  <c r="F12" i="3"/>
  <c r="F11" i="3"/>
  <c r="F10" i="3"/>
  <c r="B10" i="3" s="1"/>
  <c r="F9" i="3"/>
  <c r="F8" i="3"/>
  <c r="I76" i="2"/>
  <c r="I74" i="2"/>
  <c r="I38" i="2"/>
  <c r="I57" i="2"/>
  <c r="I51" i="2"/>
  <c r="I48" i="2"/>
  <c r="I47" i="2"/>
  <c r="I44" i="2"/>
  <c r="G50" i="1"/>
  <c r="G49" i="1"/>
  <c r="G51" i="1"/>
  <c r="G52" i="1"/>
  <c r="G53" i="1"/>
  <c r="G54" i="1"/>
  <c r="G48" i="1"/>
  <c r="G47" i="1"/>
  <c r="G39" i="1"/>
  <c r="G40" i="1"/>
  <c r="G38" i="1"/>
  <c r="G78" i="2"/>
  <c r="B78" i="2" s="1"/>
  <c r="G77" i="2"/>
  <c r="B77" i="2" s="1"/>
  <c r="G76" i="2"/>
  <c r="B76" i="2" s="1"/>
  <c r="G75" i="2"/>
  <c r="B75" i="2" s="1"/>
  <c r="G74" i="2"/>
  <c r="B74" i="2" s="1"/>
  <c r="G73" i="2"/>
  <c r="B73" i="2" s="1"/>
  <c r="G67" i="2"/>
  <c r="B67" i="2" s="1"/>
  <c r="G66" i="2"/>
  <c r="G65" i="2"/>
  <c r="B65" i="2" s="1"/>
  <c r="G64" i="2"/>
  <c r="G57" i="2"/>
  <c r="B57" i="2" s="1"/>
  <c r="G55" i="2"/>
  <c r="B55" i="2" s="1"/>
  <c r="G45" i="2"/>
  <c r="B45" i="2" s="1"/>
  <c r="G46" i="2"/>
  <c r="B46" i="2" s="1"/>
  <c r="G47" i="2"/>
  <c r="B47" i="2" s="1"/>
  <c r="G48" i="2"/>
  <c r="B48" i="2" s="1"/>
  <c r="G49" i="2"/>
  <c r="B49" i="2" s="1"/>
  <c r="G50" i="2"/>
  <c r="B50" i="2" s="1"/>
  <c r="G51" i="2"/>
  <c r="B51" i="2" s="1"/>
  <c r="G52" i="2"/>
  <c r="B52" i="2" s="1"/>
  <c r="G53" i="2"/>
  <c r="B53" i="2" s="1"/>
  <c r="G54" i="2"/>
  <c r="B54" i="2" s="1"/>
  <c r="G56" i="2"/>
  <c r="B56" i="2" s="1"/>
  <c r="G58" i="2"/>
  <c r="I58" i="2" s="1"/>
  <c r="G44" i="2"/>
  <c r="B44" i="2" s="1"/>
  <c r="G34" i="2"/>
  <c r="B34" i="2" s="1"/>
  <c r="G25" i="2"/>
  <c r="B25" i="2" s="1"/>
  <c r="G26" i="2"/>
  <c r="B26" i="2" s="1"/>
  <c r="G27" i="2"/>
  <c r="B27" i="2" s="1"/>
  <c r="G28" i="2"/>
  <c r="B28" i="2" s="1"/>
  <c r="G29" i="2"/>
  <c r="B29" i="2" s="1"/>
  <c r="G30" i="2"/>
  <c r="B30" i="2" s="1"/>
  <c r="G31" i="2"/>
  <c r="B31" i="2" s="1"/>
  <c r="G32" i="2"/>
  <c r="B32" i="2" s="1"/>
  <c r="G33" i="2"/>
  <c r="B33" i="2" s="1"/>
  <c r="G35" i="2"/>
  <c r="B35" i="2" s="1"/>
  <c r="G36" i="2"/>
  <c r="B36" i="2" s="1"/>
  <c r="G37" i="2"/>
  <c r="B37" i="2" s="1"/>
  <c r="G38" i="2"/>
  <c r="B38" i="2" s="1"/>
  <c r="G24" i="2"/>
  <c r="B24" i="2" s="1"/>
  <c r="G12" i="2"/>
  <c r="B12" i="2" s="1"/>
  <c r="G13" i="2"/>
  <c r="B13" i="2" s="1"/>
  <c r="G14" i="2"/>
  <c r="B14" i="2" s="1"/>
  <c r="G15" i="2"/>
  <c r="B15" i="2" s="1"/>
  <c r="G16" i="2"/>
  <c r="B16" i="2" s="1"/>
  <c r="G17" i="2"/>
  <c r="B17" i="2" s="1"/>
  <c r="G18" i="2"/>
  <c r="B18" i="2" s="1"/>
  <c r="G19" i="2"/>
  <c r="B19" i="2" s="1"/>
  <c r="G20" i="2"/>
  <c r="B20" i="2" s="1"/>
  <c r="G11" i="2"/>
  <c r="B11" i="2" s="1"/>
  <c r="I52" i="2" l="1"/>
  <c r="I37" i="2"/>
  <c r="I75" i="2"/>
  <c r="I45" i="2"/>
  <c r="I53" i="2"/>
  <c r="I36" i="2"/>
  <c r="I46" i="2"/>
  <c r="I35" i="2"/>
  <c r="I77" i="2"/>
  <c r="I64" i="2"/>
  <c r="B64" i="2"/>
  <c r="I34" i="2"/>
  <c r="I78" i="2"/>
  <c r="I56" i="2"/>
  <c r="I65" i="2"/>
  <c r="I66" i="2"/>
  <c r="B66" i="2"/>
  <c r="I49" i="2"/>
  <c r="I55" i="2"/>
  <c r="I67" i="2"/>
  <c r="I50" i="2"/>
  <c r="I54" i="2"/>
  <c r="I73" i="2"/>
  <c r="I47" i="1"/>
  <c r="B47" i="1"/>
  <c r="I38" i="1"/>
  <c r="B38" i="1"/>
  <c r="I51" i="1"/>
  <c r="B51" i="1"/>
  <c r="I39" i="1"/>
  <c r="B39" i="1"/>
  <c r="I50" i="1"/>
  <c r="B50" i="1"/>
  <c r="I48" i="1"/>
  <c r="B48" i="1"/>
  <c r="I54" i="1"/>
  <c r="B54" i="1"/>
  <c r="I53" i="1"/>
  <c r="B53" i="1"/>
  <c r="I52" i="1"/>
  <c r="B52" i="1"/>
  <c r="I40" i="1"/>
  <c r="B40" i="1"/>
  <c r="I49" i="1"/>
  <c r="B49" i="1"/>
  <c r="H41" i="3"/>
  <c r="H16" i="3"/>
  <c r="H27" i="3"/>
  <c r="H34" i="3"/>
  <c r="H15" i="3"/>
  <c r="H47" i="3"/>
  <c r="H45" i="3"/>
  <c r="H43" i="3"/>
  <c r="H28" i="3"/>
  <c r="H26" i="3"/>
  <c r="H14" i="3"/>
  <c r="H48" i="3"/>
  <c r="H51" i="3"/>
  <c r="H32" i="3"/>
  <c r="H17" i="3"/>
  <c r="H13" i="3"/>
  <c r="H29" i="3"/>
  <c r="H21" i="3"/>
  <c r="H12" i="3"/>
  <c r="H8" i="3"/>
  <c r="B8" i="3"/>
  <c r="H9" i="3"/>
  <c r="B9" i="3"/>
  <c r="H33" i="3"/>
  <c r="H22" i="3"/>
  <c r="H30" i="3"/>
  <c r="H11" i="3"/>
  <c r="H50" i="3"/>
  <c r="H24" i="3"/>
  <c r="H40" i="3"/>
  <c r="H25" i="3"/>
  <c r="H42" i="3"/>
  <c r="H44" i="3"/>
  <c r="H23" i="3"/>
  <c r="H31" i="3"/>
  <c r="H19" i="3"/>
  <c r="H10" i="3"/>
  <c r="H49" i="3"/>
  <c r="H39" i="3"/>
  <c r="G32" i="1"/>
  <c r="B32" i="1" s="1"/>
  <c r="G31" i="1"/>
  <c r="B31" i="1" s="1"/>
  <c r="G30" i="1"/>
  <c r="B30" i="1" s="1"/>
  <c r="G29" i="1"/>
  <c r="B29" i="1" s="1"/>
  <c r="Q41" i="1"/>
  <c r="L41" i="1" s="1"/>
  <c r="Q40" i="1"/>
  <c r="L40" i="1" s="1"/>
  <c r="Q39" i="1"/>
  <c r="L39" i="1" s="1"/>
  <c r="Q38" i="1"/>
  <c r="L38" i="1" s="1"/>
  <c r="Q37" i="1"/>
  <c r="L37" i="1" s="1"/>
  <c r="S37" i="1"/>
  <c r="Q36" i="1"/>
  <c r="L36" i="1" s="1"/>
  <c r="Q35" i="1"/>
  <c r="L35" i="1" s="1"/>
  <c r="Q34" i="1"/>
  <c r="L34" i="1" s="1"/>
  <c r="S34" i="1"/>
  <c r="Q33" i="1"/>
  <c r="L33" i="1" s="1"/>
  <c r="Q32" i="1"/>
  <c r="L32" i="1" s="1"/>
  <c r="S32" i="1"/>
  <c r="Q31" i="1"/>
  <c r="L31" i="1" s="1"/>
  <c r="Q30" i="1"/>
  <c r="L30" i="1" s="1"/>
  <c r="Q29" i="1"/>
  <c r="L29" i="1" s="1"/>
  <c r="Q28" i="1"/>
  <c r="L28" i="1" s="1"/>
  <c r="Q27" i="1"/>
  <c r="L27" i="1" s="1"/>
  <c r="Q26" i="1"/>
  <c r="L26" i="1" s="1"/>
  <c r="Q25" i="1"/>
  <c r="L25" i="1" s="1"/>
  <c r="S25" i="1"/>
  <c r="Q24" i="1"/>
  <c r="L24" i="1" s="1"/>
  <c r="S24" i="1"/>
  <c r="Q23" i="1"/>
  <c r="L23" i="1" s="1"/>
  <c r="S23" i="1"/>
  <c r="Q22" i="1"/>
  <c r="L22" i="1" s="1"/>
  <c r="Q21" i="1"/>
  <c r="L21" i="1" s="1"/>
  <c r="Q20" i="1"/>
  <c r="L20" i="1" s="1"/>
  <c r="Q19" i="1"/>
  <c r="L19" i="1" s="1"/>
  <c r="Q18" i="1"/>
  <c r="L18" i="1" s="1"/>
  <c r="Q17" i="1"/>
  <c r="L17" i="1" s="1"/>
  <c r="S17" i="1"/>
  <c r="Q16" i="1"/>
  <c r="L16" i="1" s="1"/>
  <c r="Q15" i="1"/>
  <c r="L15" i="1" s="1"/>
  <c r="S15" i="1"/>
  <c r="Q14" i="1"/>
  <c r="L14" i="1" s="1"/>
  <c r="Q13" i="1"/>
  <c r="L13" i="1" s="1"/>
  <c r="S13" i="1"/>
  <c r="Q12" i="1"/>
  <c r="L12" i="1" s="1"/>
  <c r="S12" i="1"/>
  <c r="Q11" i="1"/>
  <c r="L11" i="1" s="1"/>
  <c r="Q10" i="1"/>
  <c r="L10" i="1" s="1"/>
  <c r="Q9" i="1"/>
  <c r="L9" i="1" s="1"/>
  <c r="I9" i="1"/>
  <c r="G20" i="1"/>
  <c r="B20" i="1" s="1"/>
  <c r="I20" i="1"/>
  <c r="G21" i="1"/>
  <c r="B21" i="1" s="1"/>
  <c r="I21" i="1"/>
  <c r="G22" i="1"/>
  <c r="G23" i="1"/>
  <c r="G24" i="1"/>
  <c r="B24" i="1" s="1"/>
  <c r="I24" i="1"/>
  <c r="G25" i="1"/>
  <c r="B25" i="1" s="1"/>
  <c r="I25" i="1"/>
  <c r="G26" i="1"/>
  <c r="G27" i="1"/>
  <c r="B27" i="1" s="1"/>
  <c r="G28" i="1"/>
  <c r="B28" i="1" s="1"/>
  <c r="I28" i="1"/>
  <c r="G19" i="1"/>
  <c r="B19" i="1" s="1"/>
  <c r="G18" i="1"/>
  <c r="G17" i="1"/>
  <c r="B17" i="1" s="1"/>
  <c r="I17" i="1"/>
  <c r="G16" i="1"/>
  <c r="G15" i="1"/>
  <c r="B15" i="1" s="1"/>
  <c r="I15" i="1"/>
  <c r="G14" i="1"/>
  <c r="G13" i="1"/>
  <c r="B13" i="1" s="1"/>
  <c r="I13" i="1"/>
  <c r="G12" i="1"/>
  <c r="B12" i="1" s="1"/>
  <c r="I12" i="1"/>
  <c r="G11" i="1"/>
  <c r="B11" i="1" s="1"/>
  <c r="I11" i="1"/>
  <c r="G10" i="1"/>
  <c r="I32" i="2"/>
  <c r="I26" i="2"/>
  <c r="I24" i="2"/>
  <c r="I17" i="2"/>
  <c r="I19" i="2"/>
  <c r="I33" i="2"/>
  <c r="I31" i="2"/>
  <c r="I30" i="2"/>
  <c r="I29" i="2"/>
  <c r="I28" i="2"/>
  <c r="I27" i="2"/>
  <c r="I25" i="2"/>
  <c r="I12" i="2"/>
  <c r="I13" i="2"/>
  <c r="I14" i="2"/>
  <c r="I15" i="2"/>
  <c r="I16" i="2"/>
  <c r="I18" i="2"/>
  <c r="I20" i="2"/>
  <c r="I11" i="2"/>
  <c r="I23" i="1" l="1"/>
  <c r="B23" i="1"/>
  <c r="I16" i="1"/>
  <c r="B16" i="1"/>
  <c r="I27" i="1"/>
  <c r="I22" i="1"/>
  <c r="B22" i="1"/>
  <c r="S16" i="1"/>
  <c r="S27" i="1"/>
  <c r="S33" i="1"/>
  <c r="I14" i="1"/>
  <c r="B14" i="1"/>
  <c r="I10" i="1"/>
  <c r="B10" i="1"/>
  <c r="I26" i="1"/>
  <c r="B26" i="1"/>
  <c r="I18" i="1"/>
  <c r="B18" i="1"/>
  <c r="I19" i="1"/>
  <c r="S11" i="1"/>
  <c r="S20" i="1"/>
  <c r="S29" i="1"/>
  <c r="S40" i="1"/>
  <c r="S10" i="1"/>
  <c r="S21" i="1"/>
  <c r="S31" i="1"/>
  <c r="S36" i="1"/>
  <c r="S41" i="1"/>
  <c r="S30" i="1"/>
  <c r="S26" i="1"/>
  <c r="S39" i="1"/>
  <c r="S22" i="1"/>
  <c r="S18" i="1"/>
  <c r="S35" i="1"/>
  <c r="S9" i="1"/>
  <c r="S14" i="1"/>
  <c r="S19" i="1"/>
  <c r="S28" i="1"/>
  <c r="S38" i="1"/>
</calcChain>
</file>

<file path=xl/sharedStrings.xml><?xml version="1.0" encoding="utf-8"?>
<sst xmlns="http://schemas.openxmlformats.org/spreadsheetml/2006/main" count="367" uniqueCount="243">
  <si>
    <t>PRODUIT</t>
  </si>
  <si>
    <t>PACK</t>
  </si>
  <si>
    <t>TOTAL</t>
  </si>
  <si>
    <t>UNITES</t>
  </si>
  <si>
    <t>PROSAINS</t>
  </si>
  <si>
    <t>SAUCE PIZZA</t>
  </si>
  <si>
    <t>TOMATES ENTIERES PELEES</t>
  </si>
  <si>
    <t>RAVIOLIS LEGUMES</t>
  </si>
  <si>
    <t>RATATOUILLE CATALANE</t>
  </si>
  <si>
    <t>COUSCOUS 7 LEGUMES</t>
  </si>
  <si>
    <t>DELICE TOMATES CONFITES</t>
  </si>
  <si>
    <t>DELICE POIVRONS ROUGES</t>
  </si>
  <si>
    <t>BOLOGNAISE VEGETALE</t>
  </si>
  <si>
    <t xml:space="preserve">BOLOGNAISE </t>
  </si>
  <si>
    <t>SAUCE CHEVRE MIEL</t>
  </si>
  <si>
    <t>CHILICORNE CARNE</t>
  </si>
  <si>
    <t>CHILI VEGETAL</t>
  </si>
  <si>
    <t>SAUCE BASILIC SANS SEL</t>
  </si>
  <si>
    <t>MOUSSAKA VEGAN</t>
  </si>
  <si>
    <t>COPONATA AUBERGINES</t>
  </si>
  <si>
    <t>ASPERGES VERTES</t>
  </si>
  <si>
    <t>PETITS POIS EXRA FINS</t>
  </si>
  <si>
    <t>HARICOTS VERTS EXTRA FINS</t>
  </si>
  <si>
    <t xml:space="preserve">HARICOTS BEURRE </t>
  </si>
  <si>
    <t>MARMELADE</t>
  </si>
  <si>
    <t>GASPACHO</t>
  </si>
  <si>
    <t>GASPACHO COURGETTES</t>
  </si>
  <si>
    <t>SOUPES DES ANDES</t>
  </si>
  <si>
    <t>SOUPE DOLCE VITA</t>
  </si>
  <si>
    <t>SOUPE PROVENCALE</t>
  </si>
  <si>
    <t>SOUPE DE LEGUMES DU POTAGER</t>
  </si>
  <si>
    <t>SOUPE LENTILLES CAROTTES</t>
  </si>
  <si>
    <t>VELOUTE POTIMARON</t>
  </si>
  <si>
    <t>RAVIOLIS TOFU LEGUMES</t>
  </si>
  <si>
    <t>RAVIOLIS AUBERGINES</t>
  </si>
  <si>
    <t>RAVIOLIS CHEVRE MIEL</t>
  </si>
  <si>
    <t>HARICOTS VERTS TRES FINS AU NATUREL</t>
  </si>
  <si>
    <t>PETITS POIS AU NATUREL</t>
  </si>
  <si>
    <t>MACEDOINE LEGUMES</t>
  </si>
  <si>
    <t>KETCHUP</t>
  </si>
  <si>
    <t>TOFU TANDOORI</t>
  </si>
  <si>
    <t>SOIREE A CASABLANCA</t>
  </si>
  <si>
    <t xml:space="preserve">RATATOUILLE HUILE D OLIVE </t>
  </si>
  <si>
    <t>TAJINE AUBERGINES</t>
  </si>
  <si>
    <t>LEGUMES POUR COUSCOUS</t>
  </si>
  <si>
    <t>SAUCE TOMATE CAROTTES BASILIC</t>
  </si>
  <si>
    <t>SAUCE TOMATE CRÈME DE BREBIS</t>
  </si>
  <si>
    <t>SAUCE TOMATE AUX OLIVES</t>
  </si>
  <si>
    <t>SAUCE TOMATE VIN BLANC ET AIL</t>
  </si>
  <si>
    <t>COULIS TOMATE</t>
  </si>
  <si>
    <t>SOUPE PISTOU</t>
  </si>
  <si>
    <t>PUREE CAROTTES</t>
  </si>
  <si>
    <t>PUREE EPINARD</t>
  </si>
  <si>
    <t>BOL DE RIZ EN TOSCANE</t>
  </si>
  <si>
    <t>FONDANT PATATE DOUCE TOFU RICOTTA</t>
  </si>
  <si>
    <t>MOUSSAKA AUBERGINE</t>
  </si>
  <si>
    <t>COURGETTE A LA CRÈME DE CURRY</t>
  </si>
  <si>
    <t>QUINOA</t>
  </si>
  <si>
    <t>KARINE ET JEFF</t>
  </si>
  <si>
    <t xml:space="preserve">PRESSOIR DE PROVENCE </t>
  </si>
  <si>
    <t>Nectar De Pêche De Provence</t>
  </si>
  <si>
    <t xml:space="preserve">MAS DAUSSAN </t>
  </si>
  <si>
    <t>PX TOTAL</t>
  </si>
  <si>
    <t>PX (U)</t>
  </si>
  <si>
    <t xml:space="preserve">RISTE AUBERGINE </t>
  </si>
  <si>
    <t>POIS CASSES</t>
  </si>
  <si>
    <t>HARICOTS NOIRS</t>
  </si>
  <si>
    <t>POIS CHICHES NOIR DESI</t>
  </si>
  <si>
    <t>MAISON MENEAU</t>
  </si>
  <si>
    <t>vendredi 9 otobre 2020</t>
  </si>
  <si>
    <t>BOISSONS</t>
  </si>
  <si>
    <t>CONSERVES</t>
  </si>
  <si>
    <t xml:space="preserve">LES APERO BIO DE PIERRE ET NICO </t>
  </si>
  <si>
    <t>L'original</t>
  </si>
  <si>
    <t xml:space="preserve">Le Subtil </t>
  </si>
  <si>
    <t xml:space="preserve">Le Gourmand </t>
  </si>
  <si>
    <t>HUILERIE J. LEBLANC</t>
  </si>
  <si>
    <t xml:space="preserve">Vinaigre Balsamique de Modéne </t>
  </si>
  <si>
    <t>Vinaigre de vin rouge Framboise</t>
  </si>
  <si>
    <t xml:space="preserve">Huile d'Olive Truffe </t>
  </si>
  <si>
    <t>Vinaigre de vin à la Noix</t>
  </si>
  <si>
    <t xml:space="preserve">Vinaigre de vin Rouge </t>
  </si>
  <si>
    <t xml:space="preserve">Vinaigre de Xérés </t>
  </si>
  <si>
    <t>LA CIGALE PROVENCALE</t>
  </si>
  <si>
    <t>Moutarde à l'Ancienne</t>
  </si>
  <si>
    <t>Moutarde de Dijon Bio</t>
  </si>
  <si>
    <t>Moutarde au Miel et aux Epices</t>
  </si>
  <si>
    <t>MAS DAUSSAN</t>
  </si>
  <si>
    <t>Purée de Pomme 210g</t>
  </si>
  <si>
    <t>Purée de Pomme 620g</t>
  </si>
  <si>
    <t>Purée de Pomme 1620g</t>
  </si>
  <si>
    <t>Purée de Poire 210g</t>
  </si>
  <si>
    <t>Purée de Poire 820g</t>
  </si>
  <si>
    <t>Tranches de Péche 820g</t>
  </si>
  <si>
    <t>Dessert de Fruits : Pomme/Cassis/Framboises</t>
  </si>
  <si>
    <t xml:space="preserve">Dessert de Fruits : Pomme camamélisés Sel </t>
  </si>
  <si>
    <t>EPICES</t>
  </si>
  <si>
    <t xml:space="preserve"> PACK (kg)</t>
  </si>
  <si>
    <t xml:space="preserve">Totale </t>
  </si>
  <si>
    <t>Sel Fin</t>
  </si>
  <si>
    <t xml:space="preserve">Gros Sel </t>
  </si>
  <si>
    <t>Poivre Noir Grains</t>
  </si>
  <si>
    <t>Poivre Noir Poudre</t>
  </si>
  <si>
    <t>Coriandre Poudre</t>
  </si>
  <si>
    <t>Ail Semoule</t>
  </si>
  <si>
    <t>Curry</t>
  </si>
  <si>
    <t xml:space="preserve">Cannelle </t>
  </si>
  <si>
    <t>Poudre à Lever</t>
  </si>
  <si>
    <t>Menthe Douce</t>
  </si>
  <si>
    <t xml:space="preserve">Thym </t>
  </si>
  <si>
    <t>Romarin</t>
  </si>
  <si>
    <t>Herbes de Provence</t>
  </si>
  <si>
    <t>Basilic</t>
  </si>
  <si>
    <t>Mélange 4 épices</t>
  </si>
  <si>
    <t xml:space="preserve">Muscade Moulu </t>
  </si>
  <si>
    <t xml:space="preserve">Agar Agar </t>
  </si>
  <si>
    <t xml:space="preserve">Ail des Ours </t>
  </si>
  <si>
    <t xml:space="preserve">Bouillon de Légumes </t>
  </si>
  <si>
    <t xml:space="preserve">Sucre Cristal </t>
  </si>
  <si>
    <t xml:space="preserve">Sucre Blond </t>
  </si>
  <si>
    <t xml:space="preserve">Sucre Rapadura </t>
  </si>
  <si>
    <t>Mélange Pain d'Epices</t>
  </si>
  <si>
    <t xml:space="preserve">Mélange Colombo </t>
  </si>
  <si>
    <t>Paprika</t>
  </si>
  <si>
    <t xml:space="preserve">Mélange Ras El Hanout </t>
  </si>
  <si>
    <t xml:space="preserve">Mélange Tandoori </t>
  </si>
  <si>
    <t xml:space="preserve"> POIDS TOTAL </t>
  </si>
  <si>
    <t>Prix au kg</t>
  </si>
  <si>
    <t>PATES</t>
  </si>
  <si>
    <t xml:space="preserve">Coquilettes </t>
  </si>
  <si>
    <t>Torsades Semi Compléte</t>
  </si>
  <si>
    <t>Vermicelles Semi Compléte</t>
  </si>
  <si>
    <t xml:space="preserve">Rubans Ail et Basilic </t>
  </si>
  <si>
    <t>Penne Semi Compléte</t>
  </si>
  <si>
    <t>Fusili Riz Quinoa</t>
  </si>
  <si>
    <t xml:space="preserve">Spaghettis </t>
  </si>
  <si>
    <t>Proteines de Soja</t>
  </si>
  <si>
    <t xml:space="preserve">Gnocchis </t>
  </si>
  <si>
    <t xml:space="preserve">Penne </t>
  </si>
  <si>
    <t>Tagliatelles</t>
  </si>
  <si>
    <t>Fussilis Pois Cassés</t>
  </si>
  <si>
    <t>Torsades de Pois Chiche</t>
  </si>
  <si>
    <t>vendredi 16 otobre 2020</t>
  </si>
  <si>
    <t>PRODUITS À CONDITIONNER</t>
  </si>
  <si>
    <t>200g</t>
  </si>
  <si>
    <t>700g</t>
  </si>
  <si>
    <t>50g</t>
  </si>
  <si>
    <t>100g</t>
  </si>
  <si>
    <t>500g</t>
  </si>
  <si>
    <t xml:space="preserve">Prix Unitaire </t>
  </si>
  <si>
    <t>Total</t>
  </si>
  <si>
    <t>Spaghettis Semi Complétes</t>
  </si>
  <si>
    <t>P</t>
  </si>
  <si>
    <t>75cl</t>
  </si>
  <si>
    <t xml:space="preserve">Jus d'Orange </t>
  </si>
  <si>
    <t xml:space="preserve">Jus Multifruits </t>
  </si>
  <si>
    <t xml:space="preserve">Jus Pamplemousse </t>
  </si>
  <si>
    <t xml:space="preserve">Jus d'Ananas </t>
  </si>
  <si>
    <t xml:space="preserve">Jus de Pomme-Kiwi Bio </t>
  </si>
  <si>
    <t xml:space="preserve">Jus de Tomates de Provence </t>
  </si>
  <si>
    <t xml:space="preserve">Nectar de Poires de Provence </t>
  </si>
  <si>
    <t xml:space="preserve">Jus De Pomme Trouble </t>
  </si>
  <si>
    <t xml:space="preserve">Jus de Clémentine </t>
  </si>
  <si>
    <t xml:space="preserve">Jus de Baies de Goji </t>
  </si>
  <si>
    <t>25cl</t>
  </si>
  <si>
    <t>1L</t>
  </si>
  <si>
    <t>75l</t>
  </si>
  <si>
    <t xml:space="preserve">Pur Jus de Pomme </t>
  </si>
  <si>
    <t xml:space="preserve">Pur jus de Grenade </t>
  </si>
  <si>
    <t xml:space="preserve">Nectar de Peche </t>
  </si>
  <si>
    <t xml:space="preserve">Nectar de Kiwis </t>
  </si>
  <si>
    <t xml:space="preserve">Nectar de Poire </t>
  </si>
  <si>
    <t xml:space="preserve">Jus de Poire </t>
  </si>
  <si>
    <t xml:space="preserve">Jus de Pomme Framboise petillant </t>
  </si>
  <si>
    <t xml:space="preserve">Jus de Pomme Groseille petillant </t>
  </si>
  <si>
    <t xml:space="preserve">Jus de Pomme Petillant </t>
  </si>
  <si>
    <t xml:space="preserve">Cidre </t>
  </si>
  <si>
    <t xml:space="preserve">Pur jus de Pomme </t>
  </si>
  <si>
    <t>50cl</t>
  </si>
  <si>
    <t xml:space="preserve">Sirop Citron </t>
  </si>
  <si>
    <t xml:space="preserve">Sirop Grenadine </t>
  </si>
  <si>
    <t xml:space="preserve">Sirop Menthe </t>
  </si>
  <si>
    <t xml:space="preserve">Sirop Péche </t>
  </si>
  <si>
    <t xml:space="preserve">Sirop Fraise </t>
  </si>
  <si>
    <t xml:space="preserve">Sirop Fleur de Surreau </t>
  </si>
  <si>
    <t xml:space="preserve">Sirop Menthe Glaciale </t>
  </si>
  <si>
    <t xml:space="preserve">Thé vert Glacé péche </t>
  </si>
  <si>
    <t xml:space="preserve">Thé vert Glacé Menthe </t>
  </si>
  <si>
    <t>L'insolant</t>
  </si>
  <si>
    <t>Contenance</t>
  </si>
  <si>
    <t>CONDITIONNEMENT VRAC</t>
  </si>
  <si>
    <t>FUTURS PRODUITS</t>
  </si>
  <si>
    <t>Marque</t>
  </si>
  <si>
    <t>Produits</t>
  </si>
  <si>
    <t xml:space="preserve">Conditonnement </t>
  </si>
  <si>
    <t xml:space="preserve">Contact </t>
  </si>
  <si>
    <t>Les Sauniers de Camargues</t>
  </si>
  <si>
    <t xml:space="preserve">Fleur de sel </t>
  </si>
  <si>
    <t>selsdecamargues@salins.com</t>
  </si>
  <si>
    <t>Domaine de l'Oulivie</t>
  </si>
  <si>
    <t>Bidon 20L</t>
  </si>
  <si>
    <t>Sac 16kg (2x8kg)</t>
  </si>
  <si>
    <t>Fiche Produit</t>
  </si>
  <si>
    <t>Laetitia@oulivie.com</t>
  </si>
  <si>
    <t>Huiles d'Olives</t>
  </si>
  <si>
    <t>Notes</t>
  </si>
  <si>
    <t xml:space="preserve">Demander prix par mail </t>
  </si>
  <si>
    <t xml:space="preserve">Voir directement </t>
  </si>
  <si>
    <t>Adresse</t>
  </si>
  <si>
    <t>Mas de fourques
34980 Combaillaux</t>
  </si>
  <si>
    <t>Route du Grau du 
Roi
30220 Aigues-Mortes</t>
  </si>
  <si>
    <t xml:space="preserve">Produits </t>
  </si>
  <si>
    <t xml:space="preserve">Contenance </t>
  </si>
  <si>
    <t xml:space="preserve">Effectué </t>
  </si>
  <si>
    <t>Bonbon Oursons</t>
  </si>
  <si>
    <t>Bonbon Cœurs</t>
  </si>
  <si>
    <t>Poivre en Grains</t>
  </si>
  <si>
    <t>Melange Colombo</t>
  </si>
  <si>
    <t>Petit Epautre</t>
  </si>
  <si>
    <t>Oui</t>
  </si>
  <si>
    <t>Vermicelles semi complétes</t>
  </si>
  <si>
    <t>Sucre Blond</t>
  </si>
  <si>
    <t>Croquants Chocolat</t>
  </si>
  <si>
    <t>L'oranger</t>
  </si>
  <si>
    <t>Riz Rouge</t>
  </si>
  <si>
    <t xml:space="preserve">Graines de Courges </t>
  </si>
  <si>
    <t xml:space="preserve">Restant </t>
  </si>
  <si>
    <t>300g</t>
  </si>
  <si>
    <t>400g</t>
  </si>
  <si>
    <t>125g</t>
  </si>
  <si>
    <t>150g</t>
  </si>
  <si>
    <t>110g</t>
  </si>
  <si>
    <t>Pois Chiche</t>
  </si>
  <si>
    <t>Biscuits Comte</t>
  </si>
  <si>
    <t>120g</t>
  </si>
  <si>
    <t>Biscuits Citron</t>
  </si>
  <si>
    <t>Biscuits Anis</t>
  </si>
  <si>
    <t>130g</t>
  </si>
  <si>
    <t>Longués de Montpellier</t>
  </si>
  <si>
    <r>
      <rPr>
        <b/>
        <sz val="12"/>
        <rFont val="Calibri (Corps)"/>
      </rPr>
      <t>Total Stock Magasin :</t>
    </r>
    <r>
      <rPr>
        <sz val="12"/>
        <rFont val="Calibri (Corps)"/>
      </rPr>
      <t xml:space="preserve"> </t>
    </r>
  </si>
  <si>
    <t>STOCK MAGASIN</t>
  </si>
  <si>
    <t xml:space="preserve">STOCK MAGASIN </t>
  </si>
  <si>
    <t xml:space="preserve"> EST DANS LE FUTUR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</si>
</sst>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 * #,##0.00_)\ &quot;€&quot;_ ;_ * \(#,##0.00\)\ &quot;€&quot;_ ;_ * &quot;-&quot;??_)\ &quot;€&quot;_ ;_ @_ "/>
    <numFmt numFmtId="164" formatCode="General\ &quot;kg&quot;"/>
    <numFmt numFmtId="165" formatCode="General\ &quot;€&quot;"/>
  </numFmts>
  <fonts count="21">
    <font>
      <sz val="12"/>
      <color theme="1"/>
      <name val="Calibri"/>
      <family val="2"/>
      <scheme val="minor"/>
    </font>
    <font>
      <b/>
      <sz val="12"/>
      <color theme="1"/>
      <name val="Abadi MT Condensed Extra Bold"/>
      <family val="2"/>
    </font>
    <font>
      <sz val="12"/>
      <color theme="0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theme="1"/>
      <name val="Abadi MT Condensed Extra Bold"/>
      <family val="2"/>
    </font>
    <font>
      <b/>
      <sz val="24"/>
      <color theme="1"/>
      <name val="Calibri"/>
      <family val="2"/>
      <scheme val="minor"/>
    </font>
    <font>
      <b/>
      <sz val="12"/>
      <color theme="1"/>
      <name val="American Typewriter Condensé gr"/>
    </font>
    <font>
      <b/>
      <sz val="12"/>
      <color rgb="FF000000"/>
      <name val="American Typewriter Condensé gr"/>
    </font>
    <font>
      <sz val="12"/>
      <color rgb="FF000000"/>
      <name val="Calibri"/>
      <family val="2"/>
      <scheme val="minor"/>
    </font>
    <font>
      <sz val="12"/>
      <color rgb="FF000000"/>
      <name val="Abadi MT Condensed Extra Bold"/>
      <family val="2"/>
    </font>
    <font>
      <b/>
      <sz val="24"/>
      <color theme="9" tint="-0.249977111117893"/>
      <name val="Calibri (Corps)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color theme="1"/>
      <name val="Calibri"/>
      <family val="2"/>
      <scheme val="minor"/>
    </font>
    <font>
      <sz val="20"/>
      <color theme="0"/>
      <name val="Calibri"/>
      <family val="2"/>
      <scheme val="minor"/>
    </font>
    <font>
      <sz val="12"/>
      <color rgb="FF222222"/>
      <name val="Arial"/>
      <family val="2"/>
    </font>
    <font>
      <sz val="12"/>
      <name val="Calibri (Corps)"/>
    </font>
    <font>
      <b/>
      <sz val="12"/>
      <name val="Calibri (Corps)"/>
    </font>
    <font>
      <sz val="12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B4C6E7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46AF4E"/>
        <bgColor indexed="64"/>
      </patternFill>
    </fill>
  </fills>
  <borders count="6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double">
        <color indexed="64"/>
      </bottom>
      <diagonal/>
    </border>
    <border>
      <left/>
      <right style="medium">
        <color auto="1"/>
      </right>
      <top style="thin">
        <color auto="1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double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double">
        <color auto="1"/>
      </bottom>
      <diagonal/>
    </border>
    <border>
      <left style="thin">
        <color auto="1"/>
      </left>
      <right/>
      <top style="medium">
        <color indexed="64"/>
      </top>
      <bottom style="double">
        <color auto="1"/>
      </bottom>
      <diagonal/>
    </border>
    <border>
      <left/>
      <right style="thin">
        <color auto="1"/>
      </right>
      <top style="medium">
        <color indexed="64"/>
      </top>
      <bottom style="double">
        <color indexed="64"/>
      </bottom>
      <diagonal/>
    </border>
  </borders>
  <cellStyleXfs count="6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44" fontId="12" fillId="0" borderId="0" applyFont="0" applyFill="0" applyBorder="0" applyAlignment="0" applyProtection="0"/>
  </cellStyleXfs>
  <cellXfs count="207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4" xfId="0" applyFill="1" applyBorder="1"/>
    <xf numFmtId="0" fontId="0" fillId="0" borderId="2" xfId="0" applyFill="1" applyBorder="1"/>
    <xf numFmtId="0" fontId="0" fillId="0" borderId="13" xfId="0" applyFill="1" applyBorder="1"/>
    <xf numFmtId="0" fontId="0" fillId="0" borderId="1" xfId="0" applyFont="1" applyBorder="1"/>
    <xf numFmtId="0" fontId="0" fillId="0" borderId="5" xfId="0" applyFont="1" applyBorder="1"/>
    <xf numFmtId="0" fontId="5" fillId="3" borderId="3" xfId="0" applyFont="1" applyFill="1" applyBorder="1" applyProtection="1">
      <protection locked="0"/>
    </xf>
    <xf numFmtId="0" fontId="5" fillId="3" borderId="6" xfId="0" applyFont="1" applyFill="1" applyBorder="1" applyProtection="1">
      <protection locked="0"/>
    </xf>
    <xf numFmtId="0" fontId="0" fillId="0" borderId="0" xfId="0" applyFont="1" applyFill="1" applyBorder="1"/>
    <xf numFmtId="0" fontId="0" fillId="0" borderId="1" xfId="0" applyFill="1" applyBorder="1"/>
    <xf numFmtId="0" fontId="0" fillId="0" borderId="5" xfId="0" applyFill="1" applyBorder="1"/>
    <xf numFmtId="0" fontId="0" fillId="0" borderId="0" xfId="0" applyFill="1" applyBorder="1"/>
    <xf numFmtId="0" fontId="1" fillId="0" borderId="0" xfId="0" applyFont="1" applyFill="1" applyBorder="1" applyProtection="1">
      <protection locked="0"/>
    </xf>
    <xf numFmtId="0" fontId="2" fillId="0" borderId="0" xfId="0" applyFont="1" applyFill="1" applyBorder="1"/>
    <xf numFmtId="0" fontId="0" fillId="0" borderId="20" xfId="0" applyBorder="1"/>
    <xf numFmtId="0" fontId="0" fillId="0" borderId="1" xfId="0" applyFill="1" applyBorder="1" applyAlignment="1">
      <alignment horizontal="right"/>
    </xf>
    <xf numFmtId="0" fontId="0" fillId="0" borderId="2" xfId="0" applyFill="1" applyBorder="1" applyAlignment="1">
      <alignment horizontal="left"/>
    </xf>
    <xf numFmtId="0" fontId="0" fillId="0" borderId="8" xfId="0" applyFont="1" applyBorder="1"/>
    <xf numFmtId="0" fontId="5" fillId="3" borderId="9" xfId="0" applyFont="1" applyFill="1" applyBorder="1" applyProtection="1">
      <protection locked="0"/>
    </xf>
    <xf numFmtId="0" fontId="0" fillId="0" borderId="21" xfId="0" applyFont="1" applyBorder="1"/>
    <xf numFmtId="0" fontId="0" fillId="0" borderId="22" xfId="0" applyFont="1" applyBorder="1"/>
    <xf numFmtId="0" fontId="0" fillId="0" borderId="0" xfId="0" applyBorder="1"/>
    <xf numFmtId="0" fontId="0" fillId="0" borderId="0" xfId="0" applyFill="1" applyBorder="1" applyAlignment="1">
      <alignment horizontal="left"/>
    </xf>
    <xf numFmtId="0" fontId="0" fillId="0" borderId="0" xfId="0" applyFill="1" applyBorder="1" applyAlignment="1">
      <alignment horizontal="right"/>
    </xf>
    <xf numFmtId="0" fontId="0" fillId="0" borderId="0" xfId="0" applyBorder="1" applyAlignment="1">
      <alignment horizontal="center"/>
    </xf>
    <xf numFmtId="0" fontId="5" fillId="3" borderId="33" xfId="0" applyFont="1" applyFill="1" applyBorder="1" applyProtection="1">
      <protection locked="0"/>
    </xf>
    <xf numFmtId="0" fontId="0" fillId="0" borderId="0" xfId="3" applyFont="1" applyBorder="1"/>
    <xf numFmtId="0" fontId="0" fillId="0" borderId="0" xfId="0" applyFont="1" applyBorder="1"/>
    <xf numFmtId="0" fontId="5" fillId="0" borderId="0" xfId="0" applyFont="1" applyFill="1" applyBorder="1" applyProtection="1">
      <protection locked="0"/>
    </xf>
    <xf numFmtId="0" fontId="0" fillId="0" borderId="0" xfId="3" applyFont="1" applyFill="1" applyBorder="1"/>
    <xf numFmtId="0" fontId="9" fillId="0" borderId="34" xfId="0" applyFont="1" applyBorder="1"/>
    <xf numFmtId="0" fontId="9" fillId="0" borderId="35" xfId="0" applyFont="1" applyBorder="1"/>
    <xf numFmtId="0" fontId="9" fillId="0" borderId="36" xfId="0" applyFont="1" applyBorder="1"/>
    <xf numFmtId="0" fontId="9" fillId="0" borderId="7" xfId="0" applyFont="1" applyBorder="1"/>
    <xf numFmtId="0" fontId="9" fillId="0" borderId="37" xfId="0" applyFont="1" applyBorder="1"/>
    <xf numFmtId="0" fontId="10" fillId="3" borderId="38" xfId="0" applyFont="1" applyFill="1" applyBorder="1" applyProtection="1">
      <protection locked="0"/>
    </xf>
    <xf numFmtId="0" fontId="9" fillId="0" borderId="39" xfId="0" applyFont="1" applyBorder="1"/>
    <xf numFmtId="0" fontId="9" fillId="0" borderId="40" xfId="0" applyFont="1" applyBorder="1"/>
    <xf numFmtId="0" fontId="10" fillId="3" borderId="29" xfId="0" applyFont="1" applyFill="1" applyBorder="1" applyProtection="1">
      <protection locked="0"/>
    </xf>
    <xf numFmtId="0" fontId="9" fillId="0" borderId="18" xfId="0" applyFont="1" applyBorder="1"/>
    <xf numFmtId="0" fontId="9" fillId="0" borderId="19" xfId="0" applyFont="1" applyBorder="1"/>
    <xf numFmtId="0" fontId="9" fillId="0" borderId="0" xfId="0" applyFont="1" applyFill="1" applyBorder="1"/>
    <xf numFmtId="0" fontId="10" fillId="0" borderId="0" xfId="0" applyFont="1" applyFill="1" applyBorder="1" applyProtection="1">
      <protection locked="0"/>
    </xf>
    <xf numFmtId="0" fontId="9" fillId="0" borderId="1" xfId="0" applyFont="1" applyFill="1" applyBorder="1"/>
    <xf numFmtId="0" fontId="9" fillId="0" borderId="2" xfId="0" applyFont="1" applyFill="1" applyBorder="1"/>
    <xf numFmtId="0" fontId="0" fillId="0" borderId="4" xfId="0" applyFill="1" applyBorder="1" applyAlignment="1">
      <alignment horizontal="left"/>
    </xf>
    <xf numFmtId="0" fontId="10" fillId="3" borderId="3" xfId="0" applyFont="1" applyFill="1" applyBorder="1" applyProtection="1">
      <protection locked="0"/>
    </xf>
    <xf numFmtId="0" fontId="10" fillId="3" borderId="6" xfId="0" applyFont="1" applyFill="1" applyBorder="1" applyProtection="1">
      <protection locked="0"/>
    </xf>
    <xf numFmtId="0" fontId="0" fillId="0" borderId="5" xfId="0" applyFill="1" applyBorder="1" applyAlignment="1">
      <alignment horizontal="right"/>
    </xf>
    <xf numFmtId="0" fontId="0" fillId="0" borderId="41" xfId="0" applyBorder="1"/>
    <xf numFmtId="0" fontId="1" fillId="2" borderId="42" xfId="0" applyFont="1" applyFill="1" applyBorder="1" applyProtection="1">
      <protection locked="0"/>
    </xf>
    <xf numFmtId="0" fontId="1" fillId="2" borderId="43" xfId="0" applyFont="1" applyFill="1" applyBorder="1" applyProtection="1">
      <protection locked="0"/>
    </xf>
    <xf numFmtId="0" fontId="1" fillId="2" borderId="44" xfId="0" applyFont="1" applyFill="1" applyBorder="1" applyProtection="1">
      <protection locked="0"/>
    </xf>
    <xf numFmtId="0" fontId="0" fillId="2" borderId="44" xfId="0" applyFill="1" applyBorder="1" applyAlignment="1">
      <alignment horizontal="right"/>
    </xf>
    <xf numFmtId="0" fontId="1" fillId="2" borderId="45" xfId="0" applyFont="1" applyFill="1" applyBorder="1" applyProtection="1">
      <protection locked="0"/>
    </xf>
    <xf numFmtId="0" fontId="0" fillId="0" borderId="4" xfId="0" applyBorder="1"/>
    <xf numFmtId="0" fontId="0" fillId="0" borderId="46" xfId="0" applyFont="1" applyBorder="1"/>
    <xf numFmtId="0" fontId="5" fillId="3" borderId="42" xfId="0" applyFont="1" applyFill="1" applyBorder="1" applyProtection="1">
      <protection locked="0"/>
    </xf>
    <xf numFmtId="0" fontId="5" fillId="3" borderId="44" xfId="0" applyFont="1" applyFill="1" applyBorder="1" applyProtection="1">
      <protection locked="0"/>
    </xf>
    <xf numFmtId="0" fontId="5" fillId="3" borderId="45" xfId="0" applyFont="1" applyFill="1" applyBorder="1" applyProtection="1">
      <protection locked="0"/>
    </xf>
    <xf numFmtId="0" fontId="0" fillId="0" borderId="8" xfId="0" applyFill="1" applyBorder="1"/>
    <xf numFmtId="164" fontId="1" fillId="2" borderId="9" xfId="0" applyNumberFormat="1" applyFont="1" applyFill="1" applyBorder="1" applyProtection="1">
      <protection locked="0"/>
    </xf>
    <xf numFmtId="165" fontId="0" fillId="0" borderId="2" xfId="0" applyNumberFormat="1" applyBorder="1"/>
    <xf numFmtId="165" fontId="2" fillId="4" borderId="3" xfId="0" applyNumberFormat="1" applyFont="1" applyFill="1" applyBorder="1"/>
    <xf numFmtId="165" fontId="0" fillId="4" borderId="3" xfId="0" applyNumberFormat="1" applyFill="1" applyBorder="1"/>
    <xf numFmtId="165" fontId="0" fillId="0" borderId="2" xfId="0" applyNumberFormat="1" applyFill="1" applyBorder="1"/>
    <xf numFmtId="165" fontId="0" fillId="0" borderId="4" xfId="0" applyNumberFormat="1" applyFill="1" applyBorder="1"/>
    <xf numFmtId="165" fontId="0" fillId="4" borderId="6" xfId="0" applyNumberFormat="1" applyFill="1" applyBorder="1"/>
    <xf numFmtId="165" fontId="0" fillId="0" borderId="4" xfId="0" applyNumberFormat="1" applyBorder="1"/>
    <xf numFmtId="165" fontId="2" fillId="4" borderId="6" xfId="0" applyNumberFormat="1" applyFont="1" applyFill="1" applyBorder="1"/>
    <xf numFmtId="165" fontId="0" fillId="0" borderId="1" xfId="0" applyNumberFormat="1" applyBorder="1"/>
    <xf numFmtId="165" fontId="2" fillId="4" borderId="1" xfId="0" applyNumberFormat="1" applyFont="1" applyFill="1" applyBorder="1"/>
    <xf numFmtId="164" fontId="1" fillId="2" borderId="33" xfId="0" applyNumberFormat="1" applyFont="1" applyFill="1" applyBorder="1" applyProtection="1">
      <protection locked="0"/>
    </xf>
    <xf numFmtId="165" fontId="0" fillId="0" borderId="7" xfId="0" applyNumberFormat="1" applyBorder="1"/>
    <xf numFmtId="165" fontId="2" fillId="4" borderId="9" xfId="0" applyNumberFormat="1" applyFont="1" applyFill="1" applyBorder="1"/>
    <xf numFmtId="0" fontId="0" fillId="0" borderId="47" xfId="0" applyFont="1" applyFill="1" applyBorder="1"/>
    <xf numFmtId="0" fontId="0" fillId="0" borderId="48" xfId="0" applyFont="1" applyFill="1" applyBorder="1"/>
    <xf numFmtId="165" fontId="0" fillId="0" borderId="47" xfId="0" applyNumberFormat="1" applyFont="1" applyFill="1" applyBorder="1"/>
    <xf numFmtId="165" fontId="0" fillId="0" borderId="48" xfId="0" applyNumberFormat="1" applyFont="1" applyFill="1" applyBorder="1"/>
    <xf numFmtId="165" fontId="0" fillId="0" borderId="8" xfId="0" applyNumberFormat="1" applyBorder="1"/>
    <xf numFmtId="165" fontId="2" fillId="4" borderId="8" xfId="0" applyNumberFormat="1" applyFont="1" applyFill="1" applyBorder="1"/>
    <xf numFmtId="0" fontId="0" fillId="0" borderId="11" xfId="0" applyFont="1" applyFill="1" applyBorder="1"/>
    <xf numFmtId="0" fontId="1" fillId="2" borderId="49" xfId="0" applyFont="1" applyFill="1" applyBorder="1" applyProtection="1">
      <protection locked="0"/>
    </xf>
    <xf numFmtId="0" fontId="0" fillId="0" borderId="52" xfId="0" applyFill="1" applyBorder="1"/>
    <xf numFmtId="0" fontId="0" fillId="0" borderId="53" xfId="0" applyFill="1" applyBorder="1"/>
    <xf numFmtId="165" fontId="2" fillId="4" borderId="51" xfId="0" applyNumberFormat="1" applyFont="1" applyFill="1" applyBorder="1"/>
    <xf numFmtId="44" fontId="14" fillId="0" borderId="50" xfId="5" applyFont="1" applyFill="1" applyBorder="1" applyAlignment="1" applyProtection="1">
      <alignment horizontal="right" vertical="center" wrapText="1"/>
    </xf>
    <xf numFmtId="44" fontId="15" fillId="0" borderId="2" xfId="5" applyFont="1" applyFill="1" applyBorder="1" applyAlignment="1" applyProtection="1">
      <alignment horizontal="right" vertical="center" wrapText="1"/>
    </xf>
    <xf numFmtId="165" fontId="15" fillId="0" borderId="2" xfId="0" applyNumberFormat="1" applyFont="1" applyBorder="1" applyAlignment="1">
      <alignment horizontal="right"/>
    </xf>
    <xf numFmtId="44" fontId="14" fillId="0" borderId="2" xfId="5" applyFont="1" applyFill="1" applyBorder="1" applyAlignment="1" applyProtection="1">
      <alignment horizontal="right" vertical="center" wrapText="1"/>
    </xf>
    <xf numFmtId="44" fontId="14" fillId="0" borderId="4" xfId="5" applyFont="1" applyFill="1" applyBorder="1" applyAlignment="1" applyProtection="1">
      <alignment horizontal="right" vertical="center" wrapText="1"/>
    </xf>
    <xf numFmtId="165" fontId="2" fillId="4" borderId="44" xfId="0" applyNumberFormat="1" applyFont="1" applyFill="1" applyBorder="1"/>
    <xf numFmtId="165" fontId="2" fillId="4" borderId="45" xfId="0" applyNumberFormat="1" applyFont="1" applyFill="1" applyBorder="1"/>
    <xf numFmtId="0" fontId="0" fillId="0" borderId="54" xfId="0" applyBorder="1"/>
    <xf numFmtId="0" fontId="0" fillId="0" borderId="55" xfId="0" applyBorder="1"/>
    <xf numFmtId="0" fontId="0" fillId="0" borderId="56" xfId="0" applyBorder="1"/>
    <xf numFmtId="0" fontId="6" fillId="5" borderId="0" xfId="0" applyFont="1" applyFill="1" applyBorder="1" applyAlignment="1">
      <alignment horizontal="center" vertical="center"/>
    </xf>
    <xf numFmtId="0" fontId="0" fillId="0" borderId="57" xfId="0" applyBorder="1"/>
    <xf numFmtId="0" fontId="0" fillId="0" borderId="58" xfId="0" applyBorder="1"/>
    <xf numFmtId="0" fontId="0" fillId="0" borderId="59" xfId="0" applyBorder="1"/>
    <xf numFmtId="165" fontId="2" fillId="4" borderId="42" xfId="0" applyNumberFormat="1" applyFont="1" applyFill="1" applyBorder="1"/>
    <xf numFmtId="0" fontId="0" fillId="0" borderId="0" xfId="0" applyAlignment="1">
      <alignment horizontal="right"/>
    </xf>
    <xf numFmtId="0" fontId="0" fillId="0" borderId="37" xfId="0" applyBorder="1"/>
    <xf numFmtId="0" fontId="0" fillId="0" borderId="60" xfId="0" applyBorder="1"/>
    <xf numFmtId="0" fontId="0" fillId="0" borderId="61" xfId="0" applyBorder="1"/>
    <xf numFmtId="0" fontId="0" fillId="0" borderId="20" xfId="0" applyFill="1" applyBorder="1"/>
    <xf numFmtId="0" fontId="0" fillId="0" borderId="60" xfId="0" applyFill="1" applyBorder="1"/>
    <xf numFmtId="0" fontId="0" fillId="0" borderId="60" xfId="0" applyFill="1" applyBorder="1" applyAlignment="1">
      <alignment horizontal="left"/>
    </xf>
    <xf numFmtId="0" fontId="0" fillId="0" borderId="62" xfId="0" applyFill="1" applyBorder="1"/>
    <xf numFmtId="0" fontId="0" fillId="0" borderId="54" xfId="0" applyBorder="1" applyAlignment="1">
      <alignment horizontal="right"/>
    </xf>
    <xf numFmtId="0" fontId="0" fillId="0" borderId="55" xfId="0" applyBorder="1" applyAlignment="1">
      <alignment horizontal="right"/>
    </xf>
    <xf numFmtId="0" fontId="0" fillId="0" borderId="56" xfId="0" applyBorder="1" applyAlignment="1">
      <alignment horizontal="right"/>
    </xf>
    <xf numFmtId="0" fontId="0" fillId="0" borderId="55" xfId="0" applyBorder="1" applyAlignment="1">
      <alignment horizontal="left"/>
    </xf>
    <xf numFmtId="0" fontId="0" fillId="0" borderId="56" xfId="0" applyBorder="1" applyAlignment="1">
      <alignment horizontal="left"/>
    </xf>
    <xf numFmtId="0" fontId="0" fillId="5" borderId="0" xfId="0" applyFill="1" applyBorder="1"/>
    <xf numFmtId="0" fontId="1" fillId="5" borderId="0" xfId="0" applyFont="1" applyFill="1" applyBorder="1" applyProtection="1">
      <protection locked="0"/>
    </xf>
    <xf numFmtId="0" fontId="2" fillId="5" borderId="0" xfId="0" applyFont="1" applyFill="1" applyBorder="1"/>
    <xf numFmtId="0" fontId="0" fillId="5" borderId="0" xfId="0" applyFill="1" applyBorder="1" applyAlignment="1">
      <alignment horizontal="right"/>
    </xf>
    <xf numFmtId="0" fontId="0" fillId="0" borderId="25" xfId="0" applyBorder="1"/>
    <xf numFmtId="0" fontId="0" fillId="0" borderId="26" xfId="0" applyBorder="1"/>
    <xf numFmtId="0" fontId="0" fillId="0" borderId="0" xfId="0" applyFill="1"/>
    <xf numFmtId="0" fontId="2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/>
    </xf>
    <xf numFmtId="0" fontId="0" fillId="0" borderId="21" xfId="0" applyBorder="1"/>
    <xf numFmtId="0" fontId="9" fillId="0" borderId="60" xfId="0" applyFont="1" applyFill="1" applyBorder="1"/>
    <xf numFmtId="0" fontId="0" fillId="0" borderId="62" xfId="0" applyFill="1" applyBorder="1" applyAlignment="1">
      <alignment horizontal="left"/>
    </xf>
    <xf numFmtId="0" fontId="0" fillId="0" borderId="61" xfId="0" applyFill="1" applyBorder="1"/>
    <xf numFmtId="0" fontId="0" fillId="0" borderId="37" xfId="0" applyFont="1" applyBorder="1"/>
    <xf numFmtId="0" fontId="0" fillId="0" borderId="60" xfId="3" applyFont="1" applyBorder="1"/>
    <xf numFmtId="0" fontId="0" fillId="0" borderId="62" xfId="3" applyFont="1" applyBorder="1"/>
    <xf numFmtId="0" fontId="0" fillId="6" borderId="23" xfId="0" applyFill="1" applyBorder="1" applyAlignment="1">
      <alignment horizontal="center"/>
    </xf>
    <xf numFmtId="0" fontId="0" fillId="0" borderId="42" xfId="0" applyBorder="1"/>
    <xf numFmtId="0" fontId="0" fillId="0" borderId="8" xfId="0" applyBorder="1" applyAlignment="1">
      <alignment vertical="center"/>
    </xf>
    <xf numFmtId="0" fontId="0" fillId="0" borderId="1" xfId="0" applyBorder="1" applyAlignment="1">
      <alignment vertical="center"/>
    </xf>
    <xf numFmtId="0" fontId="13" fillId="0" borderId="47" xfId="0" applyFont="1" applyFill="1" applyBorder="1"/>
    <xf numFmtId="0" fontId="13" fillId="0" borderId="63" xfId="0" applyFont="1" applyBorder="1"/>
    <xf numFmtId="0" fontId="0" fillId="0" borderId="7" xfId="0" applyBorder="1" applyAlignment="1">
      <alignment vertical="center"/>
    </xf>
    <xf numFmtId="0" fontId="0" fillId="0" borderId="9" xfId="0" applyBorder="1"/>
    <xf numFmtId="0" fontId="0" fillId="0" borderId="2" xfId="0" applyBorder="1" applyAlignment="1">
      <alignment vertical="center"/>
    </xf>
    <xf numFmtId="0" fontId="0" fillId="0" borderId="3" xfId="0" applyBorder="1"/>
    <xf numFmtId="0" fontId="0" fillId="0" borderId="6" xfId="0" applyBorder="1"/>
    <xf numFmtId="0" fontId="13" fillId="0" borderId="64" xfId="0" applyFont="1" applyBorder="1"/>
    <xf numFmtId="0" fontId="3" fillId="0" borderId="42" xfId="3" applyBorder="1" applyAlignment="1">
      <alignment vertical="center"/>
    </xf>
    <xf numFmtId="0" fontId="3" fillId="0" borderId="44" xfId="3" applyBorder="1" applyAlignment="1">
      <alignment vertical="center"/>
    </xf>
    <xf numFmtId="0" fontId="0" fillId="0" borderId="44" xfId="0" applyBorder="1"/>
    <xf numFmtId="0" fontId="0" fillId="0" borderId="45" xfId="0" applyBorder="1"/>
    <xf numFmtId="0" fontId="13" fillId="0" borderId="65" xfId="0" applyFont="1" applyFill="1" applyBorder="1"/>
    <xf numFmtId="0" fontId="0" fillId="0" borderId="62" xfId="0" applyBorder="1"/>
    <xf numFmtId="0" fontId="17" fillId="0" borderId="0" xfId="0" applyFont="1" applyAlignment="1">
      <alignment vertical="center" wrapText="1"/>
    </xf>
    <xf numFmtId="0" fontId="13" fillId="0" borderId="47" xfId="0" applyFont="1" applyBorder="1"/>
    <xf numFmtId="0" fontId="13" fillId="0" borderId="48" xfId="0" applyFont="1" applyBorder="1"/>
    <xf numFmtId="0" fontId="17" fillId="0" borderId="1" xfId="0" applyFont="1" applyBorder="1" applyAlignment="1">
      <alignment vertical="center" wrapText="1"/>
    </xf>
    <xf numFmtId="0" fontId="0" fillId="0" borderId="0" xfId="0" applyFill="1" applyBorder="1" applyAlignment="1">
      <alignment horizontal="center"/>
    </xf>
    <xf numFmtId="0" fontId="18" fillId="0" borderId="30" xfId="0" applyFont="1" applyFill="1" applyBorder="1" applyAlignment="1">
      <alignment vertical="center"/>
    </xf>
    <xf numFmtId="0" fontId="2" fillId="0" borderId="31" xfId="0" applyFont="1" applyFill="1" applyBorder="1" applyAlignment="1">
      <alignment vertical="center"/>
    </xf>
    <xf numFmtId="165" fontId="0" fillId="0" borderId="23" xfId="0" applyNumberFormat="1" applyFont="1" applyFill="1" applyBorder="1"/>
    <xf numFmtId="165" fontId="20" fillId="0" borderId="23" xfId="0" applyNumberFormat="1" applyFont="1" applyFill="1" applyBorder="1"/>
    <xf numFmtId="165" fontId="20" fillId="5" borderId="23" xfId="0" applyNumberFormat="1" applyFont="1" applyFill="1" applyBorder="1"/>
    <xf numFmtId="165" fontId="2" fillId="4" borderId="49" xfId="0" applyNumberFormat="1" applyFont="1" applyFill="1" applyBorder="1"/>
    <xf numFmtId="165" fontId="0" fillId="0" borderId="23" xfId="0" applyNumberFormat="1" applyBorder="1"/>
    <xf numFmtId="9" fontId="0" fillId="0" borderId="0" xfId="0" applyNumberFormat="1"/>
    <xf numFmtId="0" fontId="13" fillId="0" borderId="0" xfId="0" applyFont="1" applyFill="1" applyBorder="1"/>
    <xf numFmtId="165" fontId="20" fillId="0" borderId="31" xfId="0" applyNumberFormat="1" applyFont="1" applyFill="1" applyBorder="1" applyAlignment="1">
      <alignment horizontal="left" vertical="center"/>
    </xf>
    <xf numFmtId="165" fontId="20" fillId="0" borderId="32" xfId="0" applyNumberFormat="1" applyFont="1" applyFill="1" applyBorder="1" applyAlignment="1">
      <alignment horizontal="left" vertical="center"/>
    </xf>
    <xf numFmtId="0" fontId="16" fillId="0" borderId="0" xfId="3" applyFont="1" applyFill="1" applyBorder="1" applyAlignment="1">
      <alignment horizontal="center" vertical="center"/>
    </xf>
    <xf numFmtId="0" fontId="16" fillId="0" borderId="0" xfId="3" applyFont="1" applyFill="1" applyBorder="1" applyAlignment="1">
      <alignment horizontal="center" vertical="center" wrapText="1"/>
    </xf>
    <xf numFmtId="0" fontId="16" fillId="0" borderId="0" xfId="0" applyFont="1" applyFill="1" applyBorder="1" applyAlignment="1">
      <alignment horizontal="center" vertical="center"/>
    </xf>
    <xf numFmtId="0" fontId="8" fillId="0" borderId="15" xfId="0" applyFont="1" applyBorder="1" applyAlignment="1">
      <alignment horizontal="center"/>
    </xf>
    <xf numFmtId="0" fontId="8" fillId="0" borderId="16" xfId="0" applyFont="1" applyBorder="1" applyAlignment="1">
      <alignment horizontal="center"/>
    </xf>
    <xf numFmtId="0" fontId="8" fillId="0" borderId="17" xfId="0" applyFont="1" applyBorder="1" applyAlignment="1">
      <alignment horizontal="center"/>
    </xf>
    <xf numFmtId="0" fontId="7" fillId="0" borderId="15" xfId="0" applyFont="1" applyBorder="1" applyAlignment="1">
      <alignment horizontal="center"/>
    </xf>
    <xf numFmtId="0" fontId="7" fillId="0" borderId="16" xfId="0" applyFont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11" fillId="5" borderId="24" xfId="0" applyFont="1" applyFill="1" applyBorder="1" applyAlignment="1">
      <alignment horizontal="center" vertical="center"/>
    </xf>
    <xf numFmtId="0" fontId="11" fillId="5" borderId="25" xfId="0" applyFont="1" applyFill="1" applyBorder="1" applyAlignment="1">
      <alignment horizontal="center" vertical="center"/>
    </xf>
    <xf numFmtId="0" fontId="6" fillId="5" borderId="25" xfId="0" applyFont="1" applyFill="1" applyBorder="1" applyAlignment="1">
      <alignment horizontal="center" vertical="center"/>
    </xf>
    <xf numFmtId="0" fontId="6" fillId="5" borderId="26" xfId="0" applyFont="1" applyFill="1" applyBorder="1" applyAlignment="1">
      <alignment horizontal="center" vertical="center"/>
    </xf>
    <xf numFmtId="0" fontId="6" fillId="5" borderId="27" xfId="0" applyFont="1" applyFill="1" applyBorder="1" applyAlignment="1">
      <alignment horizontal="center" vertical="center"/>
    </xf>
    <xf numFmtId="0" fontId="6" fillId="5" borderId="28" xfId="0" applyFont="1" applyFill="1" applyBorder="1" applyAlignment="1">
      <alignment horizontal="center" vertical="center"/>
    </xf>
    <xf numFmtId="0" fontId="6" fillId="5" borderId="29" xfId="0" applyFont="1" applyFill="1" applyBorder="1" applyAlignment="1">
      <alignment horizontal="center" vertical="center"/>
    </xf>
    <xf numFmtId="0" fontId="0" fillId="6" borderId="30" xfId="0" applyFill="1" applyBorder="1" applyAlignment="1">
      <alignment horizontal="center"/>
    </xf>
    <xf numFmtId="0" fontId="0" fillId="6" borderId="31" xfId="0" applyFill="1" applyBorder="1" applyAlignment="1">
      <alignment horizontal="center"/>
    </xf>
    <xf numFmtId="0" fontId="0" fillId="6" borderId="32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13" fillId="0" borderId="63" xfId="0" applyFont="1" applyFill="1" applyBorder="1" applyAlignment="1">
      <alignment horizontal="center"/>
    </xf>
    <xf numFmtId="0" fontId="13" fillId="0" borderId="48" xfId="0" applyFont="1" applyFill="1" applyBorder="1" applyAlignment="1">
      <alignment horizont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6" xfId="0" applyFont="1" applyBorder="1" applyAlignment="1">
      <alignment horizontal="center"/>
    </xf>
    <xf numFmtId="0" fontId="0" fillId="0" borderId="17" xfId="0" applyFont="1" applyBorder="1" applyAlignment="1">
      <alignment horizontal="center"/>
    </xf>
    <xf numFmtId="0" fontId="7" fillId="0" borderId="17" xfId="0" applyFont="1" applyBorder="1" applyAlignment="1">
      <alignment horizontal="center"/>
    </xf>
  </cellXfs>
  <cellStyles count="6">
    <cellStyle name="Lien hypertexte" xfId="1" builtinId="8" hidden="1"/>
    <cellStyle name="Lien hypertexte" xfId="3" builtinId="8"/>
    <cellStyle name="Lien hypertexte visité" xfId="2" builtinId="9" hidden="1"/>
    <cellStyle name="Lien hypertexte visité" xfId="4" builtinId="9" hidden="1"/>
    <cellStyle name="Monétaire" xfId="5" builtinId="4"/>
    <cellStyle name="Normal" xfId="0" builtinId="0"/>
  </cellStyles>
  <dxfs count="14">
    <dxf>
      <font>
        <b/>
        <i val="0"/>
        <color rgb="FFFF0000"/>
      </font>
    </dxf>
    <dxf>
      <font>
        <color theme="5"/>
      </font>
    </dxf>
    <dxf>
      <font>
        <color rgb="FF00B050"/>
      </font>
    </dxf>
    <dxf>
      <font>
        <color rgb="FF006100"/>
      </font>
      <fill>
        <patternFill>
          <bgColor rgb="FFC6EFCE"/>
        </patternFill>
      </fill>
    </dxf>
    <dxf>
      <font>
        <b/>
        <i val="0"/>
        <color rgb="FFFF0000"/>
      </font>
    </dxf>
    <dxf>
      <font>
        <b/>
        <i val="0"/>
        <u val="none"/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Medium7"/>
  <colors>
    <mruColors>
      <color rgb="FF46AF4E"/>
      <color rgb="FF40B04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4.png"/><Relationship Id="rId3" Type="http://schemas.openxmlformats.org/officeDocument/2006/relationships/hyperlink" Target="#'PRODUITS &#192; COMMANDER'!A1"/><Relationship Id="rId7" Type="http://schemas.openxmlformats.org/officeDocument/2006/relationships/hyperlink" Target="#'FUTURS PRODUITS'!A1"/><Relationship Id="rId2" Type="http://schemas.openxmlformats.org/officeDocument/2006/relationships/image" Target="../media/image1.png"/><Relationship Id="rId1" Type="http://schemas.openxmlformats.org/officeDocument/2006/relationships/hyperlink" Target="#MARQUES!A1"/><Relationship Id="rId6" Type="http://schemas.openxmlformats.org/officeDocument/2006/relationships/image" Target="../media/image3.png"/><Relationship Id="rId5" Type="http://schemas.openxmlformats.org/officeDocument/2006/relationships/hyperlink" Target="#'PRODUITS &#192; CONDITIONNER '!A1"/><Relationship Id="rId4" Type="http://schemas.openxmlformats.org/officeDocument/2006/relationships/image" Target="../media/image2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hyperlink" Target="#BOISSONS!A1"/><Relationship Id="rId7" Type="http://schemas.openxmlformats.org/officeDocument/2006/relationships/hyperlink" Target="#'CONDITIONNEMENT VRAC'!A1"/><Relationship Id="rId12" Type="http://schemas.openxmlformats.org/officeDocument/2006/relationships/image" Target="../media/image13.png"/><Relationship Id="rId2" Type="http://schemas.openxmlformats.org/officeDocument/2006/relationships/image" Target="../media/image5.png"/><Relationship Id="rId1" Type="http://schemas.openxmlformats.org/officeDocument/2006/relationships/hyperlink" Target="#CONSERVES!A1"/><Relationship Id="rId6" Type="http://schemas.openxmlformats.org/officeDocument/2006/relationships/image" Target="../media/image8.png"/><Relationship Id="rId11" Type="http://schemas.openxmlformats.org/officeDocument/2006/relationships/image" Target="../media/image12.png"/><Relationship Id="rId5" Type="http://schemas.openxmlformats.org/officeDocument/2006/relationships/image" Target="../media/image7.png"/><Relationship Id="rId10" Type="http://schemas.openxmlformats.org/officeDocument/2006/relationships/image" Target="../media/image11.png"/><Relationship Id="rId4" Type="http://schemas.openxmlformats.org/officeDocument/2006/relationships/image" Target="../media/image6.png"/><Relationship Id="rId9" Type="http://schemas.openxmlformats.org/officeDocument/2006/relationships/image" Target="../media/image10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oulivie.com/categorie-produit/huiles-dolive/" TargetMode="External"/><Relationship Id="rId2" Type="http://schemas.openxmlformats.org/officeDocument/2006/relationships/image" Target="../media/image15.jpg"/><Relationship Id="rId1" Type="http://schemas.openxmlformats.org/officeDocument/2006/relationships/hyperlink" Target="https://agrifournitures.fr/sels-alimentaires/10456-fleur-sel-bio-le-saunier-camargue.html?gclid=CjwKCAjwiaX8BRBZEiwAQQxGxyQzC0kH9HyyNkXSTYDICddqbdhpDD8GJZI0nnYOa9H2dKowZucW2xoC72IQAvD_BwE&amp;equid=85613f53-5900-43c1-b881-625cb63a017f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101600</xdr:colOff>
      <xdr:row>13</xdr:row>
      <xdr:rowOff>76200</xdr:rowOff>
    </xdr:from>
    <xdr:to>
      <xdr:col>6</xdr:col>
      <xdr:colOff>1028700</xdr:colOff>
      <xdr:row>15</xdr:row>
      <xdr:rowOff>127000</xdr:rowOff>
    </xdr:to>
    <xdr:pic>
      <xdr:nvPicPr>
        <xdr:cNvPr id="3" name="Imag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138DD85-243E-2E45-97C3-4D1DBE92F0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403600" y="2717800"/>
          <a:ext cx="2374900" cy="457200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127000</xdr:colOff>
      <xdr:row>13</xdr:row>
      <xdr:rowOff>63500</xdr:rowOff>
    </xdr:from>
    <xdr:to>
      <xdr:col>10</xdr:col>
      <xdr:colOff>635000</xdr:colOff>
      <xdr:row>15</xdr:row>
      <xdr:rowOff>114300</xdr:rowOff>
    </xdr:to>
    <xdr:pic>
      <xdr:nvPicPr>
        <xdr:cNvPr id="4" name="Image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AB866D61-59F0-744C-9200-3B82E431EC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5905500" y="2705100"/>
          <a:ext cx="2984500" cy="457200"/>
        </a:xfrm>
        <a:prstGeom prst="rect">
          <a:avLst/>
        </a:prstGeom>
      </xdr:spPr>
    </xdr:pic>
    <xdr:clientData/>
  </xdr:twoCellAnchor>
  <xdr:twoCellAnchor editAs="oneCell">
    <xdr:from>
      <xdr:col>10</xdr:col>
      <xdr:colOff>762000</xdr:colOff>
      <xdr:row>13</xdr:row>
      <xdr:rowOff>63500</xdr:rowOff>
    </xdr:from>
    <xdr:to>
      <xdr:col>14</xdr:col>
      <xdr:colOff>635000</xdr:colOff>
      <xdr:row>15</xdr:row>
      <xdr:rowOff>114300</xdr:rowOff>
    </xdr:to>
    <xdr:pic>
      <xdr:nvPicPr>
        <xdr:cNvPr id="5" name="Image 4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A60AD29C-853A-0041-8605-401CE67B12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9017000" y="2705100"/>
          <a:ext cx="3175000" cy="457200"/>
        </a:xfrm>
        <a:prstGeom prst="rect">
          <a:avLst/>
        </a:prstGeom>
      </xdr:spPr>
    </xdr:pic>
    <xdr:clientData/>
  </xdr:twoCellAnchor>
  <xdr:twoCellAnchor editAs="oneCell">
    <xdr:from>
      <xdr:col>4</xdr:col>
      <xdr:colOff>88900</xdr:colOff>
      <xdr:row>16</xdr:row>
      <xdr:rowOff>76200</xdr:rowOff>
    </xdr:from>
    <xdr:to>
      <xdr:col>6</xdr:col>
      <xdr:colOff>825500</xdr:colOff>
      <xdr:row>18</xdr:row>
      <xdr:rowOff>127000</xdr:rowOff>
    </xdr:to>
    <xdr:pic>
      <xdr:nvPicPr>
        <xdr:cNvPr id="7" name="Image 6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28D01F0-439F-9A4D-BA4F-694B89178D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3390900" y="3327400"/>
          <a:ext cx="2184400" cy="4572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534932</xdr:colOff>
      <xdr:row>13</xdr:row>
      <xdr:rowOff>149133</xdr:rowOff>
    </xdr:from>
    <xdr:to>
      <xdr:col>7</xdr:col>
      <xdr:colOff>749302</xdr:colOff>
      <xdr:row>16</xdr:row>
      <xdr:rowOff>5302</xdr:rowOff>
    </xdr:to>
    <xdr:pic>
      <xdr:nvPicPr>
        <xdr:cNvPr id="13" name="Image 1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CFD3013-64AD-4E44-8B89-D240431C7F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683599" y="2790733"/>
          <a:ext cx="1873836" cy="465769"/>
        </a:xfrm>
        <a:prstGeom prst="rect">
          <a:avLst/>
        </a:prstGeom>
      </xdr:spPr>
    </xdr:pic>
    <xdr:clientData/>
  </xdr:twoCellAnchor>
  <xdr:twoCellAnchor editAs="oneCell">
    <xdr:from>
      <xdr:col>7</xdr:col>
      <xdr:colOff>538195</xdr:colOff>
      <xdr:row>16</xdr:row>
      <xdr:rowOff>121314</xdr:rowOff>
    </xdr:from>
    <xdr:to>
      <xdr:col>10</xdr:col>
      <xdr:colOff>472401</xdr:colOff>
      <xdr:row>18</xdr:row>
      <xdr:rowOff>180683</xdr:rowOff>
    </xdr:to>
    <xdr:pic>
      <xdr:nvPicPr>
        <xdr:cNvPr id="15" name="Image 1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233DDACD-8D91-D740-82CF-789B77D46C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6346328" y="3372514"/>
          <a:ext cx="2423406" cy="465769"/>
        </a:xfrm>
        <a:prstGeom prst="rect">
          <a:avLst/>
        </a:prstGeom>
      </xdr:spPr>
    </xdr:pic>
    <xdr:clientData/>
  </xdr:twoCellAnchor>
  <xdr:twoCellAnchor editAs="oneCell">
    <xdr:from>
      <xdr:col>6</xdr:col>
      <xdr:colOff>43923</xdr:colOff>
      <xdr:row>19</xdr:row>
      <xdr:rowOff>132201</xdr:rowOff>
    </xdr:from>
    <xdr:to>
      <xdr:col>10</xdr:col>
      <xdr:colOff>666632</xdr:colOff>
      <xdr:row>21</xdr:row>
      <xdr:rowOff>191569</xdr:rowOff>
    </xdr:to>
    <xdr:pic>
      <xdr:nvPicPr>
        <xdr:cNvPr id="16" name="Image 15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46226705-751C-F448-A077-8BC499892D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5022323" y="3993001"/>
          <a:ext cx="3941642" cy="465768"/>
        </a:xfrm>
        <a:prstGeom prst="rect">
          <a:avLst/>
        </a:prstGeom>
      </xdr:spPr>
    </xdr:pic>
    <xdr:clientData/>
  </xdr:twoCellAnchor>
  <xdr:twoCellAnchor editAs="oneCell">
    <xdr:from>
      <xdr:col>3</xdr:col>
      <xdr:colOff>530575</xdr:colOff>
      <xdr:row>22</xdr:row>
      <xdr:rowOff>166067</xdr:rowOff>
    </xdr:from>
    <xdr:to>
      <xdr:col>6</xdr:col>
      <xdr:colOff>29511</xdr:colOff>
      <xdr:row>25</xdr:row>
      <xdr:rowOff>22237</xdr:rowOff>
    </xdr:to>
    <xdr:pic>
      <xdr:nvPicPr>
        <xdr:cNvPr id="17" name="Image 16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2A2C6D79-6BFF-584D-9311-800B90433D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3019775" y="4636467"/>
          <a:ext cx="1988136" cy="465770"/>
        </a:xfrm>
        <a:prstGeom prst="rect">
          <a:avLst/>
        </a:prstGeom>
      </xdr:spPr>
    </xdr:pic>
    <xdr:clientData/>
  </xdr:twoCellAnchor>
  <xdr:twoCellAnchor editAs="oneCell">
    <xdr:from>
      <xdr:col>10</xdr:col>
      <xdr:colOff>713635</xdr:colOff>
      <xdr:row>19</xdr:row>
      <xdr:rowOff>149135</xdr:rowOff>
    </xdr:from>
    <xdr:to>
      <xdr:col>12</xdr:col>
      <xdr:colOff>252042</xdr:colOff>
      <xdr:row>22</xdr:row>
      <xdr:rowOff>5304</xdr:rowOff>
    </xdr:to>
    <xdr:pic>
      <xdr:nvPicPr>
        <xdr:cNvPr id="18" name="Image 17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8F66958C-1BB5-984C-9BA1-7793E769F7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9010968" y="4009935"/>
          <a:ext cx="1197874" cy="465769"/>
        </a:xfrm>
        <a:prstGeom prst="rect">
          <a:avLst/>
        </a:prstGeom>
      </xdr:spPr>
    </xdr:pic>
    <xdr:clientData/>
  </xdr:twoCellAnchor>
  <xdr:twoCellAnchor editAs="oneCell">
    <xdr:from>
      <xdr:col>10</xdr:col>
      <xdr:colOff>573752</xdr:colOff>
      <xdr:row>16</xdr:row>
      <xdr:rowOff>132200</xdr:rowOff>
    </xdr:from>
    <xdr:to>
      <xdr:col>11</xdr:col>
      <xdr:colOff>826987</xdr:colOff>
      <xdr:row>18</xdr:row>
      <xdr:rowOff>191569</xdr:rowOff>
    </xdr:to>
    <xdr:pic>
      <xdr:nvPicPr>
        <xdr:cNvPr id="19" name="Image 18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4FF65FA2-CCF1-534B-81BB-F21CD7F9E1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8871085" y="3383400"/>
          <a:ext cx="1082969" cy="465769"/>
        </a:xfrm>
        <a:prstGeom prst="rect">
          <a:avLst/>
        </a:prstGeom>
      </xdr:spPr>
    </xdr:pic>
    <xdr:clientData/>
  </xdr:twoCellAnchor>
  <xdr:twoCellAnchor editAs="oneCell">
    <xdr:from>
      <xdr:col>3</xdr:col>
      <xdr:colOff>541518</xdr:colOff>
      <xdr:row>19</xdr:row>
      <xdr:rowOff>138249</xdr:rowOff>
    </xdr:from>
    <xdr:to>
      <xdr:col>5</xdr:col>
      <xdr:colOff>768588</xdr:colOff>
      <xdr:row>21</xdr:row>
      <xdr:rowOff>197617</xdr:rowOff>
    </xdr:to>
    <xdr:pic>
      <xdr:nvPicPr>
        <xdr:cNvPr id="20" name="Image 19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D8105F1-8A42-964A-9222-C9F24FF25E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3030718" y="3999049"/>
          <a:ext cx="1886537" cy="465768"/>
        </a:xfrm>
        <a:prstGeom prst="rect">
          <a:avLst/>
        </a:prstGeom>
      </xdr:spPr>
    </xdr:pic>
    <xdr:clientData/>
  </xdr:twoCellAnchor>
  <xdr:twoCellAnchor editAs="oneCell">
    <xdr:from>
      <xdr:col>8</xdr:col>
      <xdr:colOff>102882</xdr:colOff>
      <xdr:row>13</xdr:row>
      <xdr:rowOff>172116</xdr:rowOff>
    </xdr:from>
    <xdr:to>
      <xdr:col>12</xdr:col>
      <xdr:colOff>49022</xdr:colOff>
      <xdr:row>16</xdr:row>
      <xdr:rowOff>28283</xdr:rowOff>
    </xdr:to>
    <xdr:pic>
      <xdr:nvPicPr>
        <xdr:cNvPr id="21" name="Image 20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9980C55-17AD-254B-9518-8BA07E9013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6740749" y="2813716"/>
          <a:ext cx="3265073" cy="465767"/>
        </a:xfrm>
        <a:prstGeom prst="rect">
          <a:avLst/>
        </a:prstGeom>
      </xdr:spPr>
    </xdr:pic>
    <xdr:clientData/>
  </xdr:twoCellAnchor>
  <xdr:twoCellAnchor editAs="oneCell">
    <xdr:from>
      <xdr:col>3</xdr:col>
      <xdr:colOff>533896</xdr:colOff>
      <xdr:row>16</xdr:row>
      <xdr:rowOff>104383</xdr:rowOff>
    </xdr:from>
    <xdr:to>
      <xdr:col>7</xdr:col>
      <xdr:colOff>429235</xdr:colOff>
      <xdr:row>18</xdr:row>
      <xdr:rowOff>163752</xdr:rowOff>
    </xdr:to>
    <xdr:pic>
      <xdr:nvPicPr>
        <xdr:cNvPr id="22" name="Image 21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370FB39A-DE91-8044-B236-DC47E25C71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3023096" y="3355583"/>
          <a:ext cx="3214272" cy="465769"/>
        </a:xfrm>
        <a:prstGeom prst="rect">
          <a:avLst/>
        </a:prstGeom>
      </xdr:spPr>
    </xdr:pic>
    <xdr:clientData/>
  </xdr:twoCellAnchor>
  <xdr:twoCellAnchor editAs="oneCell">
    <xdr:from>
      <xdr:col>3</xdr:col>
      <xdr:colOff>535542</xdr:colOff>
      <xdr:row>13</xdr:row>
      <xdr:rowOff>137711</xdr:rowOff>
    </xdr:from>
    <xdr:to>
      <xdr:col>5</xdr:col>
      <xdr:colOff>343512</xdr:colOff>
      <xdr:row>15</xdr:row>
      <xdr:rowOff>197080</xdr:rowOff>
    </xdr:to>
    <xdr:pic>
      <xdr:nvPicPr>
        <xdr:cNvPr id="24" name="Image 2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6AAF150-6198-6F4F-BADC-9B8F7678AD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3014337" y="2723615"/>
          <a:ext cx="1460500" cy="4572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419100</xdr:colOff>
      <xdr:row>6</xdr:row>
      <xdr:rowOff>165100</xdr:rowOff>
    </xdr:from>
    <xdr:to>
      <xdr:col>7</xdr:col>
      <xdr:colOff>736600</xdr:colOff>
      <xdr:row>6</xdr:row>
      <xdr:rowOff>482600</xdr:rowOff>
    </xdr:to>
    <xdr:pic>
      <xdr:nvPicPr>
        <xdr:cNvPr id="3" name="Imag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516E621-FE0D-DA4B-AE8B-F48869D3C9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140700" y="2133600"/>
          <a:ext cx="317500" cy="317500"/>
        </a:xfrm>
        <a:prstGeom prst="rect">
          <a:avLst/>
        </a:prstGeom>
      </xdr:spPr>
    </xdr:pic>
    <xdr:clientData/>
  </xdr:twoCellAnchor>
  <xdr:twoCellAnchor editAs="oneCell">
    <xdr:from>
      <xdr:col>7</xdr:col>
      <xdr:colOff>431800</xdr:colOff>
      <xdr:row>7</xdr:row>
      <xdr:rowOff>190500</xdr:rowOff>
    </xdr:from>
    <xdr:to>
      <xdr:col>7</xdr:col>
      <xdr:colOff>749300</xdr:colOff>
      <xdr:row>7</xdr:row>
      <xdr:rowOff>508000</xdr:rowOff>
    </xdr:to>
    <xdr:pic>
      <xdr:nvPicPr>
        <xdr:cNvPr id="4" name="Image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E187836E-0802-F94C-9F34-D6AE7507C6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153400" y="2755900"/>
          <a:ext cx="317500" cy="317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hyperlink" Target="mailto:Laetitia@oulivie.com" TargetMode="External"/><Relationship Id="rId1" Type="http://schemas.openxmlformats.org/officeDocument/2006/relationships/hyperlink" Target="mailto:selsdecamargues@salins.com" TargetMode="Externa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https://lepetitcircuit.fr/admin195ehsubj/index.php/sell/catalog/products/136?_token=m864vy1pf3F6MCSHt_7Yb2f6HlQf8pdG1CWqCc9DFAU" TargetMode="External"/><Relationship Id="rId3" Type="http://schemas.openxmlformats.org/officeDocument/2006/relationships/hyperlink" Target="https://lepetitcircuit.fr/admin195ehsubj/index.php/sell/catalog/products/148?_token=m864vy1pf3F6MCSHt_7Yb2f6HlQf8pdG1CWqCc9DFAU" TargetMode="External"/><Relationship Id="rId7" Type="http://schemas.openxmlformats.org/officeDocument/2006/relationships/hyperlink" Target="https://lepetitcircuit.fr/admin195ehsubj/index.php/sell/catalog/products/902?_token=m864vy1pf3F6MCSHt_7Yb2f6HlQf8pdG1CWqCc9DFAU" TargetMode="External"/><Relationship Id="rId2" Type="http://schemas.openxmlformats.org/officeDocument/2006/relationships/hyperlink" Target="https://lepetitcircuit.fr/admin195ehsubj/index.php/sell/catalog/products/101?_token=m864vy1pf3F6MCSHt_7Yb2f6HlQf8pdG1CWqCc9DFAU" TargetMode="External"/><Relationship Id="rId1" Type="http://schemas.openxmlformats.org/officeDocument/2006/relationships/hyperlink" Target="https://lepetitcircuit.fr/admin195ehsubj/index.php/sell/catalog/products/903?_token=m864vy1pf3F6MCSHt_7Yb2f6HlQf8pdG1CWqCc9DFAU" TargetMode="External"/><Relationship Id="rId6" Type="http://schemas.openxmlformats.org/officeDocument/2006/relationships/hyperlink" Target="https://lepetitcircuit.fr/admin195ehsubj/index.php/sell/catalog/products/468?_token=m864vy1pf3F6MCSHt_7Yb2f6HlQf8pdG1CWqCc9DFAU" TargetMode="External"/><Relationship Id="rId5" Type="http://schemas.openxmlformats.org/officeDocument/2006/relationships/hyperlink" Target="https://lepetitcircuit.fr/admin195ehsubj/index.php/sell/catalog/products/141?_token=m864vy1pf3F6MCSHt_7Yb2f6HlQf8pdG1CWqCc9DFAU" TargetMode="External"/><Relationship Id="rId4" Type="http://schemas.openxmlformats.org/officeDocument/2006/relationships/hyperlink" Target="https://lepetitcircuit.fr/admin195ehsubj/index.php/sell/catalog/products/144?_token=m864vy1pf3F6MCSHt_7Yb2f6HlQf8pdG1CWqCc9DFAU" TargetMode="External"/><Relationship Id="rId9" Type="http://schemas.openxmlformats.org/officeDocument/2006/relationships/hyperlink" Target="https://lepetitcircuit.fr/admin195ehsubj/index.php/sell/catalog/products/135?_token=m864vy1pf3F6MCSHt_7Yb2f6HlQf8pdG1CWqCc9DFA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05864B-F361-8849-B70E-DA3DA1C6A4AE}">
  <dimension ref="B9:P88"/>
  <sheetViews>
    <sheetView showGridLines="0" tabSelected="1" workbookViewId="0"/>
  </sheetViews>
  <sheetFormatPr baseColWidth="10" defaultRowHeight="16"/>
  <cols>
    <col min="6" max="6" width="8.1640625" customWidth="1"/>
    <col min="7" max="7" width="13.6640625" customWidth="1"/>
  </cols>
  <sheetData>
    <row r="9" spans="2:16">
      <c r="B9" s="130"/>
      <c r="C9" s="131"/>
      <c r="D9" s="131"/>
      <c r="E9" s="131"/>
      <c r="F9" s="131"/>
      <c r="G9" s="130"/>
    </row>
    <row r="10" spans="2:16">
      <c r="B10" s="130"/>
      <c r="C10" s="131"/>
      <c r="D10" s="131"/>
      <c r="E10" s="131"/>
      <c r="F10" s="131"/>
      <c r="G10" s="130"/>
    </row>
    <row r="11" spans="2:16">
      <c r="B11" s="23"/>
      <c r="C11" s="132"/>
      <c r="D11" s="132"/>
      <c r="E11" s="132"/>
      <c r="F11" s="132"/>
      <c r="G11" s="23"/>
      <c r="H11" s="23"/>
      <c r="I11" s="23"/>
      <c r="J11" s="23"/>
      <c r="K11" s="23"/>
      <c r="L11" s="23"/>
      <c r="M11" s="23"/>
      <c r="N11" s="23"/>
      <c r="O11" s="23"/>
      <c r="P11" s="23"/>
    </row>
    <row r="12" spans="2:16">
      <c r="B12" s="23"/>
      <c r="C12" s="132"/>
      <c r="D12" s="132"/>
      <c r="E12" s="132"/>
      <c r="F12" s="132"/>
      <c r="G12" s="132"/>
      <c r="H12" s="132"/>
      <c r="I12" s="132"/>
      <c r="J12" s="132"/>
      <c r="K12" s="132"/>
      <c r="L12" s="132"/>
      <c r="M12" s="132"/>
      <c r="N12" s="132"/>
      <c r="O12" s="132"/>
      <c r="P12" s="132"/>
    </row>
    <row r="13" spans="2:16" ht="16" customHeight="1">
      <c r="B13" s="23"/>
      <c r="C13" s="132"/>
      <c r="D13" s="132"/>
      <c r="E13" s="132"/>
      <c r="F13" s="132"/>
      <c r="G13" s="132"/>
      <c r="H13" s="132"/>
      <c r="I13" s="132"/>
      <c r="J13" s="132"/>
      <c r="K13" s="132"/>
      <c r="L13" s="132"/>
      <c r="M13" s="132"/>
      <c r="N13" s="132"/>
      <c r="O13" s="132"/>
      <c r="P13" s="132"/>
    </row>
    <row r="14" spans="2:16" ht="16" customHeight="1">
      <c r="B14" s="23"/>
      <c r="C14" s="132"/>
      <c r="D14" s="132"/>
      <c r="E14" s="132"/>
      <c r="F14" s="132"/>
      <c r="G14" s="132"/>
      <c r="H14" s="132"/>
      <c r="I14" s="132"/>
      <c r="J14" s="132"/>
      <c r="K14" s="132"/>
      <c r="L14" s="132"/>
      <c r="M14" s="132"/>
      <c r="N14" s="132"/>
      <c r="O14" s="132"/>
      <c r="P14" s="132"/>
    </row>
    <row r="15" spans="2:16" ht="16" customHeight="1">
      <c r="B15" s="23"/>
      <c r="C15" s="132"/>
      <c r="D15" s="132"/>
      <c r="E15" s="132"/>
      <c r="F15" s="132"/>
      <c r="G15" s="132"/>
      <c r="H15" s="132"/>
      <c r="I15" s="132"/>
      <c r="J15" s="132"/>
      <c r="K15" s="132"/>
      <c r="L15" s="132"/>
      <c r="M15" s="132"/>
      <c r="N15" s="132"/>
      <c r="O15" s="132"/>
      <c r="P15" s="132"/>
    </row>
    <row r="16" spans="2:16" ht="16" customHeight="1">
      <c r="B16" s="23"/>
      <c r="C16" s="132"/>
      <c r="D16" s="132"/>
      <c r="E16" s="132"/>
      <c r="F16" s="132"/>
      <c r="G16" s="132"/>
      <c r="H16" s="132"/>
      <c r="I16" s="132"/>
      <c r="J16" s="132"/>
      <c r="K16" s="132"/>
      <c r="L16" s="132"/>
      <c r="M16" s="132"/>
      <c r="N16" s="132"/>
      <c r="O16" s="132"/>
      <c r="P16" s="132"/>
    </row>
    <row r="17" spans="2:16" ht="16" customHeight="1">
      <c r="B17" s="23"/>
      <c r="C17" s="132"/>
      <c r="D17" s="132"/>
      <c r="E17" s="132"/>
      <c r="F17" s="132"/>
      <c r="G17" s="132"/>
      <c r="H17" s="132"/>
      <c r="I17" s="132"/>
      <c r="J17" s="132"/>
      <c r="K17" s="132"/>
      <c r="L17" s="132"/>
      <c r="M17" s="132"/>
      <c r="N17" s="132"/>
      <c r="O17" s="132"/>
      <c r="P17" s="132"/>
    </row>
    <row r="18" spans="2:16">
      <c r="B18" s="23"/>
      <c r="C18" s="132"/>
      <c r="D18" s="132"/>
      <c r="E18" s="132"/>
      <c r="F18" s="132"/>
      <c r="G18" s="132"/>
      <c r="H18" s="132"/>
      <c r="I18" s="132"/>
      <c r="J18" s="132"/>
      <c r="K18" s="132"/>
      <c r="L18" s="132"/>
      <c r="M18" s="132"/>
      <c r="N18" s="132"/>
      <c r="O18" s="132"/>
      <c r="P18" s="132"/>
    </row>
    <row r="19" spans="2:16">
      <c r="B19" s="23"/>
      <c r="C19" s="132"/>
      <c r="D19" s="132"/>
      <c r="E19" s="132"/>
      <c r="F19" s="132"/>
      <c r="G19" s="132"/>
      <c r="H19" s="132"/>
      <c r="I19" s="132"/>
      <c r="J19" s="132"/>
      <c r="K19" s="132"/>
      <c r="L19" s="132"/>
      <c r="M19" s="132"/>
      <c r="N19" s="132"/>
      <c r="O19" s="132"/>
      <c r="P19" s="132"/>
    </row>
    <row r="20" spans="2:16">
      <c r="B20" s="23"/>
      <c r="C20" s="132"/>
      <c r="D20" s="132"/>
      <c r="E20" s="132"/>
      <c r="F20" s="132"/>
      <c r="G20" s="132"/>
      <c r="H20" s="132"/>
      <c r="I20" s="132"/>
      <c r="J20" s="132"/>
      <c r="K20" s="132"/>
      <c r="L20" s="132"/>
      <c r="M20" s="132"/>
      <c r="N20" s="132"/>
      <c r="O20" s="132"/>
      <c r="P20" s="132"/>
    </row>
    <row r="21" spans="2:16">
      <c r="B21" s="23"/>
      <c r="C21" s="132"/>
      <c r="D21" s="132"/>
      <c r="E21" s="132"/>
      <c r="F21" s="132"/>
      <c r="G21" s="132"/>
      <c r="H21" s="132"/>
      <c r="I21" s="132"/>
      <c r="J21" s="132"/>
      <c r="K21" s="132"/>
      <c r="L21" s="132"/>
      <c r="M21" s="132"/>
      <c r="N21" s="132"/>
      <c r="O21" s="132"/>
      <c r="P21" s="132"/>
    </row>
    <row r="22" spans="2:16">
      <c r="B22" s="23"/>
      <c r="C22" s="132"/>
      <c r="D22" s="132"/>
      <c r="E22" s="132"/>
      <c r="F22" s="132"/>
      <c r="G22" s="132"/>
      <c r="H22" s="132"/>
      <c r="I22" s="132"/>
      <c r="J22" s="132"/>
      <c r="K22" s="132"/>
      <c r="L22" s="132"/>
      <c r="M22" s="132"/>
      <c r="N22" s="132"/>
      <c r="O22" s="132"/>
      <c r="P22" s="132"/>
    </row>
    <row r="23" spans="2:16">
      <c r="B23" s="23"/>
      <c r="C23" s="132"/>
      <c r="D23" s="132"/>
      <c r="E23" s="132"/>
      <c r="F23" s="132"/>
      <c r="G23" s="132"/>
      <c r="H23" s="132"/>
      <c r="I23" s="132"/>
      <c r="J23" s="132"/>
      <c r="K23" s="132"/>
      <c r="L23" s="132"/>
      <c r="M23" s="132"/>
      <c r="N23" s="132"/>
      <c r="O23" s="132"/>
      <c r="P23" s="132"/>
    </row>
    <row r="24" spans="2:16">
      <c r="B24" s="23"/>
      <c r="C24" s="132"/>
      <c r="D24" s="132"/>
      <c r="E24" s="132"/>
      <c r="F24" s="132"/>
      <c r="G24" s="132"/>
      <c r="H24" s="132"/>
      <c r="I24" s="132"/>
      <c r="J24" s="132"/>
      <c r="K24" s="132"/>
      <c r="L24" s="132"/>
      <c r="M24" s="132"/>
      <c r="N24" s="132"/>
      <c r="O24" s="132"/>
      <c r="P24" s="132"/>
    </row>
    <row r="25" spans="2:16">
      <c r="C25" s="132"/>
      <c r="D25" s="132"/>
      <c r="E25" s="132"/>
      <c r="F25" s="132"/>
      <c r="G25" s="132"/>
      <c r="H25" s="132"/>
      <c r="I25" s="132"/>
      <c r="J25" s="132"/>
      <c r="K25" s="132"/>
      <c r="L25" s="132"/>
      <c r="M25" s="132"/>
      <c r="N25" s="132"/>
      <c r="O25" s="132"/>
      <c r="P25" s="132"/>
    </row>
    <row r="26" spans="2:16" ht="17" thickBot="1">
      <c r="C26" s="132"/>
      <c r="D26" s="132"/>
      <c r="E26" s="132"/>
      <c r="F26" s="132"/>
      <c r="G26" s="132"/>
      <c r="H26" s="132"/>
      <c r="I26" s="132"/>
      <c r="J26" s="132"/>
      <c r="K26" s="132"/>
      <c r="L26" s="132"/>
      <c r="M26" s="132"/>
      <c r="N26" s="132"/>
      <c r="O26" s="132"/>
      <c r="P26" s="132"/>
    </row>
    <row r="27" spans="2:16" ht="17" thickBot="1">
      <c r="C27" s="132"/>
      <c r="D27" s="132"/>
      <c r="E27" s="163" t="s">
        <v>239</v>
      </c>
      <c r="F27" s="164"/>
      <c r="G27" s="172">
        <f>SUM(CONSERVES!I9:I32,CONSERVES!I38:I40,CONSERVES!I47:I54,CONSERVES!S9:S41,'CONDITIONNEMENT VRAC'!H8:H34,'CONDITIONNEMENT VRAC'!H39:H52,BOISSONS!I11:I20,BOISSONS!I24:I38,BOISSONS!I44:I58,BOISSONS!I64:I67,BOISSONS!I73:I78)</f>
        <v>2679.8899999999994</v>
      </c>
      <c r="H27" s="173"/>
      <c r="I27" s="132"/>
      <c r="J27" s="132"/>
      <c r="K27" s="132"/>
      <c r="L27" s="132"/>
      <c r="M27" s="132"/>
      <c r="N27" s="132"/>
      <c r="O27" s="132"/>
      <c r="P27" s="132"/>
    </row>
    <row r="28" spans="2:16">
      <c r="C28" s="132"/>
      <c r="D28" s="132"/>
      <c r="E28" s="132"/>
      <c r="F28" s="132"/>
      <c r="G28" s="132"/>
      <c r="H28" s="132"/>
      <c r="I28" s="132"/>
      <c r="J28" s="132"/>
      <c r="K28" s="132"/>
      <c r="L28" s="132"/>
      <c r="M28" s="132"/>
      <c r="N28" s="132"/>
      <c r="O28" s="132"/>
      <c r="P28" s="132"/>
    </row>
    <row r="29" spans="2:16">
      <c r="C29" s="132"/>
      <c r="D29" s="132"/>
      <c r="E29" s="132"/>
      <c r="F29" s="132"/>
      <c r="G29" s="132"/>
      <c r="H29" s="132"/>
      <c r="I29" s="132"/>
      <c r="J29" s="132"/>
      <c r="K29" s="132"/>
      <c r="L29" s="132"/>
      <c r="M29" s="132"/>
      <c r="N29" s="132"/>
      <c r="O29" s="132"/>
      <c r="P29" s="132"/>
    </row>
    <row r="30" spans="2:16">
      <c r="C30" s="132"/>
      <c r="D30" s="132"/>
      <c r="E30" s="132"/>
      <c r="F30" s="132"/>
      <c r="G30" s="132"/>
      <c r="H30" s="132"/>
      <c r="I30" s="132"/>
      <c r="J30" s="132"/>
      <c r="K30" s="132"/>
      <c r="L30" s="132"/>
      <c r="M30" s="132"/>
      <c r="N30" s="132"/>
      <c r="O30" s="132"/>
      <c r="P30" s="132"/>
    </row>
    <row r="31" spans="2:16">
      <c r="C31" s="132"/>
      <c r="D31" s="132"/>
      <c r="E31" s="132"/>
      <c r="F31" s="132"/>
      <c r="G31" s="132"/>
      <c r="H31" s="132"/>
      <c r="I31" s="132"/>
      <c r="J31" s="132"/>
      <c r="K31" s="132"/>
      <c r="L31" s="132"/>
      <c r="M31" s="132"/>
      <c r="N31" s="132"/>
      <c r="O31" s="132"/>
      <c r="P31" s="132"/>
    </row>
    <row r="32" spans="2:16">
      <c r="C32" s="132"/>
      <c r="D32" s="132"/>
      <c r="E32" s="132"/>
      <c r="F32" s="132"/>
      <c r="G32" s="132"/>
      <c r="H32" s="132"/>
      <c r="I32" s="132"/>
      <c r="J32" s="132"/>
      <c r="K32" s="132"/>
      <c r="L32" s="132"/>
      <c r="M32" s="132"/>
      <c r="N32" s="132"/>
      <c r="O32" s="132"/>
      <c r="P32" s="132"/>
    </row>
    <row r="33" spans="3:16">
      <c r="C33" s="132"/>
      <c r="D33" s="132"/>
      <c r="E33" s="132"/>
      <c r="F33" s="132"/>
      <c r="G33" s="132"/>
      <c r="H33" s="132"/>
      <c r="I33" s="132"/>
      <c r="J33" s="132"/>
      <c r="K33" s="132"/>
      <c r="L33" s="132"/>
      <c r="M33" s="132"/>
      <c r="N33" s="132"/>
      <c r="O33" s="132"/>
      <c r="P33" s="132"/>
    </row>
    <row r="34" spans="3:16">
      <c r="C34" s="132"/>
      <c r="D34" s="132"/>
      <c r="E34" s="132"/>
      <c r="F34" s="132"/>
      <c r="G34" s="132"/>
      <c r="H34" s="132"/>
      <c r="I34" s="132"/>
      <c r="J34" s="132"/>
      <c r="K34" s="132"/>
      <c r="L34" s="132"/>
      <c r="M34" s="132"/>
      <c r="N34" s="132"/>
      <c r="O34" s="132"/>
      <c r="P34" s="132"/>
    </row>
    <row r="35" spans="3:16">
      <c r="C35" s="132"/>
      <c r="D35" s="132"/>
      <c r="E35" s="132"/>
      <c r="F35" s="132"/>
      <c r="G35" s="132"/>
      <c r="H35" s="132"/>
      <c r="I35" s="132"/>
      <c r="J35" s="132"/>
      <c r="K35" s="132"/>
      <c r="L35" s="132"/>
      <c r="M35" s="132"/>
      <c r="N35" s="132"/>
      <c r="O35" s="132"/>
      <c r="P35" s="132"/>
    </row>
    <row r="36" spans="3:16">
      <c r="C36" s="132"/>
      <c r="D36" s="132"/>
      <c r="E36" s="132"/>
      <c r="F36" s="132"/>
      <c r="G36" s="132"/>
      <c r="H36" s="132"/>
      <c r="I36" s="132"/>
      <c r="J36" s="132"/>
      <c r="K36" s="132"/>
      <c r="L36" s="132"/>
      <c r="M36" s="132"/>
      <c r="N36" s="132"/>
      <c r="O36" s="132"/>
      <c r="P36" s="132"/>
    </row>
    <row r="37" spans="3:16">
      <c r="C37" s="132"/>
      <c r="D37" s="132"/>
      <c r="E37" s="132"/>
      <c r="F37" s="132"/>
      <c r="G37" s="132"/>
      <c r="H37" s="132"/>
      <c r="I37" s="132"/>
      <c r="J37" s="132"/>
      <c r="K37" s="132"/>
      <c r="L37" s="132"/>
      <c r="M37" s="132"/>
      <c r="N37" s="132"/>
      <c r="O37" s="132"/>
      <c r="P37" s="132"/>
    </row>
    <row r="38" spans="3:16">
      <c r="C38" s="132"/>
      <c r="D38" s="132"/>
      <c r="E38" s="132"/>
      <c r="F38" s="132"/>
      <c r="G38" s="132"/>
      <c r="H38" s="132"/>
      <c r="I38" s="132"/>
      <c r="J38" s="132"/>
      <c r="K38" s="132"/>
      <c r="L38" s="132"/>
      <c r="M38" s="132"/>
      <c r="N38" s="132"/>
      <c r="O38" s="132"/>
      <c r="P38" s="132"/>
    </row>
    <row r="39" spans="3:16">
      <c r="C39" s="132"/>
      <c r="D39" s="132"/>
      <c r="E39" s="132"/>
      <c r="F39" s="132"/>
      <c r="G39" s="132"/>
      <c r="H39" s="132"/>
      <c r="I39" s="132"/>
      <c r="J39" s="132"/>
      <c r="K39" s="132"/>
      <c r="L39" s="132"/>
      <c r="M39" s="132"/>
      <c r="N39" s="132"/>
      <c r="O39" s="132"/>
      <c r="P39" s="132"/>
    </row>
    <row r="40" spans="3:16">
      <c r="C40" s="132"/>
      <c r="D40" s="132"/>
      <c r="E40" s="132"/>
      <c r="F40" s="132"/>
      <c r="G40" s="132"/>
      <c r="H40" s="132"/>
      <c r="I40" s="132"/>
      <c r="J40" s="132"/>
      <c r="K40" s="132"/>
      <c r="L40" s="132"/>
      <c r="M40" s="132"/>
      <c r="N40" s="132"/>
      <c r="O40" s="132"/>
      <c r="P40" s="132"/>
    </row>
    <row r="41" spans="3:16">
      <c r="C41" s="132"/>
      <c r="D41" s="132"/>
      <c r="E41" s="132"/>
      <c r="F41" s="132"/>
      <c r="G41" s="132"/>
      <c r="H41" s="132"/>
      <c r="I41" s="132"/>
      <c r="J41" s="132"/>
      <c r="K41" s="132"/>
      <c r="L41" s="132"/>
      <c r="M41" s="132"/>
      <c r="N41" s="132"/>
      <c r="O41" s="132"/>
      <c r="P41" s="132"/>
    </row>
    <row r="42" spans="3:16">
      <c r="C42" s="132"/>
      <c r="D42" s="132"/>
      <c r="E42" s="132"/>
      <c r="F42" s="132"/>
      <c r="G42" s="132"/>
      <c r="H42" s="132"/>
      <c r="I42" s="132"/>
      <c r="J42" s="132"/>
      <c r="K42" s="132"/>
      <c r="L42" s="132"/>
      <c r="M42" s="132"/>
      <c r="N42" s="132"/>
      <c r="O42" s="132"/>
      <c r="P42" s="132"/>
    </row>
    <row r="43" spans="3:16">
      <c r="C43" s="132"/>
      <c r="D43" s="132"/>
      <c r="E43" s="132"/>
      <c r="F43" s="132"/>
      <c r="G43" s="132"/>
      <c r="H43" s="132"/>
      <c r="I43" s="132"/>
      <c r="J43" s="132"/>
      <c r="K43" s="132"/>
      <c r="L43" s="132"/>
      <c r="M43" s="132"/>
      <c r="N43" s="132"/>
      <c r="O43" s="132"/>
      <c r="P43" s="132"/>
    </row>
    <row r="44" spans="3:16">
      <c r="C44" s="132"/>
      <c r="D44" s="132"/>
      <c r="E44" s="132"/>
      <c r="F44" s="132"/>
      <c r="G44" s="132"/>
      <c r="H44" s="132"/>
      <c r="I44" s="132"/>
      <c r="J44" s="132"/>
      <c r="K44" s="132"/>
      <c r="L44" s="132"/>
      <c r="M44" s="132"/>
      <c r="N44" s="132"/>
      <c r="O44" s="132"/>
      <c r="P44" s="132"/>
    </row>
    <row r="45" spans="3:16">
      <c r="C45" s="132"/>
      <c r="D45" s="132"/>
      <c r="E45" s="132"/>
      <c r="F45" s="132"/>
      <c r="G45" s="132"/>
      <c r="H45" s="132"/>
      <c r="I45" s="132"/>
      <c r="J45" s="132"/>
      <c r="K45" s="132"/>
      <c r="L45" s="132"/>
      <c r="M45" s="132"/>
      <c r="N45" s="132"/>
      <c r="O45" s="132"/>
      <c r="P45" s="132"/>
    </row>
    <row r="46" spans="3:16">
      <c r="C46" s="132"/>
      <c r="D46" s="132"/>
      <c r="E46" s="132"/>
      <c r="F46" s="132"/>
      <c r="G46" s="132"/>
      <c r="H46" s="132"/>
      <c r="I46" s="132"/>
      <c r="J46" s="132"/>
      <c r="K46" s="132"/>
      <c r="L46" s="132"/>
      <c r="M46" s="132"/>
      <c r="N46" s="132"/>
      <c r="O46" s="132"/>
      <c r="P46" s="132"/>
    </row>
    <row r="47" spans="3:16">
      <c r="C47" s="132"/>
      <c r="D47" s="132"/>
      <c r="E47" s="132"/>
      <c r="F47" s="132"/>
      <c r="G47" s="132"/>
      <c r="H47" s="132"/>
      <c r="I47" s="132"/>
      <c r="J47" s="132"/>
      <c r="K47" s="132"/>
      <c r="L47" s="132"/>
      <c r="M47" s="132"/>
      <c r="N47" s="132"/>
      <c r="O47" s="132"/>
      <c r="P47" s="132"/>
    </row>
    <row r="48" spans="3:16">
      <c r="C48" s="132"/>
      <c r="D48" s="132"/>
      <c r="E48" s="132"/>
      <c r="F48" s="132"/>
      <c r="G48" s="132"/>
      <c r="H48" s="132"/>
      <c r="I48" s="132"/>
      <c r="J48" s="132"/>
      <c r="K48" s="132"/>
      <c r="L48" s="132"/>
      <c r="M48" s="132"/>
      <c r="N48" s="132"/>
      <c r="O48" s="132"/>
      <c r="P48" s="132"/>
    </row>
    <row r="49" spans="3:16">
      <c r="C49" s="132"/>
      <c r="D49" s="132"/>
      <c r="E49" s="132"/>
      <c r="F49" s="132"/>
      <c r="G49" s="132"/>
      <c r="H49" s="132"/>
      <c r="I49" s="132"/>
      <c r="J49" s="132"/>
      <c r="K49" s="132"/>
      <c r="L49" s="132"/>
      <c r="M49" s="132"/>
      <c r="N49" s="132"/>
      <c r="O49" s="132"/>
      <c r="P49" s="132"/>
    </row>
    <row r="50" spans="3:16">
      <c r="C50" s="132"/>
      <c r="D50" s="132"/>
      <c r="E50" s="132"/>
      <c r="F50" s="132"/>
      <c r="G50" s="132"/>
      <c r="H50" s="132"/>
      <c r="I50" s="132"/>
      <c r="J50" s="132"/>
      <c r="K50" s="132"/>
      <c r="L50" s="132"/>
      <c r="M50" s="132"/>
      <c r="N50" s="132"/>
      <c r="O50" s="132"/>
      <c r="P50" s="132"/>
    </row>
    <row r="51" spans="3:16">
      <c r="C51" s="132"/>
      <c r="D51" s="132"/>
      <c r="E51" s="132"/>
      <c r="F51" s="132"/>
      <c r="G51" s="132"/>
      <c r="H51" s="132"/>
      <c r="I51" s="132"/>
      <c r="J51" s="132"/>
      <c r="K51" s="132"/>
      <c r="L51" s="132"/>
      <c r="M51" s="132"/>
      <c r="N51" s="132"/>
      <c r="O51" s="132"/>
      <c r="P51" s="132"/>
    </row>
    <row r="52" spans="3:16">
      <c r="C52" s="132"/>
      <c r="D52" s="132"/>
      <c r="E52" s="132"/>
      <c r="F52" s="132"/>
      <c r="G52" s="132"/>
      <c r="H52" s="132"/>
      <c r="I52" s="132"/>
      <c r="J52" s="132"/>
      <c r="K52" s="132"/>
      <c r="L52" s="132"/>
      <c r="M52" s="132"/>
      <c r="N52" s="132"/>
      <c r="O52" s="132"/>
      <c r="P52" s="132"/>
    </row>
    <row r="53" spans="3:16"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</row>
    <row r="54" spans="3:16">
      <c r="C54" s="132"/>
      <c r="D54" s="132"/>
      <c r="E54" s="132"/>
      <c r="F54" s="132"/>
      <c r="G54" s="132"/>
      <c r="H54" s="132"/>
      <c r="I54" s="132"/>
      <c r="J54" s="132"/>
      <c r="K54" s="132"/>
      <c r="L54" s="132"/>
      <c r="M54" s="132"/>
      <c r="N54" s="132"/>
      <c r="O54" s="132"/>
      <c r="P54" s="132"/>
    </row>
    <row r="55" spans="3:16">
      <c r="C55" s="132"/>
      <c r="D55" s="132"/>
      <c r="E55" s="132"/>
      <c r="F55" s="132"/>
      <c r="G55" s="132"/>
      <c r="H55" s="132"/>
      <c r="I55" s="132"/>
      <c r="J55" s="132"/>
      <c r="K55" s="132"/>
      <c r="L55" s="132"/>
      <c r="M55" s="132"/>
      <c r="N55" s="132"/>
      <c r="O55" s="132"/>
      <c r="P55" s="132"/>
    </row>
    <row r="56" spans="3:16">
      <c r="C56" s="132"/>
      <c r="D56" s="132"/>
      <c r="E56" s="132"/>
      <c r="F56" s="132"/>
      <c r="G56" s="132"/>
      <c r="H56" s="132"/>
      <c r="I56" s="132"/>
      <c r="J56" s="132"/>
      <c r="K56" s="132"/>
      <c r="L56" s="132"/>
      <c r="M56" s="132"/>
      <c r="N56" s="132"/>
      <c r="O56" s="132"/>
      <c r="P56" s="132"/>
    </row>
    <row r="57" spans="3:16">
      <c r="C57" s="132"/>
      <c r="D57" s="132"/>
      <c r="E57" s="132"/>
      <c r="F57" s="132"/>
      <c r="G57" s="132"/>
      <c r="H57" s="132"/>
      <c r="I57" s="132"/>
      <c r="J57" s="132"/>
      <c r="K57" s="132"/>
      <c r="L57" s="132"/>
      <c r="M57" s="132"/>
      <c r="N57" s="132"/>
      <c r="O57" s="132"/>
      <c r="P57" s="132"/>
    </row>
    <row r="58" spans="3:16">
      <c r="C58" s="132"/>
      <c r="D58" s="132"/>
      <c r="E58" s="132"/>
      <c r="F58" s="132"/>
      <c r="G58" s="132"/>
      <c r="H58" s="132"/>
      <c r="I58" s="132"/>
      <c r="J58" s="132"/>
      <c r="K58" s="132"/>
      <c r="L58" s="132"/>
      <c r="M58" s="132"/>
      <c r="N58" s="132"/>
      <c r="O58" s="132"/>
      <c r="P58" s="132"/>
    </row>
    <row r="59" spans="3:16">
      <c r="C59" s="132"/>
      <c r="D59" s="132"/>
      <c r="E59" s="132"/>
      <c r="F59" s="132"/>
      <c r="G59" s="132"/>
      <c r="H59" s="132"/>
      <c r="I59" s="132"/>
      <c r="J59" s="132"/>
      <c r="K59" s="132"/>
      <c r="L59" s="132"/>
      <c r="M59" s="132"/>
      <c r="N59" s="132"/>
      <c r="O59" s="132"/>
      <c r="P59" s="132"/>
    </row>
    <row r="60" spans="3:16">
      <c r="C60" s="132"/>
      <c r="D60" s="132"/>
      <c r="E60" s="132"/>
      <c r="F60" s="132"/>
      <c r="G60" s="132"/>
      <c r="H60" s="132"/>
      <c r="I60" s="132"/>
      <c r="J60" s="132"/>
      <c r="K60" s="132"/>
      <c r="L60" s="132"/>
      <c r="M60" s="132"/>
      <c r="N60" s="132"/>
      <c r="O60" s="132"/>
      <c r="P60" s="132"/>
    </row>
    <row r="61" spans="3:16">
      <c r="C61" s="132"/>
      <c r="D61" s="132"/>
      <c r="E61" s="132"/>
      <c r="F61" s="132"/>
      <c r="G61" s="132"/>
      <c r="H61" s="132"/>
      <c r="I61" s="132"/>
      <c r="J61" s="132"/>
      <c r="K61" s="132"/>
      <c r="L61" s="132"/>
      <c r="M61" s="132"/>
      <c r="N61" s="132"/>
      <c r="O61" s="132"/>
      <c r="P61" s="132"/>
    </row>
    <row r="62" spans="3:16">
      <c r="C62" s="132"/>
      <c r="D62" s="132"/>
      <c r="E62" s="132"/>
      <c r="F62" s="132"/>
      <c r="G62" s="132"/>
      <c r="H62" s="132"/>
      <c r="I62" s="132"/>
      <c r="J62" s="132"/>
      <c r="K62" s="132"/>
      <c r="L62" s="132"/>
      <c r="M62" s="132"/>
      <c r="N62" s="132"/>
      <c r="O62" s="132"/>
      <c r="P62" s="132"/>
    </row>
    <row r="63" spans="3:16">
      <c r="C63" s="132"/>
      <c r="D63" s="132"/>
      <c r="E63" s="132"/>
      <c r="F63" s="132"/>
      <c r="G63" s="132"/>
      <c r="H63" s="132"/>
      <c r="I63" s="132"/>
      <c r="J63" s="132"/>
      <c r="K63" s="132"/>
      <c r="L63" s="132"/>
      <c r="M63" s="132"/>
      <c r="N63" s="132"/>
      <c r="O63" s="132"/>
      <c r="P63" s="132"/>
    </row>
    <row r="64" spans="3:16">
      <c r="C64" s="132"/>
      <c r="D64" s="132"/>
      <c r="E64" s="132"/>
      <c r="F64" s="132"/>
      <c r="G64" s="132"/>
      <c r="H64" s="132"/>
      <c r="I64" s="132"/>
      <c r="J64" s="132"/>
      <c r="K64" s="132"/>
      <c r="L64" s="132"/>
      <c r="M64" s="132"/>
      <c r="N64" s="132"/>
      <c r="O64" s="132"/>
      <c r="P64" s="132"/>
    </row>
    <row r="65" spans="3:16">
      <c r="C65" s="132"/>
      <c r="D65" s="132"/>
      <c r="E65" s="132"/>
      <c r="F65" s="132"/>
      <c r="G65" s="132"/>
      <c r="H65" s="132"/>
      <c r="I65" s="132"/>
      <c r="J65" s="132"/>
      <c r="K65" s="132"/>
      <c r="L65" s="132"/>
      <c r="M65" s="132"/>
      <c r="N65" s="132"/>
      <c r="O65" s="132"/>
      <c r="P65" s="132"/>
    </row>
    <row r="66" spans="3:16">
      <c r="C66" s="132"/>
      <c r="D66" s="132"/>
      <c r="E66" s="132"/>
      <c r="F66" s="132"/>
      <c r="G66" s="132"/>
      <c r="H66" s="132"/>
      <c r="I66" s="132"/>
      <c r="J66" s="132"/>
      <c r="K66" s="132"/>
      <c r="L66" s="132"/>
      <c r="M66" s="132"/>
      <c r="N66" s="132"/>
      <c r="O66" s="132"/>
      <c r="P66" s="132"/>
    </row>
    <row r="67" spans="3:16">
      <c r="C67" s="132"/>
      <c r="D67" s="132"/>
      <c r="E67" s="132"/>
      <c r="F67" s="132"/>
      <c r="G67" s="132"/>
      <c r="H67" s="132"/>
      <c r="I67" s="132"/>
      <c r="J67" s="132"/>
      <c r="K67" s="132"/>
      <c r="L67" s="132"/>
      <c r="M67" s="132"/>
      <c r="N67" s="132"/>
      <c r="O67" s="132"/>
      <c r="P67" s="132"/>
    </row>
    <row r="68" spans="3:16">
      <c r="C68" s="132"/>
      <c r="D68" s="132"/>
      <c r="E68" s="132"/>
      <c r="F68" s="132"/>
      <c r="G68" s="132"/>
      <c r="H68" s="132"/>
      <c r="I68" s="132"/>
      <c r="J68" s="132"/>
      <c r="K68" s="132"/>
      <c r="L68" s="132"/>
      <c r="M68" s="132"/>
      <c r="N68" s="132"/>
      <c r="O68" s="132"/>
      <c r="P68" s="132"/>
    </row>
    <row r="69" spans="3:16">
      <c r="C69" s="132"/>
      <c r="D69" s="132"/>
      <c r="E69" s="132"/>
      <c r="F69" s="132"/>
      <c r="G69" s="132"/>
      <c r="H69" s="132"/>
      <c r="I69" s="132"/>
      <c r="J69" s="132"/>
      <c r="K69" s="132"/>
      <c r="L69" s="132"/>
      <c r="M69" s="132"/>
      <c r="N69" s="132"/>
      <c r="O69" s="132"/>
      <c r="P69" s="132"/>
    </row>
    <row r="70" spans="3:16">
      <c r="C70" s="132"/>
      <c r="D70" s="132"/>
      <c r="E70" s="132"/>
      <c r="F70" s="132"/>
      <c r="G70" s="132"/>
      <c r="H70" s="132"/>
      <c r="I70" s="132"/>
      <c r="J70" s="132"/>
      <c r="K70" s="132"/>
      <c r="L70" s="132"/>
      <c r="M70" s="132"/>
      <c r="N70" s="132"/>
      <c r="O70" s="132"/>
      <c r="P70" s="132"/>
    </row>
    <row r="71" spans="3:16">
      <c r="C71" s="132"/>
      <c r="D71" s="132"/>
      <c r="E71" s="132"/>
      <c r="F71" s="132"/>
      <c r="G71" s="132"/>
      <c r="H71" s="132"/>
      <c r="I71" s="132"/>
      <c r="J71" s="132"/>
      <c r="K71" s="132"/>
      <c r="L71" s="132"/>
      <c r="M71" s="132"/>
      <c r="N71" s="132"/>
      <c r="O71" s="132"/>
      <c r="P71" s="132"/>
    </row>
    <row r="72" spans="3:16">
      <c r="C72" s="132"/>
      <c r="D72" s="132"/>
      <c r="E72" s="132"/>
      <c r="F72" s="132"/>
      <c r="G72" s="132"/>
      <c r="H72" s="132"/>
      <c r="I72" s="132"/>
      <c r="J72" s="132"/>
      <c r="K72" s="132"/>
      <c r="L72" s="132"/>
      <c r="M72" s="132"/>
      <c r="N72" s="132"/>
      <c r="O72" s="132"/>
      <c r="P72" s="132"/>
    </row>
    <row r="73" spans="3:16">
      <c r="C73" s="132"/>
      <c r="D73" s="132"/>
      <c r="E73" s="132"/>
      <c r="F73" s="132"/>
      <c r="G73" s="132"/>
      <c r="H73" s="132"/>
      <c r="I73" s="132"/>
      <c r="J73" s="132"/>
      <c r="K73" s="132"/>
      <c r="L73" s="132"/>
      <c r="M73" s="132"/>
      <c r="N73" s="132"/>
      <c r="O73" s="132"/>
      <c r="P73" s="132"/>
    </row>
    <row r="74" spans="3:16">
      <c r="C74" s="132"/>
      <c r="D74" s="132"/>
      <c r="E74" s="132"/>
      <c r="F74" s="132"/>
      <c r="G74" s="132"/>
      <c r="H74" s="132"/>
      <c r="I74" s="132"/>
      <c r="J74" s="132"/>
      <c r="K74" s="132"/>
      <c r="L74" s="132"/>
      <c r="M74" s="132"/>
      <c r="N74" s="132"/>
      <c r="O74" s="132"/>
      <c r="P74" s="132"/>
    </row>
    <row r="75" spans="3:16">
      <c r="C75" s="132"/>
      <c r="D75" s="132"/>
      <c r="E75" s="132"/>
      <c r="F75" s="132"/>
      <c r="G75" s="132"/>
      <c r="H75" s="132"/>
      <c r="I75" s="132"/>
      <c r="J75" s="132"/>
      <c r="K75" s="132"/>
      <c r="L75" s="132"/>
      <c r="M75" s="132"/>
      <c r="N75" s="132"/>
      <c r="O75" s="132"/>
      <c r="P75" s="132"/>
    </row>
    <row r="76" spans="3:16">
      <c r="C76" s="132"/>
      <c r="D76" s="132"/>
      <c r="E76" s="132"/>
      <c r="F76" s="132"/>
      <c r="G76" s="132"/>
      <c r="H76" s="132"/>
      <c r="I76" s="132"/>
      <c r="J76" s="132"/>
      <c r="K76" s="132"/>
      <c r="L76" s="132"/>
      <c r="M76" s="132"/>
      <c r="N76" s="132"/>
      <c r="O76" s="132"/>
      <c r="P76" s="132"/>
    </row>
    <row r="77" spans="3:16">
      <c r="C77" s="132"/>
      <c r="D77" s="132"/>
      <c r="E77" s="132"/>
      <c r="F77" s="132"/>
      <c r="G77" s="132"/>
      <c r="H77" s="132"/>
      <c r="I77" s="132"/>
      <c r="J77" s="132"/>
      <c r="K77" s="132"/>
      <c r="L77" s="132"/>
      <c r="M77" s="132"/>
      <c r="N77" s="132"/>
      <c r="O77" s="132"/>
      <c r="P77" s="132"/>
    </row>
    <row r="78" spans="3:16">
      <c r="C78" s="132"/>
      <c r="D78" s="132"/>
      <c r="E78" s="132"/>
      <c r="F78" s="132"/>
      <c r="G78" s="132"/>
      <c r="H78" s="132"/>
      <c r="I78" s="132"/>
      <c r="J78" s="132"/>
      <c r="K78" s="132"/>
      <c r="L78" s="132"/>
      <c r="M78" s="132"/>
      <c r="N78" s="132"/>
      <c r="O78" s="132"/>
      <c r="P78" s="132"/>
    </row>
    <row r="79" spans="3:16">
      <c r="C79" s="132"/>
      <c r="D79" s="132"/>
      <c r="E79" s="132"/>
      <c r="F79" s="132"/>
      <c r="G79" s="132"/>
      <c r="H79" s="132"/>
      <c r="I79" s="132"/>
      <c r="J79" s="132"/>
      <c r="K79" s="132"/>
      <c r="L79" s="132"/>
      <c r="M79" s="132"/>
      <c r="N79" s="132"/>
      <c r="O79" s="132"/>
      <c r="P79" s="132"/>
    </row>
    <row r="80" spans="3:16">
      <c r="C80" s="132"/>
      <c r="D80" s="132"/>
      <c r="E80" s="132"/>
      <c r="F80" s="132"/>
      <c r="G80" s="132"/>
      <c r="H80" s="132"/>
      <c r="I80" s="132"/>
      <c r="J80" s="132"/>
      <c r="K80" s="132"/>
      <c r="L80" s="132"/>
      <c r="M80" s="132"/>
      <c r="N80" s="132"/>
      <c r="O80" s="132"/>
      <c r="P80" s="132"/>
    </row>
    <row r="81" spans="3:16">
      <c r="C81" s="132"/>
      <c r="D81" s="132"/>
      <c r="E81" s="132"/>
      <c r="F81" s="132"/>
      <c r="G81" s="132"/>
      <c r="H81" s="132"/>
      <c r="I81" s="132"/>
      <c r="J81" s="132"/>
      <c r="K81" s="132"/>
      <c r="L81" s="132"/>
      <c r="M81" s="132"/>
      <c r="N81" s="132"/>
      <c r="O81" s="132"/>
      <c r="P81" s="132"/>
    </row>
    <row r="82" spans="3:16">
      <c r="C82" s="132"/>
      <c r="D82" s="132"/>
      <c r="E82" s="132"/>
      <c r="F82" s="132"/>
      <c r="G82" s="132"/>
      <c r="H82" s="132"/>
      <c r="I82" s="132"/>
      <c r="J82" s="132"/>
      <c r="K82" s="132"/>
      <c r="L82" s="132"/>
      <c r="M82" s="132"/>
      <c r="N82" s="132"/>
      <c r="O82" s="132"/>
      <c r="P82" s="132"/>
    </row>
    <row r="83" spans="3:16">
      <c r="C83" s="132"/>
      <c r="D83" s="132"/>
      <c r="E83" s="132"/>
      <c r="F83" s="132"/>
      <c r="G83" s="132"/>
      <c r="H83" s="132"/>
      <c r="I83" s="132"/>
      <c r="J83" s="132"/>
      <c r="K83" s="132"/>
      <c r="L83" s="132"/>
      <c r="M83" s="132"/>
      <c r="N83" s="132"/>
      <c r="O83" s="132"/>
      <c r="P83" s="132"/>
    </row>
    <row r="84" spans="3:16">
      <c r="C84" s="132"/>
      <c r="D84" s="132"/>
      <c r="E84" s="132"/>
      <c r="F84" s="132"/>
      <c r="G84" s="132"/>
      <c r="H84" s="132"/>
      <c r="I84" s="132"/>
      <c r="J84" s="132"/>
      <c r="K84" s="132"/>
      <c r="L84" s="132"/>
      <c r="M84" s="132"/>
      <c r="N84" s="132"/>
      <c r="O84" s="132"/>
      <c r="P84" s="132"/>
    </row>
    <row r="85" spans="3:16">
      <c r="C85" s="132"/>
      <c r="D85" s="132"/>
      <c r="E85" s="132"/>
      <c r="F85" s="132"/>
      <c r="G85" s="132"/>
      <c r="H85" s="132"/>
      <c r="I85" s="132"/>
      <c r="J85" s="132"/>
      <c r="K85" s="132"/>
      <c r="L85" s="132"/>
      <c r="M85" s="132"/>
      <c r="N85" s="132"/>
      <c r="O85" s="132"/>
      <c r="P85" s="132"/>
    </row>
    <row r="86" spans="3:16">
      <c r="C86" s="132"/>
      <c r="D86" s="132"/>
      <c r="E86" s="132"/>
      <c r="F86" s="132"/>
      <c r="G86" s="132"/>
      <c r="H86" s="132"/>
      <c r="I86" s="132"/>
      <c r="J86" s="132"/>
      <c r="K86" s="132"/>
      <c r="L86" s="132"/>
      <c r="M86" s="132"/>
      <c r="N86" s="132"/>
      <c r="O86" s="132"/>
      <c r="P86" s="132"/>
    </row>
    <row r="87" spans="3:16">
      <c r="C87" s="132"/>
      <c r="D87" s="132"/>
      <c r="E87" s="132"/>
      <c r="F87" s="132"/>
      <c r="G87" s="132"/>
      <c r="H87" s="132"/>
      <c r="I87" s="132"/>
      <c r="J87" s="132"/>
      <c r="K87" s="132"/>
      <c r="L87" s="132"/>
      <c r="M87" s="132"/>
      <c r="N87" s="132"/>
      <c r="O87" s="132"/>
      <c r="P87" s="132"/>
    </row>
    <row r="88" spans="3:16">
      <c r="C88" s="132"/>
      <c r="D88" s="132"/>
      <c r="E88" s="132"/>
      <c r="F88" s="132"/>
      <c r="G88" s="132"/>
      <c r="H88" s="132"/>
      <c r="I88" s="132"/>
      <c r="J88" s="132"/>
      <c r="K88" s="132"/>
      <c r="L88" s="132"/>
      <c r="M88" s="132"/>
      <c r="N88" s="132"/>
      <c r="O88" s="132"/>
      <c r="P88" s="132"/>
    </row>
  </sheetData>
  <mergeCells count="1">
    <mergeCell ref="G27:H27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78C153-D507-7D45-86B7-5A9E39D4D20D}">
  <dimension ref="C11:Q41"/>
  <sheetViews>
    <sheetView showGridLines="0" zoomScale="117" zoomScaleNormal="100" workbookViewId="0"/>
  </sheetViews>
  <sheetFormatPr baseColWidth="10" defaultRowHeight="16"/>
  <sheetData>
    <row r="11" spans="3:17">
      <c r="C11" s="23"/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</row>
    <row r="12" spans="3:17"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</row>
    <row r="13" spans="3:17">
      <c r="C13" s="174"/>
      <c r="D13" s="174"/>
      <c r="E13" s="174"/>
      <c r="F13" s="174"/>
      <c r="G13" s="23"/>
      <c r="H13" s="174"/>
      <c r="I13" s="174"/>
      <c r="J13" s="174"/>
      <c r="K13" s="174"/>
      <c r="L13" s="23"/>
      <c r="M13" s="174"/>
      <c r="N13" s="174"/>
      <c r="O13" s="174"/>
      <c r="P13" s="174"/>
      <c r="Q13" s="23"/>
    </row>
    <row r="14" spans="3:17">
      <c r="C14" s="174"/>
      <c r="D14" s="174"/>
      <c r="E14" s="174"/>
      <c r="F14" s="174"/>
      <c r="G14" s="23"/>
      <c r="H14" s="174"/>
      <c r="I14" s="174"/>
      <c r="J14" s="174"/>
      <c r="K14" s="174"/>
      <c r="L14" s="23"/>
      <c r="M14" s="174"/>
      <c r="N14" s="174"/>
      <c r="O14" s="174"/>
      <c r="P14" s="174"/>
      <c r="Q14" s="23"/>
    </row>
    <row r="15" spans="3:17">
      <c r="C15" s="174"/>
      <c r="D15" s="174"/>
      <c r="E15" s="174"/>
      <c r="F15" s="174"/>
      <c r="G15" s="23"/>
      <c r="H15" s="174"/>
      <c r="I15" s="174"/>
      <c r="J15" s="174"/>
      <c r="K15" s="174"/>
      <c r="L15" s="23"/>
      <c r="M15" s="174"/>
      <c r="N15" s="174"/>
      <c r="O15" s="174"/>
      <c r="P15" s="174"/>
      <c r="Q15" s="23"/>
    </row>
    <row r="16" spans="3:17">
      <c r="C16" s="174"/>
      <c r="D16" s="174"/>
      <c r="E16" s="174"/>
      <c r="F16" s="174"/>
      <c r="G16" s="23"/>
      <c r="H16" s="174"/>
      <c r="I16" s="174"/>
      <c r="J16" s="174"/>
      <c r="K16" s="174"/>
      <c r="L16" s="23"/>
      <c r="M16" s="174"/>
      <c r="N16" s="174"/>
      <c r="O16" s="174"/>
      <c r="P16" s="174"/>
      <c r="Q16" s="23"/>
    </row>
    <row r="17" spans="3:17">
      <c r="C17" s="174"/>
      <c r="D17" s="174"/>
      <c r="E17" s="174"/>
      <c r="F17" s="174"/>
      <c r="G17" s="23"/>
      <c r="H17" s="174"/>
      <c r="I17" s="174"/>
      <c r="J17" s="174"/>
      <c r="K17" s="174"/>
      <c r="L17" s="23"/>
      <c r="M17" s="174"/>
      <c r="N17" s="174"/>
      <c r="O17" s="174"/>
      <c r="P17" s="174"/>
      <c r="Q17" s="23"/>
    </row>
    <row r="18" spans="3:17"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</row>
    <row r="19" spans="3:17">
      <c r="C19" s="174"/>
      <c r="D19" s="174"/>
      <c r="E19" s="174"/>
      <c r="F19" s="174"/>
      <c r="G19" s="23"/>
      <c r="H19" s="174"/>
      <c r="I19" s="174"/>
      <c r="J19" s="174"/>
      <c r="K19" s="174"/>
      <c r="L19" s="23"/>
      <c r="M19" s="174"/>
      <c r="N19" s="174"/>
      <c r="O19" s="174"/>
      <c r="P19" s="174"/>
      <c r="Q19" s="23"/>
    </row>
    <row r="20" spans="3:17">
      <c r="C20" s="174"/>
      <c r="D20" s="174"/>
      <c r="E20" s="174"/>
      <c r="F20" s="174"/>
      <c r="G20" s="23"/>
      <c r="H20" s="174"/>
      <c r="I20" s="174"/>
      <c r="J20" s="174"/>
      <c r="K20" s="174"/>
      <c r="L20" s="23"/>
      <c r="M20" s="174"/>
      <c r="N20" s="174"/>
      <c r="O20" s="174"/>
      <c r="P20" s="174"/>
      <c r="Q20" s="23"/>
    </row>
    <row r="21" spans="3:17">
      <c r="C21" s="174"/>
      <c r="D21" s="174"/>
      <c r="E21" s="174"/>
      <c r="F21" s="174"/>
      <c r="G21" s="23"/>
      <c r="H21" s="174"/>
      <c r="I21" s="174"/>
      <c r="J21" s="174"/>
      <c r="K21" s="174"/>
      <c r="L21" s="23"/>
      <c r="M21" s="174"/>
      <c r="N21" s="174"/>
      <c r="O21" s="174"/>
      <c r="P21" s="174"/>
      <c r="Q21" s="23"/>
    </row>
    <row r="22" spans="3:17">
      <c r="C22" s="174"/>
      <c r="D22" s="174"/>
      <c r="E22" s="174"/>
      <c r="F22" s="174"/>
      <c r="G22" s="23"/>
      <c r="H22" s="174"/>
      <c r="I22" s="174"/>
      <c r="J22" s="174"/>
      <c r="K22" s="174"/>
      <c r="L22" s="23"/>
      <c r="M22" s="174"/>
      <c r="N22" s="174"/>
      <c r="O22" s="174"/>
      <c r="P22" s="174"/>
      <c r="Q22" s="23"/>
    </row>
    <row r="23" spans="3:17">
      <c r="C23" s="174"/>
      <c r="D23" s="174"/>
      <c r="E23" s="174"/>
      <c r="F23" s="174"/>
      <c r="G23" s="23"/>
      <c r="H23" s="174"/>
      <c r="I23" s="174"/>
      <c r="J23" s="174"/>
      <c r="K23" s="174"/>
      <c r="L23" s="23"/>
      <c r="M23" s="174"/>
      <c r="N23" s="174"/>
      <c r="O23" s="174"/>
      <c r="P23" s="174"/>
      <c r="Q23" s="23"/>
    </row>
    <row r="24" spans="3:17">
      <c r="C24" s="23"/>
      <c r="D24" s="23"/>
      <c r="E24" s="23"/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</row>
    <row r="25" spans="3:17">
      <c r="C25" s="174"/>
      <c r="D25" s="174"/>
      <c r="E25" s="174"/>
      <c r="F25" s="174"/>
      <c r="G25" s="23"/>
      <c r="H25" s="174"/>
      <c r="I25" s="174"/>
      <c r="J25" s="174"/>
      <c r="K25" s="174"/>
      <c r="L25" s="23"/>
      <c r="M25" s="175"/>
      <c r="N25" s="174"/>
      <c r="O25" s="174"/>
      <c r="P25" s="174"/>
      <c r="Q25" s="23"/>
    </row>
    <row r="26" spans="3:17">
      <c r="C26" s="174"/>
      <c r="D26" s="174"/>
      <c r="E26" s="174"/>
      <c r="F26" s="174"/>
      <c r="G26" s="23"/>
      <c r="H26" s="174"/>
      <c r="I26" s="174"/>
      <c r="J26" s="174"/>
      <c r="K26" s="174"/>
      <c r="L26" s="23"/>
      <c r="M26" s="174"/>
      <c r="N26" s="174"/>
      <c r="O26" s="174"/>
      <c r="P26" s="174"/>
      <c r="Q26" s="23"/>
    </row>
    <row r="27" spans="3:17">
      <c r="C27" s="174"/>
      <c r="D27" s="174"/>
      <c r="E27" s="174"/>
      <c r="F27" s="174"/>
      <c r="G27" s="23"/>
      <c r="H27" s="174"/>
      <c r="I27" s="174"/>
      <c r="J27" s="174"/>
      <c r="K27" s="174"/>
      <c r="L27" s="23"/>
      <c r="M27" s="174"/>
      <c r="N27" s="174"/>
      <c r="O27" s="174"/>
      <c r="P27" s="174"/>
      <c r="Q27" s="23"/>
    </row>
    <row r="28" spans="3:17">
      <c r="C28" s="174"/>
      <c r="D28" s="174"/>
      <c r="E28" s="174"/>
      <c r="F28" s="174"/>
      <c r="G28" s="23"/>
      <c r="H28" s="174"/>
      <c r="I28" s="174"/>
      <c r="J28" s="174"/>
      <c r="K28" s="174"/>
      <c r="L28" s="23"/>
      <c r="M28" s="174"/>
      <c r="N28" s="174"/>
      <c r="O28" s="174"/>
      <c r="P28" s="174"/>
      <c r="Q28" s="23"/>
    </row>
    <row r="29" spans="3:17">
      <c r="C29" s="174"/>
      <c r="D29" s="174"/>
      <c r="E29" s="174"/>
      <c r="F29" s="174"/>
      <c r="G29" s="23"/>
      <c r="H29" s="174"/>
      <c r="I29" s="174"/>
      <c r="J29" s="174"/>
      <c r="K29" s="174"/>
      <c r="L29" s="23"/>
      <c r="M29" s="174"/>
      <c r="N29" s="174"/>
      <c r="O29" s="174"/>
      <c r="P29" s="174"/>
      <c r="Q29" s="23"/>
    </row>
    <row r="30" spans="3:17"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</row>
    <row r="31" spans="3:17">
      <c r="C31" s="174"/>
      <c r="D31" s="174"/>
      <c r="E31" s="174"/>
      <c r="F31" s="174"/>
      <c r="G31" s="23"/>
      <c r="H31" s="176"/>
      <c r="I31" s="176"/>
      <c r="J31" s="176"/>
      <c r="K31" s="176"/>
      <c r="L31" s="23"/>
      <c r="M31" s="176"/>
      <c r="N31" s="176"/>
      <c r="O31" s="176"/>
      <c r="P31" s="176"/>
      <c r="Q31" s="23"/>
    </row>
    <row r="32" spans="3:17">
      <c r="C32" s="174"/>
      <c r="D32" s="174"/>
      <c r="E32" s="174"/>
      <c r="F32" s="174"/>
      <c r="G32" s="23"/>
      <c r="H32" s="176"/>
      <c r="I32" s="176"/>
      <c r="J32" s="176"/>
      <c r="K32" s="176"/>
      <c r="L32" s="23"/>
      <c r="M32" s="176"/>
      <c r="N32" s="176"/>
      <c r="O32" s="176"/>
      <c r="P32" s="176"/>
      <c r="Q32" s="23"/>
    </row>
    <row r="33" spans="3:17">
      <c r="C33" s="174"/>
      <c r="D33" s="174"/>
      <c r="E33" s="174"/>
      <c r="F33" s="174"/>
      <c r="G33" s="23"/>
      <c r="H33" s="176"/>
      <c r="I33" s="176"/>
      <c r="J33" s="176"/>
      <c r="K33" s="176"/>
      <c r="L33" s="23"/>
      <c r="M33" s="176"/>
      <c r="N33" s="176"/>
      <c r="O33" s="176"/>
      <c r="P33" s="176"/>
      <c r="Q33" s="23"/>
    </row>
    <row r="34" spans="3:17">
      <c r="C34" s="174"/>
      <c r="D34" s="174"/>
      <c r="E34" s="174"/>
      <c r="F34" s="174"/>
      <c r="G34" s="23"/>
      <c r="H34" s="176"/>
      <c r="I34" s="176"/>
      <c r="J34" s="176"/>
      <c r="K34" s="176"/>
      <c r="L34" s="23"/>
      <c r="M34" s="176"/>
      <c r="N34" s="176"/>
      <c r="O34" s="176"/>
      <c r="P34" s="176"/>
      <c r="Q34" s="23"/>
    </row>
    <row r="35" spans="3:17">
      <c r="C35" s="174"/>
      <c r="D35" s="174"/>
      <c r="E35" s="174"/>
      <c r="F35" s="174"/>
      <c r="G35" s="23"/>
      <c r="H35" s="176"/>
      <c r="I35" s="176"/>
      <c r="J35" s="176"/>
      <c r="K35" s="176"/>
      <c r="L35" s="23"/>
      <c r="M35" s="176"/>
      <c r="N35" s="176"/>
      <c r="O35" s="176"/>
      <c r="P35" s="176"/>
      <c r="Q35" s="23"/>
    </row>
    <row r="36" spans="3:17"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</row>
    <row r="37" spans="3:17">
      <c r="C37" s="23"/>
      <c r="D37" s="23"/>
      <c r="E37" s="23"/>
      <c r="F37" s="23"/>
      <c r="G37" s="23"/>
      <c r="H37" s="23"/>
      <c r="I37" s="23"/>
      <c r="J37" s="23"/>
      <c r="K37" s="23"/>
      <c r="L37" s="23"/>
      <c r="M37" s="23"/>
      <c r="N37" s="23"/>
      <c r="O37" s="23"/>
      <c r="P37" s="23"/>
      <c r="Q37" s="23"/>
    </row>
    <row r="38" spans="3:17">
      <c r="C38" s="23"/>
      <c r="D38" s="23"/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3"/>
      <c r="P38" s="23"/>
      <c r="Q38" s="23"/>
    </row>
    <row r="39" spans="3:17"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</row>
    <row r="40" spans="3:17">
      <c r="C40" s="23"/>
      <c r="D40" s="23"/>
      <c r="E40" s="23"/>
      <c r="F40" s="23"/>
      <c r="G40" s="23"/>
      <c r="H40" s="23"/>
      <c r="I40" s="23"/>
      <c r="J40" s="23"/>
      <c r="K40" s="23"/>
      <c r="L40" s="23"/>
      <c r="M40" s="23"/>
      <c r="N40" s="23"/>
      <c r="O40" s="23"/>
      <c r="P40" s="23"/>
      <c r="Q40" s="23"/>
    </row>
    <row r="41" spans="3:17">
      <c r="C41" s="23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</row>
  </sheetData>
  <mergeCells count="12">
    <mergeCell ref="H13:K17"/>
    <mergeCell ref="C13:F17"/>
    <mergeCell ref="M13:P17"/>
    <mergeCell ref="C19:F23"/>
    <mergeCell ref="H19:K23"/>
    <mergeCell ref="M19:P23"/>
    <mergeCell ref="C25:F29"/>
    <mergeCell ref="H25:K29"/>
    <mergeCell ref="M25:P29"/>
    <mergeCell ref="C31:F35"/>
    <mergeCell ref="H31:K35"/>
    <mergeCell ref="M31:P35"/>
  </mergeCells>
  <pageMargins left="0.7" right="0.7" top="0.75" bottom="0.75" header="0.3" footer="0.3"/>
  <pageSetup paperSize="9" orientation="portrait" horizontalDpi="0" verticalDpi="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T80"/>
  <sheetViews>
    <sheetView topLeftCell="A332" zoomScale="61" zoomScaleNormal="50" workbookViewId="0">
      <selection activeCell="C1" sqref="C1:J2"/>
    </sheetView>
  </sheetViews>
  <sheetFormatPr baseColWidth="10" defaultRowHeight="16"/>
  <cols>
    <col min="2" max="2" width="14.6640625" customWidth="1"/>
    <col min="3" max="3" width="41.5" customWidth="1"/>
    <col min="4" max="4" width="10.1640625" customWidth="1"/>
    <col min="10" max="10" width="16.1640625" customWidth="1"/>
    <col min="12" max="12" width="14.83203125" customWidth="1"/>
    <col min="13" max="13" width="38.1640625" customWidth="1"/>
    <col min="14" max="14" width="9.83203125" customWidth="1"/>
    <col min="18" max="18" width="12.33203125" customWidth="1"/>
    <col min="20" max="20" width="17.6640625" customWidth="1"/>
    <col min="22" max="22" width="21.6640625" customWidth="1"/>
  </cols>
  <sheetData>
    <row r="1" spans="2:20" ht="87" customHeight="1">
      <c r="C1" s="184" t="s">
        <v>241</v>
      </c>
      <c r="D1" s="185"/>
      <c r="E1" s="186"/>
      <c r="F1" s="186"/>
      <c r="G1" s="186"/>
      <c r="H1" s="186"/>
      <c r="I1" s="186"/>
      <c r="J1" s="187"/>
      <c r="K1" s="106"/>
    </row>
    <row r="2" spans="2:20" ht="32" thickBot="1">
      <c r="C2" s="188"/>
      <c r="D2" s="189"/>
      <c r="E2" s="189"/>
      <c r="F2" s="189"/>
      <c r="G2" s="189"/>
      <c r="H2" s="189"/>
      <c r="I2" s="189"/>
      <c r="J2" s="190"/>
      <c r="K2" s="106"/>
    </row>
    <row r="3" spans="2:20" ht="17" thickBot="1">
      <c r="C3" s="140" t="s">
        <v>71</v>
      </c>
      <c r="D3" s="34"/>
      <c r="H3" s="191" t="s">
        <v>69</v>
      </c>
      <c r="I3" s="192"/>
      <c r="J3" s="193"/>
      <c r="K3" s="34"/>
    </row>
    <row r="6" spans="2:20" ht="17" thickBot="1"/>
    <row r="7" spans="2:20" ht="17" thickBot="1">
      <c r="C7" s="180" t="s">
        <v>4</v>
      </c>
      <c r="D7" s="181"/>
      <c r="E7" s="182"/>
      <c r="F7" s="182"/>
      <c r="G7" s="183"/>
      <c r="M7" s="180" t="s">
        <v>58</v>
      </c>
      <c r="N7" s="181"/>
      <c r="O7" s="182"/>
      <c r="P7" s="182"/>
      <c r="Q7" s="183"/>
      <c r="R7" s="128"/>
      <c r="S7" s="129"/>
    </row>
    <row r="8" spans="2:20" ht="17" thickBot="1">
      <c r="B8" s="107"/>
      <c r="C8" s="6" t="s">
        <v>0</v>
      </c>
      <c r="D8" s="133"/>
      <c r="E8" s="7" t="s">
        <v>1</v>
      </c>
      <c r="F8" s="7" t="s">
        <v>3</v>
      </c>
      <c r="G8" s="59" t="s">
        <v>2</v>
      </c>
      <c r="H8" s="87" t="s">
        <v>63</v>
      </c>
      <c r="I8" s="88" t="s">
        <v>62</v>
      </c>
      <c r="M8" s="6" t="s">
        <v>0</v>
      </c>
      <c r="N8" s="133"/>
      <c r="O8" s="7" t="s">
        <v>1</v>
      </c>
      <c r="P8" s="7" t="s">
        <v>3</v>
      </c>
      <c r="Q8" s="59" t="s">
        <v>2</v>
      </c>
      <c r="R8" s="93" t="s">
        <v>149</v>
      </c>
      <c r="S8" s="94" t="s">
        <v>150</v>
      </c>
    </row>
    <row r="9" spans="2:20" ht="17" thickTop="1">
      <c r="B9" s="108" t="str">
        <f>IF(G9&lt;7,"À Commander","")</f>
        <v/>
      </c>
      <c r="C9" s="4" t="s">
        <v>5</v>
      </c>
      <c r="D9" s="112"/>
      <c r="E9" s="5">
        <v>8</v>
      </c>
      <c r="F9" s="5">
        <v>7</v>
      </c>
      <c r="G9" s="60">
        <f>(E9*6)+F9</f>
        <v>55</v>
      </c>
      <c r="H9" s="83">
        <v>1.59</v>
      </c>
      <c r="I9" s="84">
        <f>G9*H9</f>
        <v>87.45</v>
      </c>
      <c r="J9" s="31"/>
      <c r="L9" s="107" t="str">
        <f>IF(Q9&lt;7,"À Commander","")</f>
        <v>À Commander</v>
      </c>
      <c r="M9" s="4" t="s">
        <v>25</v>
      </c>
      <c r="N9" s="112"/>
      <c r="O9" s="5">
        <v>0</v>
      </c>
      <c r="P9" s="5">
        <v>4</v>
      </c>
      <c r="Q9" s="60">
        <f>(O9*6)+P9</f>
        <v>4</v>
      </c>
      <c r="R9" s="96">
        <v>2.63</v>
      </c>
      <c r="S9" s="95">
        <f>Q9*R9</f>
        <v>10.52</v>
      </c>
      <c r="T9" s="31"/>
    </row>
    <row r="10" spans="2:20">
      <c r="B10" s="108" t="str">
        <f t="shared" ref="B10:B54" si="0">IF(G10&lt;7,"À Commander","")</f>
        <v/>
      </c>
      <c r="C10" s="2" t="s">
        <v>6</v>
      </c>
      <c r="D10" s="113"/>
      <c r="E10" s="1">
        <v>7</v>
      </c>
      <c r="F10" s="1">
        <v>8</v>
      </c>
      <c r="G10" s="60">
        <f t="shared" ref="G10:G32" si="1">(E10*6)+F10</f>
        <v>50</v>
      </c>
      <c r="H10" s="72">
        <v>1.95</v>
      </c>
      <c r="I10" s="73">
        <f>G10*H10</f>
        <v>97.5</v>
      </c>
      <c r="J10" s="31"/>
      <c r="L10" s="108" t="str">
        <f t="shared" ref="L10:L41" si="2">IF(Q10&lt;7,"À Commander","")</f>
        <v/>
      </c>
      <c r="M10" s="2" t="s">
        <v>26</v>
      </c>
      <c r="N10" s="113"/>
      <c r="O10" s="1">
        <v>1</v>
      </c>
      <c r="P10" s="1">
        <v>10</v>
      </c>
      <c r="Q10" s="60">
        <f t="shared" ref="Q10:Q41" si="3">(O10*6)+P10</f>
        <v>16</v>
      </c>
      <c r="R10" s="97">
        <v>3.05</v>
      </c>
      <c r="S10" s="73">
        <f>Q10*R10</f>
        <v>48.8</v>
      </c>
      <c r="T10" s="31"/>
    </row>
    <row r="11" spans="2:20">
      <c r="B11" s="108" t="str">
        <f t="shared" si="0"/>
        <v/>
      </c>
      <c r="C11" s="2" t="s">
        <v>7</v>
      </c>
      <c r="D11" s="113"/>
      <c r="E11" s="1">
        <v>1</v>
      </c>
      <c r="F11" s="1">
        <v>2</v>
      </c>
      <c r="G11" s="60">
        <f t="shared" si="1"/>
        <v>8</v>
      </c>
      <c r="H11" s="72"/>
      <c r="I11" s="73">
        <f t="shared" ref="I11:I19" si="4">G11*H11</f>
        <v>0</v>
      </c>
      <c r="J11" s="31"/>
      <c r="L11" s="108" t="str">
        <f t="shared" si="2"/>
        <v>À Commander</v>
      </c>
      <c r="M11" s="2" t="s">
        <v>27</v>
      </c>
      <c r="N11" s="113"/>
      <c r="O11" s="1">
        <v>0</v>
      </c>
      <c r="P11" s="1">
        <v>5</v>
      </c>
      <c r="Q11" s="60">
        <f t="shared" si="3"/>
        <v>5</v>
      </c>
      <c r="R11" s="98">
        <v>2.41</v>
      </c>
      <c r="S11" s="73">
        <f t="shared" ref="S11:S41" si="5">Q11*R11</f>
        <v>12.05</v>
      </c>
      <c r="T11" s="31"/>
    </row>
    <row r="12" spans="2:20">
      <c r="B12" s="108" t="str">
        <f t="shared" si="0"/>
        <v/>
      </c>
      <c r="C12" s="2" t="s">
        <v>8</v>
      </c>
      <c r="D12" s="113"/>
      <c r="E12" s="1">
        <v>1</v>
      </c>
      <c r="F12" s="1">
        <v>5</v>
      </c>
      <c r="G12" s="60">
        <f t="shared" si="1"/>
        <v>11</v>
      </c>
      <c r="H12" s="72"/>
      <c r="I12" s="73">
        <f t="shared" si="4"/>
        <v>0</v>
      </c>
      <c r="J12" s="31"/>
      <c r="L12" s="108" t="str">
        <f t="shared" si="2"/>
        <v/>
      </c>
      <c r="M12" s="2" t="s">
        <v>28</v>
      </c>
      <c r="N12" s="113"/>
      <c r="O12" s="1">
        <v>0</v>
      </c>
      <c r="P12" s="1">
        <v>12</v>
      </c>
      <c r="Q12" s="60">
        <f t="shared" si="3"/>
        <v>12</v>
      </c>
      <c r="R12" s="97">
        <v>2.65</v>
      </c>
      <c r="S12" s="73">
        <f t="shared" si="5"/>
        <v>31.799999999999997</v>
      </c>
      <c r="T12" s="31"/>
    </row>
    <row r="13" spans="2:20">
      <c r="B13" s="108" t="str">
        <f t="shared" si="0"/>
        <v/>
      </c>
      <c r="C13" s="2" t="s">
        <v>9</v>
      </c>
      <c r="D13" s="113"/>
      <c r="E13" s="1">
        <v>1</v>
      </c>
      <c r="F13" s="1">
        <v>5</v>
      </c>
      <c r="G13" s="60">
        <f t="shared" si="1"/>
        <v>11</v>
      </c>
      <c r="H13" s="72"/>
      <c r="I13" s="73">
        <f t="shared" si="4"/>
        <v>0</v>
      </c>
      <c r="J13" s="31"/>
      <c r="L13" s="108" t="str">
        <f t="shared" si="2"/>
        <v/>
      </c>
      <c r="M13" s="2" t="s">
        <v>29</v>
      </c>
      <c r="N13" s="113"/>
      <c r="O13" s="1">
        <v>0</v>
      </c>
      <c r="P13" s="1">
        <v>14</v>
      </c>
      <c r="Q13" s="60">
        <f t="shared" si="3"/>
        <v>14</v>
      </c>
      <c r="R13" s="98">
        <v>3.94</v>
      </c>
      <c r="S13" s="73">
        <f t="shared" si="5"/>
        <v>55.16</v>
      </c>
      <c r="T13" s="31"/>
    </row>
    <row r="14" spans="2:20">
      <c r="B14" s="108" t="str">
        <f t="shared" si="0"/>
        <v/>
      </c>
      <c r="C14" s="2" t="s">
        <v>10</v>
      </c>
      <c r="D14" s="113"/>
      <c r="E14" s="1">
        <v>10</v>
      </c>
      <c r="F14" s="1">
        <v>10</v>
      </c>
      <c r="G14" s="60">
        <f t="shared" si="1"/>
        <v>70</v>
      </c>
      <c r="H14" s="72">
        <v>2.56</v>
      </c>
      <c r="I14" s="73">
        <f t="shared" si="4"/>
        <v>179.20000000000002</v>
      </c>
      <c r="J14" s="31"/>
      <c r="L14" s="108" t="str">
        <f t="shared" si="2"/>
        <v/>
      </c>
      <c r="M14" s="2" t="s">
        <v>30</v>
      </c>
      <c r="N14" s="113"/>
      <c r="O14" s="1">
        <v>1</v>
      </c>
      <c r="P14" s="1">
        <v>3</v>
      </c>
      <c r="Q14" s="60">
        <f t="shared" si="3"/>
        <v>9</v>
      </c>
      <c r="R14" s="99">
        <v>3.54</v>
      </c>
      <c r="S14" s="73">
        <f t="shared" si="5"/>
        <v>31.86</v>
      </c>
      <c r="T14" s="31"/>
    </row>
    <row r="15" spans="2:20">
      <c r="B15" s="108" t="str">
        <f t="shared" si="0"/>
        <v/>
      </c>
      <c r="C15" s="2" t="s">
        <v>11</v>
      </c>
      <c r="D15" s="113"/>
      <c r="E15" s="1">
        <v>3</v>
      </c>
      <c r="F15" s="1">
        <v>6</v>
      </c>
      <c r="G15" s="60">
        <f t="shared" si="1"/>
        <v>24</v>
      </c>
      <c r="H15" s="72"/>
      <c r="I15" s="73">
        <f t="shared" si="4"/>
        <v>0</v>
      </c>
      <c r="J15" s="31"/>
      <c r="L15" s="108" t="str">
        <f t="shared" si="2"/>
        <v>À Commander</v>
      </c>
      <c r="M15" s="2" t="s">
        <v>31</v>
      </c>
      <c r="N15" s="113"/>
      <c r="O15" s="1">
        <v>0</v>
      </c>
      <c r="P15" s="1">
        <v>2</v>
      </c>
      <c r="Q15" s="60">
        <f t="shared" si="3"/>
        <v>2</v>
      </c>
      <c r="R15" s="98">
        <v>3.5</v>
      </c>
      <c r="S15" s="73">
        <f t="shared" si="5"/>
        <v>7</v>
      </c>
      <c r="T15" s="31"/>
    </row>
    <row r="16" spans="2:20">
      <c r="B16" s="108" t="str">
        <f t="shared" si="0"/>
        <v/>
      </c>
      <c r="C16" s="2" t="s">
        <v>12</v>
      </c>
      <c r="D16" s="113"/>
      <c r="E16" s="1">
        <v>2</v>
      </c>
      <c r="F16" s="1">
        <v>5</v>
      </c>
      <c r="G16" s="60">
        <f t="shared" si="1"/>
        <v>17</v>
      </c>
      <c r="H16" s="72">
        <v>1.4</v>
      </c>
      <c r="I16" s="73">
        <f t="shared" si="4"/>
        <v>23.799999999999997</v>
      </c>
      <c r="J16" s="31"/>
      <c r="L16" s="108" t="str">
        <f t="shared" si="2"/>
        <v>À Commander</v>
      </c>
      <c r="M16" s="2" t="s">
        <v>32</v>
      </c>
      <c r="N16" s="113"/>
      <c r="O16" s="1">
        <v>0</v>
      </c>
      <c r="P16" s="1">
        <v>6</v>
      </c>
      <c r="Q16" s="60">
        <f t="shared" si="3"/>
        <v>6</v>
      </c>
      <c r="R16" s="97">
        <v>4.0999999999999996</v>
      </c>
      <c r="S16" s="73">
        <f t="shared" si="5"/>
        <v>24.599999999999998</v>
      </c>
      <c r="T16" s="31"/>
    </row>
    <row r="17" spans="2:20">
      <c r="B17" s="108" t="str">
        <f t="shared" si="0"/>
        <v/>
      </c>
      <c r="C17" s="2" t="s">
        <v>13</v>
      </c>
      <c r="D17" s="113"/>
      <c r="E17" s="1">
        <v>5</v>
      </c>
      <c r="F17" s="1">
        <v>7</v>
      </c>
      <c r="G17" s="60">
        <f t="shared" si="1"/>
        <v>37</v>
      </c>
      <c r="H17" s="72">
        <v>2.84</v>
      </c>
      <c r="I17" s="73">
        <f t="shared" si="4"/>
        <v>105.08</v>
      </c>
      <c r="J17" s="31"/>
      <c r="L17" s="108" t="str">
        <f t="shared" si="2"/>
        <v/>
      </c>
      <c r="M17" s="2" t="s">
        <v>33</v>
      </c>
      <c r="N17" s="113"/>
      <c r="O17" s="1">
        <v>0</v>
      </c>
      <c r="P17" s="1">
        <v>9</v>
      </c>
      <c r="Q17" s="60">
        <f t="shared" si="3"/>
        <v>9</v>
      </c>
      <c r="R17" s="99">
        <v>3.87</v>
      </c>
      <c r="S17" s="73">
        <f t="shared" si="5"/>
        <v>34.83</v>
      </c>
      <c r="T17" s="31"/>
    </row>
    <row r="18" spans="2:20">
      <c r="B18" s="108" t="str">
        <f t="shared" si="0"/>
        <v/>
      </c>
      <c r="C18" s="2" t="s">
        <v>14</v>
      </c>
      <c r="D18" s="113"/>
      <c r="E18" s="1">
        <v>3</v>
      </c>
      <c r="F18" s="1">
        <v>6</v>
      </c>
      <c r="G18" s="60">
        <f t="shared" si="1"/>
        <v>24</v>
      </c>
      <c r="H18" s="72">
        <v>1.94</v>
      </c>
      <c r="I18" s="73">
        <f t="shared" si="4"/>
        <v>46.56</v>
      </c>
      <c r="J18" s="31"/>
      <c r="L18" s="108" t="str">
        <f t="shared" si="2"/>
        <v>À Commander</v>
      </c>
      <c r="M18" s="2" t="s">
        <v>34</v>
      </c>
      <c r="N18" s="113"/>
      <c r="O18" s="1">
        <v>0</v>
      </c>
      <c r="P18" s="1">
        <v>6</v>
      </c>
      <c r="Q18" s="60">
        <f t="shared" si="3"/>
        <v>6</v>
      </c>
      <c r="R18" s="99">
        <v>3.89</v>
      </c>
      <c r="S18" s="73">
        <f t="shared" si="5"/>
        <v>23.34</v>
      </c>
      <c r="T18" s="31"/>
    </row>
    <row r="19" spans="2:20">
      <c r="B19" s="108" t="str">
        <f t="shared" si="0"/>
        <v/>
      </c>
      <c r="C19" s="2" t="s">
        <v>15</v>
      </c>
      <c r="D19" s="113"/>
      <c r="E19" s="1">
        <v>2</v>
      </c>
      <c r="F19" s="1">
        <v>3</v>
      </c>
      <c r="G19" s="60">
        <f t="shared" si="1"/>
        <v>15</v>
      </c>
      <c r="H19" s="72">
        <v>2.64</v>
      </c>
      <c r="I19" s="73">
        <f t="shared" si="4"/>
        <v>39.6</v>
      </c>
      <c r="J19" s="31"/>
      <c r="L19" s="108" t="str">
        <f t="shared" si="2"/>
        <v/>
      </c>
      <c r="M19" s="2" t="s">
        <v>35</v>
      </c>
      <c r="N19" s="113"/>
      <c r="O19" s="1">
        <v>2</v>
      </c>
      <c r="P19" s="1">
        <v>21</v>
      </c>
      <c r="Q19" s="60">
        <f t="shared" si="3"/>
        <v>33</v>
      </c>
      <c r="R19" s="99">
        <v>4.67</v>
      </c>
      <c r="S19" s="73">
        <f t="shared" si="5"/>
        <v>154.10999999999999</v>
      </c>
      <c r="T19" s="31"/>
    </row>
    <row r="20" spans="2:20">
      <c r="B20" s="108" t="str">
        <f t="shared" si="0"/>
        <v/>
      </c>
      <c r="C20" s="2" t="s">
        <v>16</v>
      </c>
      <c r="D20" s="113"/>
      <c r="E20" s="1">
        <v>10</v>
      </c>
      <c r="F20" s="1">
        <v>15</v>
      </c>
      <c r="G20" s="60">
        <f t="shared" si="1"/>
        <v>75</v>
      </c>
      <c r="H20" s="72">
        <v>2.37</v>
      </c>
      <c r="I20" s="73">
        <f t="shared" ref="I20:I28" si="6">G20*H20</f>
        <v>177.75</v>
      </c>
      <c r="J20" s="31"/>
      <c r="L20" s="108" t="str">
        <f t="shared" si="2"/>
        <v/>
      </c>
      <c r="M20" s="2" t="s">
        <v>36</v>
      </c>
      <c r="N20" s="113"/>
      <c r="O20" s="1">
        <v>2</v>
      </c>
      <c r="P20" s="1">
        <v>3</v>
      </c>
      <c r="Q20" s="60">
        <f t="shared" si="3"/>
        <v>15</v>
      </c>
      <c r="R20" s="99">
        <v>3.38</v>
      </c>
      <c r="S20" s="73">
        <f t="shared" si="5"/>
        <v>50.699999999999996</v>
      </c>
      <c r="T20" s="31"/>
    </row>
    <row r="21" spans="2:20">
      <c r="B21" s="108" t="str">
        <f t="shared" si="0"/>
        <v/>
      </c>
      <c r="C21" s="2" t="s">
        <v>17</v>
      </c>
      <c r="D21" s="113"/>
      <c r="E21" s="1">
        <v>8</v>
      </c>
      <c r="F21" s="1">
        <v>10</v>
      </c>
      <c r="G21" s="60">
        <f t="shared" si="1"/>
        <v>58</v>
      </c>
      <c r="H21" s="72">
        <v>1.1200000000000001</v>
      </c>
      <c r="I21" s="73">
        <f t="shared" si="6"/>
        <v>64.960000000000008</v>
      </c>
      <c r="J21" s="31"/>
      <c r="L21" s="108" t="str">
        <f t="shared" si="2"/>
        <v/>
      </c>
      <c r="M21" s="2" t="s">
        <v>37</v>
      </c>
      <c r="N21" s="113"/>
      <c r="O21" s="1">
        <v>1</v>
      </c>
      <c r="P21" s="1">
        <v>9</v>
      </c>
      <c r="Q21" s="60">
        <f t="shared" si="3"/>
        <v>15</v>
      </c>
      <c r="R21" s="99">
        <v>2.79</v>
      </c>
      <c r="S21" s="73">
        <f t="shared" si="5"/>
        <v>41.85</v>
      </c>
      <c r="T21" s="31"/>
    </row>
    <row r="22" spans="2:20">
      <c r="B22" s="108" t="str">
        <f t="shared" si="0"/>
        <v/>
      </c>
      <c r="C22" s="2" t="s">
        <v>18</v>
      </c>
      <c r="D22" s="113"/>
      <c r="E22" s="1">
        <v>2</v>
      </c>
      <c r="F22" s="1">
        <v>7</v>
      </c>
      <c r="G22" s="60">
        <f t="shared" si="1"/>
        <v>19</v>
      </c>
      <c r="H22" s="72"/>
      <c r="I22" s="73">
        <f t="shared" si="6"/>
        <v>0</v>
      </c>
      <c r="J22" s="31"/>
      <c r="L22" s="108" t="str">
        <f t="shared" si="2"/>
        <v/>
      </c>
      <c r="M22" s="2" t="s">
        <v>38</v>
      </c>
      <c r="N22" s="113"/>
      <c r="O22" s="1">
        <v>0</v>
      </c>
      <c r="P22" s="1">
        <v>22</v>
      </c>
      <c r="Q22" s="60">
        <f t="shared" si="3"/>
        <v>22</v>
      </c>
      <c r="R22" s="97">
        <v>2.15</v>
      </c>
      <c r="S22" s="73">
        <f t="shared" si="5"/>
        <v>47.3</v>
      </c>
      <c r="T22" s="31"/>
    </row>
    <row r="23" spans="2:20">
      <c r="B23" s="108" t="str">
        <f t="shared" si="0"/>
        <v/>
      </c>
      <c r="C23" s="2" t="s">
        <v>19</v>
      </c>
      <c r="D23" s="113"/>
      <c r="E23" s="1">
        <v>2</v>
      </c>
      <c r="F23" s="1">
        <v>6</v>
      </c>
      <c r="G23" s="60">
        <f t="shared" si="1"/>
        <v>18</v>
      </c>
      <c r="H23" s="72"/>
      <c r="I23" s="73">
        <f t="shared" si="6"/>
        <v>0</v>
      </c>
      <c r="J23" s="31"/>
      <c r="L23" s="108" t="str">
        <f t="shared" si="2"/>
        <v/>
      </c>
      <c r="M23" s="2" t="s">
        <v>39</v>
      </c>
      <c r="N23" s="113"/>
      <c r="O23" s="1">
        <v>6</v>
      </c>
      <c r="P23" s="1">
        <v>11</v>
      </c>
      <c r="Q23" s="60">
        <f t="shared" si="3"/>
        <v>47</v>
      </c>
      <c r="R23" s="98">
        <v>2.12</v>
      </c>
      <c r="S23" s="73">
        <f t="shared" si="5"/>
        <v>99.64</v>
      </c>
      <c r="T23" s="31"/>
    </row>
    <row r="24" spans="2:20">
      <c r="B24" s="108" t="str">
        <f t="shared" si="0"/>
        <v/>
      </c>
      <c r="C24" s="2" t="s">
        <v>20</v>
      </c>
      <c r="D24" s="113"/>
      <c r="E24" s="1">
        <v>3</v>
      </c>
      <c r="F24" s="1">
        <v>6</v>
      </c>
      <c r="G24" s="60">
        <f t="shared" si="1"/>
        <v>24</v>
      </c>
      <c r="H24" s="72"/>
      <c r="I24" s="73">
        <f t="shared" si="6"/>
        <v>0</v>
      </c>
      <c r="J24" s="31"/>
      <c r="L24" s="108" t="str">
        <f t="shared" si="2"/>
        <v/>
      </c>
      <c r="M24" s="2" t="s">
        <v>40</v>
      </c>
      <c r="N24" s="113"/>
      <c r="O24" s="1">
        <v>1</v>
      </c>
      <c r="P24" s="1">
        <v>14</v>
      </c>
      <c r="Q24" s="60">
        <f t="shared" si="3"/>
        <v>20</v>
      </c>
      <c r="R24" s="99">
        <v>3.79</v>
      </c>
      <c r="S24" s="73">
        <f t="shared" si="5"/>
        <v>75.8</v>
      </c>
      <c r="T24" s="31"/>
    </row>
    <row r="25" spans="2:20">
      <c r="B25" s="108" t="str">
        <f t="shared" si="0"/>
        <v/>
      </c>
      <c r="C25" s="2" t="s">
        <v>21</v>
      </c>
      <c r="D25" s="113"/>
      <c r="E25" s="1">
        <v>11</v>
      </c>
      <c r="F25" s="1">
        <v>7</v>
      </c>
      <c r="G25" s="60">
        <f t="shared" si="1"/>
        <v>73</v>
      </c>
      <c r="H25" s="72">
        <v>1.63</v>
      </c>
      <c r="I25" s="73">
        <f t="shared" si="6"/>
        <v>118.99</v>
      </c>
      <c r="J25" s="31"/>
      <c r="L25" s="108" t="str">
        <f t="shared" si="2"/>
        <v>À Commander</v>
      </c>
      <c r="M25" s="2" t="s">
        <v>41</v>
      </c>
      <c r="N25" s="113"/>
      <c r="O25" s="1">
        <v>0</v>
      </c>
      <c r="P25" s="1">
        <v>3</v>
      </c>
      <c r="Q25" s="60">
        <f t="shared" si="3"/>
        <v>3</v>
      </c>
      <c r="R25" s="99">
        <v>3.41</v>
      </c>
      <c r="S25" s="73">
        <f t="shared" si="5"/>
        <v>10.23</v>
      </c>
      <c r="T25" s="31"/>
    </row>
    <row r="26" spans="2:20">
      <c r="B26" s="108" t="str">
        <f t="shared" si="0"/>
        <v/>
      </c>
      <c r="C26" s="9" t="s">
        <v>22</v>
      </c>
      <c r="D26" s="114"/>
      <c r="E26" s="10">
        <v>11</v>
      </c>
      <c r="F26" s="10">
        <v>20</v>
      </c>
      <c r="G26" s="60">
        <f t="shared" si="1"/>
        <v>86</v>
      </c>
      <c r="H26" s="72">
        <v>2.0699999999999998</v>
      </c>
      <c r="I26" s="73">
        <f t="shared" si="6"/>
        <v>178.01999999999998</v>
      </c>
      <c r="J26" s="31"/>
      <c r="L26" s="108" t="str">
        <f t="shared" si="2"/>
        <v/>
      </c>
      <c r="M26" s="9" t="s">
        <v>42</v>
      </c>
      <c r="N26" s="114"/>
      <c r="O26" s="10">
        <v>0</v>
      </c>
      <c r="P26" s="10">
        <v>23</v>
      </c>
      <c r="Q26" s="61">
        <f t="shared" si="3"/>
        <v>23</v>
      </c>
      <c r="R26" s="99">
        <v>3.96</v>
      </c>
      <c r="S26" s="73">
        <f t="shared" si="5"/>
        <v>91.08</v>
      </c>
      <c r="T26" s="31"/>
    </row>
    <row r="27" spans="2:20">
      <c r="B27" s="108" t="str">
        <f t="shared" si="0"/>
        <v/>
      </c>
      <c r="C27" s="9" t="s">
        <v>23</v>
      </c>
      <c r="D27" s="114"/>
      <c r="E27" s="10">
        <v>6</v>
      </c>
      <c r="F27" s="10">
        <v>20</v>
      </c>
      <c r="G27" s="60">
        <f t="shared" si="1"/>
        <v>56</v>
      </c>
      <c r="H27" s="72">
        <v>1.62</v>
      </c>
      <c r="I27" s="73">
        <f t="shared" si="6"/>
        <v>90.72</v>
      </c>
      <c r="J27" s="31"/>
      <c r="L27" s="108" t="str">
        <f t="shared" si="2"/>
        <v/>
      </c>
      <c r="M27" s="2" t="s">
        <v>43</v>
      </c>
      <c r="N27" s="113"/>
      <c r="O27" s="1">
        <v>0</v>
      </c>
      <c r="P27" s="1">
        <v>7</v>
      </c>
      <c r="Q27" s="62">
        <f t="shared" si="3"/>
        <v>7</v>
      </c>
      <c r="R27" s="99">
        <v>3.54</v>
      </c>
      <c r="S27" s="73">
        <f t="shared" si="5"/>
        <v>24.78</v>
      </c>
      <c r="T27" s="31"/>
    </row>
    <row r="28" spans="2:20">
      <c r="B28" s="108" t="str">
        <f t="shared" si="0"/>
        <v/>
      </c>
      <c r="C28" s="13" t="s">
        <v>24</v>
      </c>
      <c r="D28" s="115"/>
      <c r="E28" s="24">
        <v>1</v>
      </c>
      <c r="F28" s="24">
        <v>10</v>
      </c>
      <c r="G28" s="61">
        <f t="shared" si="1"/>
        <v>16</v>
      </c>
      <c r="H28" s="72">
        <v>2.19</v>
      </c>
      <c r="I28" s="73">
        <f t="shared" si="6"/>
        <v>35.04</v>
      </c>
      <c r="J28" s="31"/>
      <c r="L28" s="108" t="str">
        <f t="shared" si="2"/>
        <v/>
      </c>
      <c r="M28" s="12" t="s">
        <v>44</v>
      </c>
      <c r="N28" s="116"/>
      <c r="O28" s="1">
        <v>3</v>
      </c>
      <c r="P28" s="1">
        <v>6</v>
      </c>
      <c r="Q28" s="62">
        <f t="shared" si="3"/>
        <v>24</v>
      </c>
      <c r="R28" s="99">
        <v>3.4</v>
      </c>
      <c r="S28" s="73">
        <f>Q28*R29</f>
        <v>45.599999999999994</v>
      </c>
      <c r="T28" s="31"/>
    </row>
    <row r="29" spans="2:20">
      <c r="B29" s="108" t="str">
        <f t="shared" si="0"/>
        <v/>
      </c>
      <c r="C29" s="12" t="s">
        <v>64</v>
      </c>
      <c r="D29" s="116"/>
      <c r="E29" s="19">
        <v>0</v>
      </c>
      <c r="F29" s="19">
        <v>9</v>
      </c>
      <c r="G29" s="62">
        <f t="shared" si="1"/>
        <v>9</v>
      </c>
      <c r="H29" s="72"/>
      <c r="I29" s="74"/>
      <c r="J29" s="31"/>
      <c r="L29" s="108" t="str">
        <f t="shared" si="2"/>
        <v/>
      </c>
      <c r="M29" s="12" t="s">
        <v>45</v>
      </c>
      <c r="N29" s="116"/>
      <c r="O29" s="1">
        <v>5</v>
      </c>
      <c r="P29" s="1">
        <v>9</v>
      </c>
      <c r="Q29" s="62">
        <f t="shared" si="3"/>
        <v>39</v>
      </c>
      <c r="R29" s="99">
        <v>1.9</v>
      </c>
      <c r="S29" s="73">
        <f>Q29*R29</f>
        <v>74.099999999999994</v>
      </c>
      <c r="T29" s="31"/>
    </row>
    <row r="30" spans="2:20">
      <c r="B30" s="108" t="str">
        <f t="shared" si="0"/>
        <v>À Commander</v>
      </c>
      <c r="C30" s="12" t="s">
        <v>65</v>
      </c>
      <c r="D30" s="116"/>
      <c r="E30" s="19">
        <v>0</v>
      </c>
      <c r="F30" s="19">
        <v>6</v>
      </c>
      <c r="G30" s="62">
        <f t="shared" si="1"/>
        <v>6</v>
      </c>
      <c r="H30" s="72"/>
      <c r="I30" s="74"/>
      <c r="J30" s="31"/>
      <c r="L30" s="108" t="str">
        <f t="shared" si="2"/>
        <v/>
      </c>
      <c r="M30" s="12" t="s">
        <v>46</v>
      </c>
      <c r="N30" s="116"/>
      <c r="O30" s="1">
        <v>0</v>
      </c>
      <c r="P30" s="1">
        <v>7</v>
      </c>
      <c r="Q30" s="62">
        <f t="shared" si="3"/>
        <v>7</v>
      </c>
      <c r="R30" s="99"/>
      <c r="S30" s="73">
        <f t="shared" si="5"/>
        <v>0</v>
      </c>
      <c r="T30" s="31"/>
    </row>
    <row r="31" spans="2:20">
      <c r="B31" s="108" t="str">
        <f t="shared" si="0"/>
        <v>À Commander</v>
      </c>
      <c r="C31" s="26" t="s">
        <v>66</v>
      </c>
      <c r="D31" s="117"/>
      <c r="E31" s="25">
        <v>0</v>
      </c>
      <c r="F31" s="25">
        <v>1</v>
      </c>
      <c r="G31" s="63">
        <f t="shared" si="1"/>
        <v>1</v>
      </c>
      <c r="H31" s="75"/>
      <c r="I31" s="74"/>
      <c r="J31" s="31"/>
      <c r="L31" s="108" t="str">
        <f t="shared" si="2"/>
        <v>À Commander</v>
      </c>
      <c r="M31" s="12" t="s">
        <v>47</v>
      </c>
      <c r="N31" s="116"/>
      <c r="O31" s="1">
        <v>0</v>
      </c>
      <c r="P31" s="1">
        <v>5</v>
      </c>
      <c r="Q31" s="62">
        <f t="shared" si="3"/>
        <v>5</v>
      </c>
      <c r="R31" s="99">
        <v>2.0499999999999998</v>
      </c>
      <c r="S31" s="73">
        <f t="shared" si="5"/>
        <v>10.25</v>
      </c>
      <c r="T31" s="31"/>
    </row>
    <row r="32" spans="2:20" ht="17" thickBot="1">
      <c r="B32" s="109" t="str">
        <f t="shared" si="0"/>
        <v>À Commander</v>
      </c>
      <c r="C32" s="11" t="s">
        <v>67</v>
      </c>
      <c r="D32" s="118"/>
      <c r="E32" s="20">
        <v>0</v>
      </c>
      <c r="F32" s="20">
        <v>6</v>
      </c>
      <c r="G32" s="64">
        <f t="shared" si="1"/>
        <v>6</v>
      </c>
      <c r="H32" s="76"/>
      <c r="I32" s="77"/>
      <c r="J32" s="31"/>
      <c r="L32" s="108" t="str">
        <f t="shared" si="2"/>
        <v/>
      </c>
      <c r="M32" s="12" t="s">
        <v>48</v>
      </c>
      <c r="N32" s="116"/>
      <c r="O32" s="1">
        <v>0</v>
      </c>
      <c r="P32" s="1">
        <v>10</v>
      </c>
      <c r="Q32" s="62">
        <f t="shared" si="3"/>
        <v>10</v>
      </c>
      <c r="R32" s="98"/>
      <c r="S32" s="73">
        <f t="shared" si="5"/>
        <v>0</v>
      </c>
      <c r="T32" s="31"/>
    </row>
    <row r="33" spans="2:20" ht="17" thickBot="1">
      <c r="C33" s="21"/>
      <c r="D33" s="21"/>
      <c r="E33" s="21"/>
      <c r="F33" s="21"/>
      <c r="G33" s="22"/>
      <c r="H33" s="18"/>
      <c r="I33" s="165">
        <f>SUM(I9:I32)</f>
        <v>1244.6699999999998</v>
      </c>
      <c r="L33" s="108" t="str">
        <f t="shared" si="2"/>
        <v/>
      </c>
      <c r="M33" s="12" t="s">
        <v>49</v>
      </c>
      <c r="N33" s="116"/>
      <c r="O33" s="1">
        <v>2</v>
      </c>
      <c r="P33" s="1">
        <v>8</v>
      </c>
      <c r="Q33" s="62">
        <f t="shared" si="3"/>
        <v>20</v>
      </c>
      <c r="R33" s="99">
        <v>1.69</v>
      </c>
      <c r="S33" s="73">
        <f t="shared" si="5"/>
        <v>33.799999999999997</v>
      </c>
      <c r="T33" s="31"/>
    </row>
    <row r="34" spans="2:20">
      <c r="C34" s="21"/>
      <c r="D34" s="21"/>
      <c r="E34" s="21"/>
      <c r="F34" s="21"/>
      <c r="G34" s="22"/>
      <c r="H34" s="21"/>
      <c r="I34" s="23"/>
      <c r="L34" s="108" t="str">
        <f t="shared" si="2"/>
        <v>À Commander</v>
      </c>
      <c r="M34" s="12" t="s">
        <v>50</v>
      </c>
      <c r="N34" s="116"/>
      <c r="O34" s="1">
        <v>0</v>
      </c>
      <c r="P34" s="1">
        <v>3</v>
      </c>
      <c r="Q34" s="62">
        <f t="shared" si="3"/>
        <v>3</v>
      </c>
      <c r="R34" s="99">
        <v>3.28</v>
      </c>
      <c r="S34" s="73">
        <f>Q34*R34</f>
        <v>9.84</v>
      </c>
      <c r="T34" s="31"/>
    </row>
    <row r="35" spans="2:20" ht="17" thickBot="1">
      <c r="C35" s="21"/>
      <c r="D35" s="21"/>
      <c r="E35" s="21"/>
      <c r="F35" s="21"/>
      <c r="G35" s="22"/>
      <c r="H35" s="21"/>
      <c r="I35" s="23"/>
      <c r="L35" s="108" t="str">
        <f t="shared" si="2"/>
        <v/>
      </c>
      <c r="M35" s="12" t="s">
        <v>51</v>
      </c>
      <c r="N35" s="116"/>
      <c r="O35" s="1">
        <v>1</v>
      </c>
      <c r="P35" s="1">
        <v>24</v>
      </c>
      <c r="Q35" s="62">
        <f t="shared" si="3"/>
        <v>30</v>
      </c>
      <c r="R35" s="99">
        <v>2.2000000000000002</v>
      </c>
      <c r="S35" s="73">
        <f>Q35*R35</f>
        <v>66</v>
      </c>
      <c r="T35" s="31"/>
    </row>
    <row r="36" spans="2:20" ht="17" thickBot="1">
      <c r="C36" s="177" t="s">
        <v>83</v>
      </c>
      <c r="D36" s="178"/>
      <c r="E36" s="178"/>
      <c r="F36" s="178"/>
      <c r="G36" s="179"/>
      <c r="H36" s="21"/>
      <c r="I36" s="23"/>
      <c r="L36" s="108" t="str">
        <f t="shared" si="2"/>
        <v/>
      </c>
      <c r="M36" s="12" t="s">
        <v>52</v>
      </c>
      <c r="N36" s="116"/>
      <c r="O36" s="1">
        <v>3</v>
      </c>
      <c r="P36" s="1">
        <v>7</v>
      </c>
      <c r="Q36" s="62">
        <f t="shared" si="3"/>
        <v>25</v>
      </c>
      <c r="R36" s="99">
        <v>2.5499999999999998</v>
      </c>
      <c r="S36" s="73">
        <f t="shared" si="5"/>
        <v>63.749999999999993</v>
      </c>
      <c r="T36" s="31"/>
    </row>
    <row r="37" spans="2:20" ht="17" thickBot="1">
      <c r="B37" s="107" t="str">
        <f t="shared" si="0"/>
        <v/>
      </c>
      <c r="C37" s="40" t="s">
        <v>0</v>
      </c>
      <c r="D37" s="41"/>
      <c r="E37" s="41" t="s">
        <v>1</v>
      </c>
      <c r="F37" s="41" t="s">
        <v>3</v>
      </c>
      <c r="G37" s="42" t="s">
        <v>2</v>
      </c>
      <c r="H37" s="85" t="s">
        <v>63</v>
      </c>
      <c r="I37" s="86" t="s">
        <v>62</v>
      </c>
      <c r="L37" s="108" t="str">
        <f t="shared" si="2"/>
        <v/>
      </c>
      <c r="M37" s="13" t="s">
        <v>53</v>
      </c>
      <c r="N37" s="136"/>
      <c r="O37" s="10">
        <v>3</v>
      </c>
      <c r="P37" s="10">
        <v>13</v>
      </c>
      <c r="Q37" s="92">
        <f t="shared" si="3"/>
        <v>31</v>
      </c>
      <c r="R37" s="97">
        <v>2.98</v>
      </c>
      <c r="S37" s="73">
        <f t="shared" si="5"/>
        <v>92.38</v>
      </c>
      <c r="T37" s="31"/>
    </row>
    <row r="38" spans="2:20" ht="17" thickTop="1">
      <c r="B38" s="108" t="str">
        <f t="shared" si="0"/>
        <v/>
      </c>
      <c r="C38" s="43" t="s">
        <v>84</v>
      </c>
      <c r="D38" s="44"/>
      <c r="E38" s="44">
        <v>4</v>
      </c>
      <c r="F38" s="44">
        <v>12</v>
      </c>
      <c r="G38" s="45">
        <f>E38*6+F38</f>
        <v>36</v>
      </c>
      <c r="H38" s="83"/>
      <c r="I38" s="84">
        <f>G38*H38</f>
        <v>0</v>
      </c>
      <c r="J38" s="31"/>
      <c r="L38" s="108" t="str">
        <f t="shared" si="2"/>
        <v/>
      </c>
      <c r="M38" s="12" t="s">
        <v>54</v>
      </c>
      <c r="N38" s="116"/>
      <c r="O38" s="1">
        <v>2</v>
      </c>
      <c r="P38" s="1">
        <v>11</v>
      </c>
      <c r="Q38" s="62">
        <f t="shared" si="3"/>
        <v>23</v>
      </c>
      <c r="R38" s="99">
        <v>2.97</v>
      </c>
      <c r="S38" s="73">
        <f t="shared" si="5"/>
        <v>68.31</v>
      </c>
      <c r="T38" s="31"/>
    </row>
    <row r="39" spans="2:20">
      <c r="B39" s="108" t="str">
        <f t="shared" si="0"/>
        <v/>
      </c>
      <c r="C39" s="43" t="s">
        <v>85</v>
      </c>
      <c r="D39" s="44"/>
      <c r="E39" s="44">
        <v>3</v>
      </c>
      <c r="F39" s="44">
        <v>7</v>
      </c>
      <c r="G39" s="45">
        <f t="shared" ref="G39:G40" si="7">E39*6+F39</f>
        <v>25</v>
      </c>
      <c r="H39" s="72"/>
      <c r="I39" s="73">
        <f t="shared" ref="I39:I40" si="8">G39*H39</f>
        <v>0</v>
      </c>
      <c r="J39" s="31"/>
      <c r="L39" s="108" t="str">
        <f t="shared" si="2"/>
        <v>À Commander</v>
      </c>
      <c r="M39" s="12" t="s">
        <v>55</v>
      </c>
      <c r="N39" s="116"/>
      <c r="O39" s="1">
        <v>0</v>
      </c>
      <c r="P39" s="1">
        <v>5</v>
      </c>
      <c r="Q39" s="62">
        <f t="shared" si="3"/>
        <v>5</v>
      </c>
      <c r="R39" s="99">
        <v>3.82</v>
      </c>
      <c r="S39" s="73">
        <f t="shared" si="5"/>
        <v>19.099999999999998</v>
      </c>
      <c r="T39" s="31"/>
    </row>
    <row r="40" spans="2:20" ht="17" thickBot="1">
      <c r="B40" s="109" t="str">
        <f t="shared" si="0"/>
        <v/>
      </c>
      <c r="C40" s="46" t="s">
        <v>86</v>
      </c>
      <c r="D40" s="47"/>
      <c r="E40" s="47">
        <v>2</v>
      </c>
      <c r="F40" s="47">
        <v>9</v>
      </c>
      <c r="G40" s="48">
        <f t="shared" si="7"/>
        <v>21</v>
      </c>
      <c r="H40" s="78"/>
      <c r="I40" s="79">
        <f t="shared" si="8"/>
        <v>0</v>
      </c>
      <c r="J40" s="31"/>
      <c r="L40" s="108" t="str">
        <f t="shared" si="2"/>
        <v/>
      </c>
      <c r="M40" s="12" t="s">
        <v>56</v>
      </c>
      <c r="N40" s="116"/>
      <c r="O40" s="1">
        <v>0</v>
      </c>
      <c r="P40" s="1">
        <v>7</v>
      </c>
      <c r="Q40" s="62">
        <f t="shared" si="3"/>
        <v>7</v>
      </c>
      <c r="R40" s="99">
        <v>4</v>
      </c>
      <c r="S40" s="73">
        <f t="shared" si="5"/>
        <v>28</v>
      </c>
      <c r="T40" s="31"/>
    </row>
    <row r="41" spans="2:20" ht="17" thickBot="1">
      <c r="C41" s="51"/>
      <c r="D41" s="51"/>
      <c r="E41" s="51"/>
      <c r="F41" s="51"/>
      <c r="G41" s="52"/>
      <c r="H41" s="21"/>
      <c r="I41" s="166">
        <f>SUM(I38:I40)</f>
        <v>0</v>
      </c>
      <c r="L41" s="109" t="str">
        <f t="shared" si="2"/>
        <v/>
      </c>
      <c r="M41" s="11" t="s">
        <v>57</v>
      </c>
      <c r="N41" s="118"/>
      <c r="O41" s="3">
        <v>2</v>
      </c>
      <c r="P41" s="3">
        <v>4</v>
      </c>
      <c r="Q41" s="64">
        <f t="shared" si="3"/>
        <v>16</v>
      </c>
      <c r="R41" s="100">
        <v>3.04</v>
      </c>
      <c r="S41" s="79">
        <f t="shared" si="5"/>
        <v>48.64</v>
      </c>
      <c r="T41" s="31"/>
    </row>
    <row r="42" spans="2:20" ht="17" thickBot="1">
      <c r="C42" s="51"/>
      <c r="D42" s="51"/>
      <c r="E42" s="51"/>
      <c r="F42" s="51"/>
      <c r="G42" s="52"/>
      <c r="H42" s="21"/>
      <c r="I42" s="23"/>
      <c r="M42" s="124"/>
      <c r="N42" s="124"/>
      <c r="O42" s="124"/>
      <c r="P42" s="124"/>
      <c r="Q42" s="125"/>
      <c r="R42" s="124"/>
      <c r="S42" s="167">
        <f>SUM(S9:S41)</f>
        <v>1435.2199999999996</v>
      </c>
    </row>
    <row r="43" spans="2:20">
      <c r="C43" s="51"/>
      <c r="D43" s="51"/>
      <c r="E43" s="51"/>
      <c r="F43" s="51"/>
      <c r="G43" s="52"/>
      <c r="H43" s="21"/>
      <c r="I43" s="23"/>
      <c r="M43" s="127"/>
      <c r="N43" s="127"/>
      <c r="O43" s="124"/>
      <c r="P43" s="124"/>
      <c r="Q43" s="125"/>
      <c r="R43" s="124"/>
      <c r="S43" s="126"/>
    </row>
    <row r="44" spans="2:20" ht="17" thickBot="1">
      <c r="C44" s="51"/>
      <c r="D44" s="51"/>
      <c r="E44" s="51"/>
      <c r="F44" s="51"/>
      <c r="G44" s="52"/>
      <c r="H44" s="21"/>
      <c r="I44" s="23"/>
      <c r="M44" s="124"/>
      <c r="N44" s="124"/>
      <c r="O44" s="124"/>
      <c r="P44" s="124"/>
      <c r="Q44" s="125"/>
      <c r="R44" s="124"/>
      <c r="S44" s="126"/>
    </row>
    <row r="45" spans="2:20" ht="17" thickBot="1">
      <c r="C45" s="177" t="s">
        <v>87</v>
      </c>
      <c r="D45" s="178"/>
      <c r="E45" s="178"/>
      <c r="F45" s="178"/>
      <c r="G45" s="179"/>
      <c r="H45" s="21"/>
      <c r="I45" s="23"/>
      <c r="M45" s="124"/>
      <c r="N45" s="124"/>
      <c r="O45" s="124"/>
      <c r="P45" s="124"/>
      <c r="Q45" s="124"/>
      <c r="R45" s="124"/>
      <c r="S45" s="124"/>
    </row>
    <row r="46" spans="2:20" ht="17" thickBot="1">
      <c r="B46" s="107" t="str">
        <f t="shared" si="0"/>
        <v/>
      </c>
      <c r="C46" s="40" t="s">
        <v>0</v>
      </c>
      <c r="D46" s="41"/>
      <c r="E46" s="41" t="s">
        <v>1</v>
      </c>
      <c r="F46" s="41" t="s">
        <v>3</v>
      </c>
      <c r="G46" s="42" t="s">
        <v>2</v>
      </c>
      <c r="H46" s="85" t="s">
        <v>63</v>
      </c>
      <c r="I46" s="86" t="s">
        <v>62</v>
      </c>
    </row>
    <row r="47" spans="2:20" ht="17" thickTop="1">
      <c r="B47" s="108" t="str">
        <f t="shared" si="0"/>
        <v/>
      </c>
      <c r="C47" s="43" t="s">
        <v>88</v>
      </c>
      <c r="D47" s="44"/>
      <c r="E47" s="44">
        <v>1</v>
      </c>
      <c r="F47" s="44">
        <v>16</v>
      </c>
      <c r="G47" s="45">
        <f>E47*6+F47</f>
        <v>22</v>
      </c>
      <c r="H47" s="83"/>
      <c r="I47" s="84">
        <f>G47*H47</f>
        <v>0</v>
      </c>
      <c r="J47" s="31"/>
    </row>
    <row r="48" spans="2:20">
      <c r="B48" s="108" t="str">
        <f t="shared" si="0"/>
        <v/>
      </c>
      <c r="C48" s="43" t="s">
        <v>89</v>
      </c>
      <c r="D48" s="44"/>
      <c r="E48" s="44">
        <v>4</v>
      </c>
      <c r="F48" s="44">
        <v>6</v>
      </c>
      <c r="G48" s="45">
        <f t="shared" ref="G48:G54" si="9">E48*6+F48</f>
        <v>30</v>
      </c>
      <c r="H48" s="72"/>
      <c r="I48" s="73">
        <f t="shared" ref="I48:I54" si="10">G48*H48</f>
        <v>0</v>
      </c>
      <c r="J48" s="31"/>
    </row>
    <row r="49" spans="2:12">
      <c r="B49" s="108" t="str">
        <f t="shared" si="0"/>
        <v/>
      </c>
      <c r="C49" s="49" t="s">
        <v>90</v>
      </c>
      <c r="D49" s="50"/>
      <c r="E49" s="50">
        <v>3</v>
      </c>
      <c r="F49" s="50">
        <v>4</v>
      </c>
      <c r="G49" s="56">
        <f>E49*4+F49</f>
        <v>16</v>
      </c>
      <c r="H49" s="72"/>
      <c r="I49" s="73">
        <f t="shared" si="10"/>
        <v>0</v>
      </c>
      <c r="J49" s="31"/>
    </row>
    <row r="50" spans="2:12">
      <c r="B50" s="108" t="str">
        <f t="shared" si="0"/>
        <v/>
      </c>
      <c r="C50" s="54" t="s">
        <v>91</v>
      </c>
      <c r="D50" s="134"/>
      <c r="E50" s="53">
        <v>3</v>
      </c>
      <c r="F50" s="53">
        <v>12</v>
      </c>
      <c r="G50" s="56">
        <f>E50*12+F50</f>
        <v>48</v>
      </c>
      <c r="H50" s="72"/>
      <c r="I50" s="73">
        <f t="shared" si="10"/>
        <v>0</v>
      </c>
      <c r="J50" s="31"/>
    </row>
    <row r="51" spans="2:12">
      <c r="B51" s="108" t="str">
        <f t="shared" si="0"/>
        <v>À Commander</v>
      </c>
      <c r="C51" s="54" t="s">
        <v>92</v>
      </c>
      <c r="D51" s="134"/>
      <c r="E51" s="53">
        <v>0</v>
      </c>
      <c r="F51" s="53">
        <v>4</v>
      </c>
      <c r="G51" s="56">
        <f t="shared" si="9"/>
        <v>4</v>
      </c>
      <c r="H51" s="72"/>
      <c r="I51" s="73">
        <f t="shared" si="10"/>
        <v>0</v>
      </c>
      <c r="J51" s="31"/>
    </row>
    <row r="52" spans="2:12">
      <c r="B52" s="108" t="str">
        <f t="shared" si="0"/>
        <v/>
      </c>
      <c r="C52" s="54" t="s">
        <v>93</v>
      </c>
      <c r="D52" s="134"/>
      <c r="E52" s="53">
        <v>1</v>
      </c>
      <c r="F52" s="53">
        <v>3</v>
      </c>
      <c r="G52" s="56">
        <f t="shared" si="9"/>
        <v>9</v>
      </c>
      <c r="H52" s="72"/>
      <c r="I52" s="73">
        <f t="shared" si="10"/>
        <v>0</v>
      </c>
      <c r="J52" s="31"/>
    </row>
    <row r="53" spans="2:12">
      <c r="B53" s="108" t="str">
        <f t="shared" si="0"/>
        <v/>
      </c>
      <c r="C53" s="54" t="s">
        <v>94</v>
      </c>
      <c r="D53" s="134"/>
      <c r="E53" s="19">
        <v>0</v>
      </c>
      <c r="F53" s="19">
        <v>8</v>
      </c>
      <c r="G53" s="56">
        <f t="shared" si="9"/>
        <v>8</v>
      </c>
      <c r="H53" s="72"/>
      <c r="I53" s="73">
        <f t="shared" si="10"/>
        <v>0</v>
      </c>
      <c r="J53" s="31"/>
      <c r="K53" s="21"/>
      <c r="L53" s="21"/>
    </row>
    <row r="54" spans="2:12" ht="17" thickBot="1">
      <c r="B54" s="109" t="str">
        <f t="shared" si="0"/>
        <v>À Commander</v>
      </c>
      <c r="C54" s="55" t="s">
        <v>95</v>
      </c>
      <c r="D54" s="135"/>
      <c r="E54" s="58">
        <v>0</v>
      </c>
      <c r="F54" s="58">
        <v>4</v>
      </c>
      <c r="G54" s="57">
        <f t="shared" si="9"/>
        <v>4</v>
      </c>
      <c r="H54" s="78"/>
      <c r="I54" s="79">
        <f t="shared" si="10"/>
        <v>0</v>
      </c>
      <c r="J54" s="31"/>
      <c r="K54" s="21"/>
      <c r="L54" s="21"/>
    </row>
    <row r="55" spans="2:12" ht="17" thickBot="1">
      <c r="B55" s="21"/>
      <c r="C55" s="21"/>
      <c r="D55" s="21"/>
      <c r="E55" s="21"/>
      <c r="F55" s="21"/>
      <c r="G55" s="21"/>
      <c r="H55" s="18"/>
      <c r="I55" s="165">
        <f>SUM(I47:I54)</f>
        <v>0</v>
      </c>
      <c r="J55" s="21"/>
      <c r="K55" s="21"/>
      <c r="L55" s="21"/>
    </row>
    <row r="56" spans="2:12">
      <c r="B56" s="21"/>
      <c r="C56" s="21"/>
      <c r="D56" s="21"/>
      <c r="E56" s="21"/>
      <c r="F56" s="21"/>
      <c r="G56" s="22"/>
      <c r="H56" s="21"/>
      <c r="I56" s="23"/>
      <c r="J56" s="21"/>
      <c r="K56" s="21"/>
      <c r="L56" s="21"/>
    </row>
    <row r="57" spans="2:12">
      <c r="B57" s="21"/>
      <c r="C57" s="21"/>
      <c r="D57" s="21"/>
      <c r="E57" s="21"/>
      <c r="F57" s="21"/>
      <c r="G57" s="22"/>
      <c r="H57" s="21"/>
      <c r="I57" s="23"/>
      <c r="J57" s="21"/>
      <c r="K57" s="21"/>
      <c r="L57" s="21"/>
    </row>
    <row r="58" spans="2:12">
      <c r="B58" s="21"/>
      <c r="C58" s="21"/>
      <c r="D58" s="21"/>
      <c r="E58" s="21"/>
      <c r="F58" s="21"/>
      <c r="G58" s="22"/>
      <c r="H58" s="21"/>
      <c r="I58" s="23"/>
      <c r="J58" s="21"/>
      <c r="K58" s="21"/>
      <c r="L58" s="21"/>
    </row>
    <row r="59" spans="2:12">
      <c r="B59" s="21"/>
      <c r="C59" s="21"/>
      <c r="D59" s="21"/>
      <c r="E59" s="21"/>
      <c r="F59" s="21"/>
      <c r="G59" s="22"/>
      <c r="H59" s="21"/>
      <c r="I59" s="23"/>
      <c r="J59" s="21"/>
      <c r="K59" s="21"/>
      <c r="L59" s="21"/>
    </row>
    <row r="60" spans="2:12">
      <c r="B60" s="21"/>
      <c r="C60" s="21"/>
      <c r="D60" s="21"/>
      <c r="E60" s="21"/>
      <c r="F60" s="21"/>
      <c r="G60" s="22"/>
      <c r="H60" s="21"/>
      <c r="I60" s="23"/>
      <c r="J60" s="21"/>
      <c r="K60" s="21"/>
      <c r="L60" s="21"/>
    </row>
    <row r="61" spans="2:12">
      <c r="B61" s="21"/>
      <c r="C61" s="21"/>
      <c r="D61" s="21"/>
      <c r="E61" s="21"/>
      <c r="F61" s="21"/>
      <c r="G61" s="22"/>
      <c r="H61" s="21"/>
      <c r="I61" s="23"/>
      <c r="J61" s="21"/>
      <c r="K61" s="21"/>
      <c r="L61" s="21"/>
    </row>
    <row r="62" spans="2:12">
      <c r="B62" s="21"/>
      <c r="C62" s="21"/>
      <c r="D62" s="21"/>
      <c r="E62" s="21"/>
      <c r="F62" s="21"/>
      <c r="G62" s="22"/>
      <c r="H62" s="21"/>
      <c r="I62" s="23"/>
      <c r="J62" s="21"/>
      <c r="K62" s="21"/>
      <c r="L62" s="21"/>
    </row>
    <row r="63" spans="2:12">
      <c r="B63" s="21"/>
      <c r="C63" s="21"/>
      <c r="D63" s="21"/>
      <c r="E63" s="21"/>
      <c r="F63" s="21"/>
      <c r="G63" s="22"/>
      <c r="H63" s="21"/>
      <c r="I63" s="23"/>
      <c r="J63" s="21"/>
      <c r="K63" s="21"/>
      <c r="L63" s="21"/>
    </row>
    <row r="64" spans="2:12">
      <c r="B64" s="21"/>
      <c r="C64" s="21"/>
      <c r="D64" s="21"/>
      <c r="E64" s="21"/>
      <c r="F64" s="21"/>
      <c r="G64" s="22"/>
      <c r="H64" s="21"/>
      <c r="I64" s="23"/>
      <c r="J64" s="21"/>
      <c r="K64" s="21"/>
      <c r="L64" s="21"/>
    </row>
    <row r="65" spans="2:12">
      <c r="B65" s="21"/>
      <c r="C65" s="21"/>
      <c r="D65" s="21"/>
      <c r="E65" s="21"/>
      <c r="F65" s="21"/>
      <c r="G65" s="22"/>
      <c r="H65" s="21"/>
      <c r="I65" s="23"/>
      <c r="J65" s="21"/>
      <c r="K65" s="21"/>
      <c r="L65" s="21"/>
    </row>
    <row r="66" spans="2:12">
      <c r="B66" s="21"/>
      <c r="C66" s="21"/>
      <c r="D66" s="21"/>
      <c r="E66" s="21"/>
      <c r="F66" s="21"/>
      <c r="G66" s="22"/>
      <c r="H66" s="21"/>
      <c r="I66" s="23"/>
      <c r="J66" s="21"/>
      <c r="K66" s="21"/>
      <c r="L66" s="21"/>
    </row>
    <row r="67" spans="2:12">
      <c r="B67" s="21"/>
      <c r="C67" s="21"/>
      <c r="D67" s="21"/>
      <c r="E67" s="21"/>
      <c r="F67" s="21"/>
      <c r="G67" s="22"/>
      <c r="H67" s="21"/>
      <c r="I67" s="23"/>
      <c r="J67" s="21"/>
      <c r="K67" s="21"/>
      <c r="L67" s="21"/>
    </row>
    <row r="68" spans="2:12">
      <c r="B68" s="21"/>
      <c r="C68" s="21"/>
      <c r="D68" s="21"/>
      <c r="E68" s="21"/>
      <c r="F68" s="21"/>
      <c r="G68" s="22"/>
      <c r="H68" s="21"/>
      <c r="I68" s="23"/>
      <c r="J68" s="21"/>
      <c r="K68" s="21"/>
      <c r="L68" s="21"/>
    </row>
    <row r="69" spans="2:12">
      <c r="B69" s="21"/>
      <c r="C69" s="21"/>
      <c r="D69" s="21"/>
      <c r="E69" s="21"/>
      <c r="F69" s="21"/>
      <c r="G69" s="22"/>
      <c r="H69" s="21"/>
      <c r="I69" s="23"/>
      <c r="J69" s="21"/>
      <c r="K69" s="21"/>
      <c r="L69" s="21"/>
    </row>
    <row r="70" spans="2:12">
      <c r="B70" s="21"/>
      <c r="C70" s="21"/>
      <c r="D70" s="21"/>
      <c r="E70" s="21"/>
      <c r="F70" s="21"/>
      <c r="G70" s="22"/>
      <c r="H70" s="21"/>
      <c r="I70" s="23"/>
      <c r="J70" s="21"/>
      <c r="K70" s="21"/>
      <c r="L70" s="21"/>
    </row>
    <row r="71" spans="2:12">
      <c r="B71" s="21"/>
      <c r="C71" s="21"/>
      <c r="D71" s="21"/>
      <c r="E71" s="21"/>
      <c r="F71" s="21"/>
      <c r="G71" s="22"/>
      <c r="H71" s="21"/>
      <c r="I71" s="23"/>
      <c r="J71" s="21"/>
      <c r="K71" s="21"/>
      <c r="L71" s="21"/>
    </row>
    <row r="72" spans="2:12">
      <c r="B72" s="21"/>
      <c r="C72" s="21"/>
      <c r="D72" s="21"/>
      <c r="E72" s="21"/>
      <c r="F72" s="21"/>
      <c r="G72" s="22"/>
      <c r="H72" s="21"/>
      <c r="I72" s="23"/>
      <c r="J72" s="21"/>
      <c r="K72" s="21"/>
      <c r="L72" s="21"/>
    </row>
    <row r="73" spans="2:12">
      <c r="B73" s="21"/>
      <c r="C73" s="21"/>
      <c r="D73" s="21"/>
      <c r="E73" s="21"/>
      <c r="F73" s="21"/>
      <c r="G73" s="22"/>
      <c r="H73" s="21"/>
      <c r="I73" s="23"/>
      <c r="J73" s="21"/>
      <c r="K73" s="21"/>
      <c r="L73" s="21"/>
    </row>
    <row r="74" spans="2:12">
      <c r="B74" s="21"/>
      <c r="C74" s="21"/>
      <c r="D74" s="21"/>
      <c r="E74" s="21"/>
      <c r="F74" s="21"/>
      <c r="G74" s="22"/>
      <c r="H74" s="21"/>
      <c r="I74" s="23"/>
      <c r="J74" s="21"/>
      <c r="K74" s="21"/>
      <c r="L74" s="21"/>
    </row>
    <row r="75" spans="2:12">
      <c r="B75" s="21"/>
      <c r="C75" s="21"/>
      <c r="D75" s="21"/>
      <c r="E75" s="21"/>
      <c r="F75" s="21"/>
      <c r="G75" s="22"/>
      <c r="H75" s="21"/>
      <c r="I75" s="23"/>
      <c r="J75" s="21"/>
      <c r="K75" s="21"/>
      <c r="L75" s="21"/>
    </row>
    <row r="76" spans="2:12">
      <c r="B76" s="21"/>
      <c r="C76" s="21"/>
      <c r="D76" s="21"/>
      <c r="E76" s="21"/>
      <c r="F76" s="21"/>
      <c r="G76" s="22"/>
      <c r="H76" s="21"/>
      <c r="I76" s="21"/>
      <c r="J76" s="21"/>
      <c r="K76" s="21"/>
      <c r="L76" s="21"/>
    </row>
    <row r="77" spans="2:12">
      <c r="B77" s="21"/>
      <c r="C77" s="21"/>
      <c r="D77" s="21"/>
      <c r="E77" s="21"/>
      <c r="F77" s="21"/>
      <c r="G77" s="22"/>
      <c r="H77" s="21"/>
      <c r="I77" s="21"/>
      <c r="J77" s="21"/>
      <c r="K77" s="21"/>
      <c r="L77" s="21"/>
    </row>
    <row r="78" spans="2:12">
      <c r="B78" s="21"/>
      <c r="C78" s="32"/>
      <c r="D78" s="32"/>
      <c r="E78" s="33"/>
      <c r="F78" s="33"/>
      <c r="G78" s="22"/>
      <c r="H78" s="21"/>
      <c r="I78" s="21"/>
      <c r="J78" s="21"/>
      <c r="K78" s="21"/>
      <c r="L78" s="21"/>
    </row>
    <row r="79" spans="2:12">
      <c r="B79" s="21"/>
      <c r="C79" s="21"/>
      <c r="D79" s="21"/>
      <c r="E79" s="21"/>
      <c r="F79" s="21"/>
      <c r="G79" s="22"/>
      <c r="H79" s="21"/>
      <c r="I79" s="21"/>
      <c r="J79" s="21"/>
      <c r="K79" s="21"/>
      <c r="L79" s="21"/>
    </row>
    <row r="80" spans="2:12">
      <c r="B80" s="21"/>
      <c r="C80" s="21"/>
      <c r="D80" s="21"/>
      <c r="E80" s="21"/>
      <c r="F80" s="21"/>
      <c r="G80" s="21"/>
      <c r="H80" s="21"/>
      <c r="I80" s="21"/>
      <c r="J80" s="21"/>
      <c r="K80" s="21"/>
      <c r="L80" s="21"/>
    </row>
  </sheetData>
  <mergeCells count="6">
    <mergeCell ref="C45:G45"/>
    <mergeCell ref="C7:G7"/>
    <mergeCell ref="M7:Q7"/>
    <mergeCell ref="C1:J2"/>
    <mergeCell ref="H3:J3"/>
    <mergeCell ref="C36:G36"/>
  </mergeCells>
  <conditionalFormatting sqref="T9:T41">
    <cfRule type="containsText" dxfId="13" priority="6" operator="containsText" text="commander">
      <formula>NOT(ISERROR(SEARCH("commander",T9)))</formula>
    </cfRule>
  </conditionalFormatting>
  <conditionalFormatting sqref="J9:J32">
    <cfRule type="containsText" dxfId="12" priority="5" operator="containsText" text="Commander">
      <formula>NOT(ISERROR(SEARCH("Commander",J9)))</formula>
    </cfRule>
  </conditionalFormatting>
  <conditionalFormatting sqref="J38:J40">
    <cfRule type="containsText" dxfId="11" priority="4" operator="containsText" text="Commander">
      <formula>NOT(ISERROR(SEARCH("Commander",J38)))</formula>
    </cfRule>
  </conditionalFormatting>
  <conditionalFormatting sqref="J47:J54">
    <cfRule type="containsText" dxfId="10" priority="3" operator="containsText" text="Commander">
      <formula>NOT(ISERROR(SEARCH("Commander",J47)))</formula>
    </cfRule>
  </conditionalFormatting>
  <conditionalFormatting sqref="L9:L41">
    <cfRule type="containsText" dxfId="9" priority="2" operator="containsText" text="Commander">
      <formula>NOT(ISERROR(SEARCH("Commander",L9)))</formula>
    </cfRule>
  </conditionalFormatting>
  <conditionalFormatting sqref="B9:B54">
    <cfRule type="containsText" dxfId="8" priority="1" operator="containsText" text="Commander">
      <formula>NOT(ISERROR(SEARCH("Commander",B9)))</formula>
    </cfRule>
  </conditionalFormatting>
  <pageMargins left="0.7" right="0.7" top="0.75" bottom="0.75" header="0.3" footer="0.3"/>
  <pageSetup paperSize="9" orientation="portrait" horizontalDpi="0" verticalDpi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B5BBCC-8C25-4F42-8B38-E715AB58CA31}">
  <dimension ref="B1:I53"/>
  <sheetViews>
    <sheetView showGridLines="0" zoomScale="56" workbookViewId="0">
      <selection activeCell="C1" sqref="C1:I2"/>
    </sheetView>
  </sheetViews>
  <sheetFormatPr baseColWidth="10" defaultRowHeight="16"/>
  <cols>
    <col min="2" max="2" width="15.1640625" customWidth="1"/>
    <col min="3" max="3" width="35.33203125" customWidth="1"/>
    <col min="6" max="6" width="18.33203125" customWidth="1"/>
    <col min="7" max="7" width="14.5" customWidth="1"/>
    <col min="9" max="9" width="24.5" customWidth="1"/>
  </cols>
  <sheetData>
    <row r="1" spans="2:9" ht="61" customHeight="1">
      <c r="C1" s="184" t="s">
        <v>241</v>
      </c>
      <c r="D1" s="186"/>
      <c r="E1" s="186"/>
      <c r="F1" s="186"/>
      <c r="G1" s="186"/>
      <c r="H1" s="186"/>
      <c r="I1" s="187"/>
    </row>
    <row r="2" spans="2:9" ht="17" thickBot="1">
      <c r="C2" s="188"/>
      <c r="D2" s="189"/>
      <c r="E2" s="189"/>
      <c r="F2" s="189"/>
      <c r="G2" s="189"/>
      <c r="H2" s="189"/>
      <c r="I2" s="190"/>
    </row>
    <row r="3" spans="2:9" ht="17" thickBot="1">
      <c r="C3" s="140" t="s">
        <v>190</v>
      </c>
      <c r="G3" s="191" t="s">
        <v>69</v>
      </c>
      <c r="H3" s="192"/>
      <c r="I3" s="193"/>
    </row>
    <row r="5" spans="2:9" ht="17" thickBot="1"/>
    <row r="6" spans="2:9" ht="17" thickBot="1">
      <c r="C6" s="180" t="s">
        <v>96</v>
      </c>
      <c r="D6" s="182"/>
      <c r="E6" s="182"/>
      <c r="F6" s="183"/>
    </row>
    <row r="7" spans="2:9" ht="17" thickBot="1">
      <c r="C7" s="6" t="s">
        <v>0</v>
      </c>
      <c r="D7" s="7" t="s">
        <v>97</v>
      </c>
      <c r="E7" s="7" t="s">
        <v>3</v>
      </c>
      <c r="F7" s="8" t="s">
        <v>126</v>
      </c>
      <c r="G7" s="85" t="s">
        <v>127</v>
      </c>
      <c r="H7" s="86" t="s">
        <v>98</v>
      </c>
    </row>
    <row r="8" spans="2:9" ht="17" thickTop="1">
      <c r="B8" s="119" t="str">
        <f>IF(F8&lt;5,"À Commander","")</f>
        <v/>
      </c>
      <c r="C8" s="112" t="s">
        <v>99</v>
      </c>
      <c r="D8" s="5">
        <v>25</v>
      </c>
      <c r="E8" s="5">
        <v>6</v>
      </c>
      <c r="F8" s="71">
        <f>(D8)+E8*0.4</f>
        <v>27.4</v>
      </c>
      <c r="G8" s="83"/>
      <c r="H8" s="110">
        <f>F8*G8</f>
        <v>0</v>
      </c>
      <c r="I8" s="103"/>
    </row>
    <row r="9" spans="2:9">
      <c r="B9" s="120" t="str">
        <f t="shared" ref="B9" si="0">IF(F9&lt;5,"À Commander","")</f>
        <v/>
      </c>
      <c r="C9" s="113" t="s">
        <v>100</v>
      </c>
      <c r="D9" s="1">
        <v>10</v>
      </c>
      <c r="E9" s="1">
        <v>28</v>
      </c>
      <c r="F9" s="71">
        <f>(D9)+E9*0.2</f>
        <v>15.600000000000001</v>
      </c>
      <c r="G9" s="72"/>
      <c r="H9" s="101">
        <f t="shared" ref="H9:H34" si="1">F9*G9</f>
        <v>0</v>
      </c>
      <c r="I9" s="104"/>
    </row>
    <row r="10" spans="2:9">
      <c r="B10" s="122" t="str">
        <f>IF(F10&lt;5,"À Commander ","")</f>
        <v xml:space="preserve">À Commander </v>
      </c>
      <c r="C10" s="113" t="s">
        <v>101</v>
      </c>
      <c r="D10" s="1">
        <v>0.3</v>
      </c>
      <c r="E10" s="1">
        <v>3</v>
      </c>
      <c r="F10" s="71">
        <f>(D10)+E10*0.1</f>
        <v>0.60000000000000009</v>
      </c>
      <c r="G10" s="72"/>
      <c r="H10" s="101">
        <f t="shared" si="1"/>
        <v>0</v>
      </c>
      <c r="I10" s="104"/>
    </row>
    <row r="11" spans="2:9">
      <c r="B11" s="122" t="str">
        <f t="shared" ref="B11:B52" si="2">IF(F11&lt;5,"À Commander ","")</f>
        <v xml:space="preserve">À Commander </v>
      </c>
      <c r="C11" s="113" t="s">
        <v>102</v>
      </c>
      <c r="D11" s="1">
        <v>2</v>
      </c>
      <c r="E11" s="1">
        <v>9</v>
      </c>
      <c r="F11" s="71">
        <f>(D11)+E11*0.1</f>
        <v>2.9</v>
      </c>
      <c r="G11" s="72"/>
      <c r="H11" s="101">
        <f t="shared" si="1"/>
        <v>0</v>
      </c>
      <c r="I11" s="104"/>
    </row>
    <row r="12" spans="2:9">
      <c r="B12" s="122" t="str">
        <f t="shared" si="2"/>
        <v xml:space="preserve">À Commander </v>
      </c>
      <c r="C12" s="113" t="s">
        <v>103</v>
      </c>
      <c r="D12" s="1">
        <v>1</v>
      </c>
      <c r="E12" s="1">
        <v>10</v>
      </c>
      <c r="F12" s="71">
        <f>(D12)+E12*0.1</f>
        <v>2</v>
      </c>
      <c r="G12" s="72"/>
      <c r="H12" s="101">
        <f t="shared" si="1"/>
        <v>0</v>
      </c>
      <c r="I12" s="104"/>
    </row>
    <row r="13" spans="2:9">
      <c r="B13" s="122" t="str">
        <f t="shared" si="2"/>
        <v xml:space="preserve">À Commander </v>
      </c>
      <c r="C13" s="113" t="s">
        <v>104</v>
      </c>
      <c r="D13" s="1">
        <v>0</v>
      </c>
      <c r="E13" s="1">
        <v>4</v>
      </c>
      <c r="F13" s="71">
        <f>(D13)+E13*0.05</f>
        <v>0.2</v>
      </c>
      <c r="G13" s="72"/>
      <c r="H13" s="101">
        <f t="shared" si="1"/>
        <v>0</v>
      </c>
      <c r="I13" s="104"/>
    </row>
    <row r="14" spans="2:9">
      <c r="B14" s="122" t="str">
        <f t="shared" si="2"/>
        <v xml:space="preserve">À Commander </v>
      </c>
      <c r="C14" s="113" t="s">
        <v>105</v>
      </c>
      <c r="D14" s="1">
        <v>0.17</v>
      </c>
      <c r="E14" s="1">
        <v>22</v>
      </c>
      <c r="F14" s="71">
        <f>(D14)+E14*0.05</f>
        <v>1.27</v>
      </c>
      <c r="G14" s="72"/>
      <c r="H14" s="101">
        <f t="shared" si="1"/>
        <v>0</v>
      </c>
      <c r="I14" s="104"/>
    </row>
    <row r="15" spans="2:9">
      <c r="B15" s="122" t="str">
        <f t="shared" si="2"/>
        <v xml:space="preserve">À Commander </v>
      </c>
      <c r="C15" s="113" t="s">
        <v>106</v>
      </c>
      <c r="D15" s="1">
        <v>1</v>
      </c>
      <c r="E15" s="1">
        <v>8</v>
      </c>
      <c r="F15" s="71">
        <f>(D15)+E15*0.1</f>
        <v>1.8</v>
      </c>
      <c r="G15" s="72"/>
      <c r="H15" s="101">
        <f t="shared" si="1"/>
        <v>0</v>
      </c>
      <c r="I15" s="104"/>
    </row>
    <row r="16" spans="2:9">
      <c r="B16" s="122" t="str">
        <f t="shared" si="2"/>
        <v/>
      </c>
      <c r="C16" s="113" t="s">
        <v>107</v>
      </c>
      <c r="D16" s="1">
        <v>10</v>
      </c>
      <c r="E16" s="1">
        <v>9</v>
      </c>
      <c r="F16" s="71">
        <f>(D16)+E16*0.1</f>
        <v>10.9</v>
      </c>
      <c r="G16" s="72"/>
      <c r="H16" s="101">
        <f t="shared" si="1"/>
        <v>0</v>
      </c>
      <c r="I16" s="104"/>
    </row>
    <row r="17" spans="2:9">
      <c r="B17" s="122" t="str">
        <f t="shared" si="2"/>
        <v xml:space="preserve">À Commander </v>
      </c>
      <c r="C17" s="113" t="s">
        <v>108</v>
      </c>
      <c r="D17" s="1">
        <v>1.3660000000000001</v>
      </c>
      <c r="E17" s="1">
        <v>7</v>
      </c>
      <c r="F17" s="71">
        <f t="shared" ref="F17:F24" si="3">(D17)+E17*0.05</f>
        <v>1.7160000000000002</v>
      </c>
      <c r="G17" s="72"/>
      <c r="H17" s="101">
        <f t="shared" si="1"/>
        <v>0</v>
      </c>
      <c r="I17" s="104"/>
    </row>
    <row r="18" spans="2:9">
      <c r="B18" s="122" t="str">
        <f t="shared" si="2"/>
        <v xml:space="preserve">À Commander </v>
      </c>
      <c r="C18" s="113" t="s">
        <v>109</v>
      </c>
      <c r="D18" s="1">
        <v>1</v>
      </c>
      <c r="E18" s="1">
        <v>1</v>
      </c>
      <c r="F18" s="71">
        <f t="shared" si="3"/>
        <v>1.05</v>
      </c>
      <c r="G18" s="72"/>
      <c r="H18" s="101">
        <f t="shared" si="1"/>
        <v>0</v>
      </c>
      <c r="I18" s="104"/>
    </row>
    <row r="19" spans="2:9">
      <c r="B19" s="122" t="str">
        <f t="shared" si="2"/>
        <v xml:space="preserve">À Commander </v>
      </c>
      <c r="C19" s="113" t="s">
        <v>110</v>
      </c>
      <c r="D19" s="1">
        <v>1</v>
      </c>
      <c r="E19" s="1">
        <v>11</v>
      </c>
      <c r="F19" s="71">
        <f t="shared" si="3"/>
        <v>1.55</v>
      </c>
      <c r="G19" s="72"/>
      <c r="H19" s="101">
        <f t="shared" si="1"/>
        <v>0</v>
      </c>
      <c r="I19" s="104"/>
    </row>
    <row r="20" spans="2:9">
      <c r="B20" s="122" t="str">
        <f t="shared" si="2"/>
        <v xml:space="preserve">À Commander </v>
      </c>
      <c r="C20" s="113" t="s">
        <v>111</v>
      </c>
      <c r="D20" s="1">
        <v>1</v>
      </c>
      <c r="E20" s="1">
        <v>9</v>
      </c>
      <c r="F20" s="71">
        <f t="shared" si="3"/>
        <v>1.45</v>
      </c>
      <c r="G20" s="72"/>
      <c r="H20" s="101">
        <f t="shared" si="1"/>
        <v>0</v>
      </c>
      <c r="I20" s="104"/>
    </row>
    <row r="21" spans="2:9">
      <c r="B21" s="122" t="str">
        <f t="shared" si="2"/>
        <v xml:space="preserve">À Commander </v>
      </c>
      <c r="C21" s="113" t="s">
        <v>112</v>
      </c>
      <c r="D21" s="1">
        <v>1</v>
      </c>
      <c r="E21" s="1">
        <v>5</v>
      </c>
      <c r="F21" s="71">
        <f t="shared" si="3"/>
        <v>1.25</v>
      </c>
      <c r="G21" s="72"/>
      <c r="H21" s="101">
        <f t="shared" si="1"/>
        <v>0</v>
      </c>
      <c r="I21" s="104"/>
    </row>
    <row r="22" spans="2:9">
      <c r="B22" s="122" t="str">
        <f t="shared" si="2"/>
        <v xml:space="preserve">À Commander </v>
      </c>
      <c r="C22" s="113" t="s">
        <v>113</v>
      </c>
      <c r="D22" s="1">
        <v>0</v>
      </c>
      <c r="E22" s="1">
        <v>4</v>
      </c>
      <c r="F22" s="71">
        <f t="shared" si="3"/>
        <v>0.2</v>
      </c>
      <c r="G22" s="72"/>
      <c r="H22" s="101">
        <f t="shared" si="1"/>
        <v>0</v>
      </c>
      <c r="I22" s="104"/>
    </row>
    <row r="23" spans="2:9">
      <c r="B23" s="122" t="str">
        <f t="shared" si="2"/>
        <v xml:space="preserve">À Commander </v>
      </c>
      <c r="C23" s="113" t="s">
        <v>114</v>
      </c>
      <c r="D23" s="1">
        <v>0</v>
      </c>
      <c r="E23" s="1">
        <v>4</v>
      </c>
      <c r="F23" s="71">
        <f t="shared" si="3"/>
        <v>0.2</v>
      </c>
      <c r="G23" s="72"/>
      <c r="H23" s="101">
        <f t="shared" si="1"/>
        <v>0</v>
      </c>
      <c r="I23" s="104"/>
    </row>
    <row r="24" spans="2:9">
      <c r="B24" s="122" t="str">
        <f t="shared" si="2"/>
        <v xml:space="preserve">À Commander </v>
      </c>
      <c r="C24" s="113" t="s">
        <v>115</v>
      </c>
      <c r="D24" s="1">
        <v>0</v>
      </c>
      <c r="E24" s="1">
        <v>12</v>
      </c>
      <c r="F24" s="71">
        <f t="shared" si="3"/>
        <v>0.60000000000000009</v>
      </c>
      <c r="G24" s="72"/>
      <c r="H24" s="101">
        <f t="shared" si="1"/>
        <v>0</v>
      </c>
      <c r="I24" s="104"/>
    </row>
    <row r="25" spans="2:9">
      <c r="B25" s="122" t="str">
        <f t="shared" si="2"/>
        <v xml:space="preserve">À Commander </v>
      </c>
      <c r="C25" s="114" t="s">
        <v>116</v>
      </c>
      <c r="D25" s="10">
        <v>1.75</v>
      </c>
      <c r="E25" s="10">
        <v>1</v>
      </c>
      <c r="F25" s="71">
        <f>(D25)+E25*0.025</f>
        <v>1.7749999999999999</v>
      </c>
      <c r="G25" s="72"/>
      <c r="H25" s="101">
        <f t="shared" si="1"/>
        <v>0</v>
      </c>
      <c r="I25" s="104"/>
    </row>
    <row r="26" spans="2:9">
      <c r="B26" s="122" t="str">
        <f t="shared" si="2"/>
        <v/>
      </c>
      <c r="C26" s="114" t="s">
        <v>117</v>
      </c>
      <c r="D26" s="10">
        <v>7.19</v>
      </c>
      <c r="E26" s="10">
        <v>26</v>
      </c>
      <c r="F26" s="71">
        <f>(D26)+E26*0.1</f>
        <v>9.7900000000000009</v>
      </c>
      <c r="G26" s="72"/>
      <c r="H26" s="101">
        <f t="shared" si="1"/>
        <v>0</v>
      </c>
      <c r="I26" s="104"/>
    </row>
    <row r="27" spans="2:9">
      <c r="B27" s="122" t="str">
        <f t="shared" si="2"/>
        <v/>
      </c>
      <c r="C27" s="115" t="s">
        <v>118</v>
      </c>
      <c r="D27" s="1">
        <v>13.09</v>
      </c>
      <c r="E27" s="24">
        <v>3</v>
      </c>
      <c r="F27" s="71">
        <f>(D27)+E27*0.7</f>
        <v>15.19</v>
      </c>
      <c r="G27" s="72"/>
      <c r="H27" s="101">
        <f t="shared" si="1"/>
        <v>0</v>
      </c>
      <c r="I27" s="104"/>
    </row>
    <row r="28" spans="2:9">
      <c r="B28" s="122" t="str">
        <f t="shared" si="2"/>
        <v xml:space="preserve">À Commander </v>
      </c>
      <c r="C28" s="116" t="s">
        <v>119</v>
      </c>
      <c r="D28" s="70"/>
      <c r="E28" s="19">
        <v>9</v>
      </c>
      <c r="F28" s="71">
        <f>(D28)+E28*0.5</f>
        <v>4.5</v>
      </c>
      <c r="G28" s="72"/>
      <c r="H28" s="101">
        <f t="shared" si="1"/>
        <v>0</v>
      </c>
      <c r="I28" s="104"/>
    </row>
    <row r="29" spans="2:9">
      <c r="B29" s="122" t="str">
        <f t="shared" si="2"/>
        <v/>
      </c>
      <c r="C29" s="116" t="s">
        <v>120</v>
      </c>
      <c r="D29" s="19">
        <v>14.45</v>
      </c>
      <c r="E29" s="19">
        <v>16</v>
      </c>
      <c r="F29" s="71">
        <f>(D29)+E29*0.3</f>
        <v>19.25</v>
      </c>
      <c r="G29" s="72"/>
      <c r="H29" s="101">
        <f t="shared" si="1"/>
        <v>0</v>
      </c>
      <c r="I29" s="104"/>
    </row>
    <row r="30" spans="2:9">
      <c r="B30" s="122" t="str">
        <f t="shared" si="2"/>
        <v xml:space="preserve">À Commander </v>
      </c>
      <c r="C30" s="117" t="s">
        <v>121</v>
      </c>
      <c r="D30" s="25">
        <v>0.43</v>
      </c>
      <c r="E30" s="25">
        <v>8</v>
      </c>
      <c r="F30" s="71">
        <f>(D30)+E30*0.05</f>
        <v>0.83000000000000007</v>
      </c>
      <c r="G30" s="75"/>
      <c r="H30" s="101">
        <f t="shared" si="1"/>
        <v>0</v>
      </c>
      <c r="I30" s="104"/>
    </row>
    <row r="31" spans="2:9">
      <c r="B31" s="122" t="str">
        <f t="shared" si="2"/>
        <v xml:space="preserve">À Commander </v>
      </c>
      <c r="C31" s="116" t="s">
        <v>122</v>
      </c>
      <c r="D31" s="19">
        <v>0.49399999999999999</v>
      </c>
      <c r="E31" s="19">
        <v>1</v>
      </c>
      <c r="F31" s="71">
        <f>(D31)+E31*0.05</f>
        <v>0.54400000000000004</v>
      </c>
      <c r="G31" s="75"/>
      <c r="H31" s="101">
        <f t="shared" si="1"/>
        <v>0</v>
      </c>
      <c r="I31" s="104"/>
    </row>
    <row r="32" spans="2:9">
      <c r="B32" s="122" t="str">
        <f t="shared" si="2"/>
        <v xml:space="preserve">À Commander </v>
      </c>
      <c r="C32" s="116" t="s">
        <v>123</v>
      </c>
      <c r="D32" s="1">
        <v>0.57599999999999996</v>
      </c>
      <c r="E32" s="1">
        <v>6</v>
      </c>
      <c r="F32" s="71">
        <f>(D32)+E32*0.05</f>
        <v>0.876</v>
      </c>
      <c r="G32" s="72"/>
      <c r="H32" s="101">
        <f t="shared" si="1"/>
        <v>0</v>
      </c>
      <c r="I32" s="104"/>
    </row>
    <row r="33" spans="2:9">
      <c r="B33" s="122" t="str">
        <f t="shared" si="2"/>
        <v xml:space="preserve">À Commander </v>
      </c>
      <c r="C33" s="116" t="s">
        <v>124</v>
      </c>
      <c r="D33" s="1">
        <v>0.59399999999999997</v>
      </c>
      <c r="E33" s="1">
        <v>1</v>
      </c>
      <c r="F33" s="71">
        <f>(D33)+E33*0.05</f>
        <v>0.64400000000000002</v>
      </c>
      <c r="G33" s="72"/>
      <c r="H33" s="101">
        <f t="shared" si="1"/>
        <v>0</v>
      </c>
      <c r="I33" s="104"/>
    </row>
    <row r="34" spans="2:9" ht="17" thickBot="1">
      <c r="B34" s="123" t="str">
        <f t="shared" si="2"/>
        <v xml:space="preserve">À Commander </v>
      </c>
      <c r="C34" s="118" t="s">
        <v>125</v>
      </c>
      <c r="D34" s="3">
        <v>0.54800000000000004</v>
      </c>
      <c r="E34" s="3">
        <v>3</v>
      </c>
      <c r="F34" s="82">
        <f>(D34)+E34*0.05</f>
        <v>0.69800000000000006</v>
      </c>
      <c r="G34" s="78"/>
      <c r="H34" s="168">
        <f t="shared" si="1"/>
        <v>0</v>
      </c>
      <c r="I34" s="105"/>
    </row>
    <row r="35" spans="2:9" ht="17" thickBot="1">
      <c r="B35" s="111"/>
      <c r="H35" s="169">
        <f>SUM(H8:H34)</f>
        <v>0</v>
      </c>
    </row>
    <row r="36" spans="2:9" ht="17" thickBot="1">
      <c r="B36" s="111"/>
    </row>
    <row r="37" spans="2:9" ht="17" thickBot="1">
      <c r="B37" s="111"/>
      <c r="C37" s="180" t="s">
        <v>128</v>
      </c>
      <c r="D37" s="182"/>
      <c r="E37" s="182"/>
      <c r="F37" s="183"/>
    </row>
    <row r="38" spans="2:9" ht="17" thickBot="1">
      <c r="B38" s="111" t="str">
        <f t="shared" si="2"/>
        <v/>
      </c>
      <c r="C38" s="6" t="s">
        <v>0</v>
      </c>
      <c r="D38" s="7" t="s">
        <v>97</v>
      </c>
      <c r="E38" s="7" t="s">
        <v>3</v>
      </c>
      <c r="F38" s="8" t="s">
        <v>126</v>
      </c>
      <c r="G38" s="85" t="s">
        <v>127</v>
      </c>
      <c r="H38" s="86" t="s">
        <v>98</v>
      </c>
    </row>
    <row r="39" spans="2:9" ht="17" thickTop="1">
      <c r="B39" s="119" t="str">
        <f t="shared" si="2"/>
        <v/>
      </c>
      <c r="C39" s="112" t="s">
        <v>131</v>
      </c>
      <c r="D39" s="5">
        <v>5</v>
      </c>
      <c r="E39" s="5">
        <v>3</v>
      </c>
      <c r="F39" s="71">
        <f>(D39)+E39*0.3</f>
        <v>5.9</v>
      </c>
      <c r="G39" s="83"/>
      <c r="H39" s="110">
        <f>F39*G39</f>
        <v>0</v>
      </c>
      <c r="I39" s="103"/>
    </row>
    <row r="40" spans="2:9">
      <c r="B40" s="120" t="str">
        <f t="shared" si="2"/>
        <v/>
      </c>
      <c r="C40" s="113" t="s">
        <v>129</v>
      </c>
      <c r="D40" s="1">
        <v>10</v>
      </c>
      <c r="E40" s="1">
        <v>11</v>
      </c>
      <c r="F40" s="71">
        <f>(D40)+E40*0.2</f>
        <v>12.2</v>
      </c>
      <c r="G40" s="72"/>
      <c r="H40" s="101">
        <f t="shared" ref="H40:H52" si="4">F40*G40</f>
        <v>0</v>
      </c>
      <c r="I40" s="104"/>
    </row>
    <row r="41" spans="2:9">
      <c r="B41" s="120" t="str">
        <f t="shared" si="2"/>
        <v/>
      </c>
      <c r="C41" s="113" t="s">
        <v>130</v>
      </c>
      <c r="D41" s="1">
        <v>10.16</v>
      </c>
      <c r="E41" s="1">
        <v>10</v>
      </c>
      <c r="F41" s="71">
        <f>(D41)+E41*0.5</f>
        <v>15.16</v>
      </c>
      <c r="G41" s="72"/>
      <c r="H41" s="101">
        <f t="shared" si="4"/>
        <v>0</v>
      </c>
      <c r="I41" s="104"/>
    </row>
    <row r="42" spans="2:9">
      <c r="B42" s="120" t="str">
        <f t="shared" si="2"/>
        <v/>
      </c>
      <c r="C42" s="113" t="s">
        <v>132</v>
      </c>
      <c r="D42" s="1">
        <v>3</v>
      </c>
      <c r="E42" s="1">
        <v>9</v>
      </c>
      <c r="F42" s="71">
        <f>(D42)+E42*0.5</f>
        <v>7.5</v>
      </c>
      <c r="G42" s="72"/>
      <c r="H42" s="101">
        <f t="shared" si="4"/>
        <v>0</v>
      </c>
      <c r="I42" s="104"/>
    </row>
    <row r="43" spans="2:9">
      <c r="B43" s="120" t="str">
        <f t="shared" si="2"/>
        <v/>
      </c>
      <c r="C43" s="113" t="s">
        <v>141</v>
      </c>
      <c r="D43" s="1">
        <v>15</v>
      </c>
      <c r="E43" s="1">
        <v>14</v>
      </c>
      <c r="F43" s="71">
        <f>(D43)+E43*0.5</f>
        <v>22</v>
      </c>
      <c r="G43" s="72"/>
      <c r="H43" s="101">
        <f t="shared" si="4"/>
        <v>0</v>
      </c>
      <c r="I43" s="104"/>
    </row>
    <row r="44" spans="2:9">
      <c r="B44" s="122" t="str">
        <f t="shared" si="2"/>
        <v/>
      </c>
      <c r="C44" s="113" t="s">
        <v>133</v>
      </c>
      <c r="D44" s="1">
        <v>25.666</v>
      </c>
      <c r="E44" s="1">
        <v>0</v>
      </c>
      <c r="F44" s="71">
        <f>(D44)+E44*0.05</f>
        <v>25.666</v>
      </c>
      <c r="G44" s="72"/>
      <c r="H44" s="101">
        <f t="shared" si="4"/>
        <v>0</v>
      </c>
      <c r="I44" s="104"/>
    </row>
    <row r="45" spans="2:9">
      <c r="B45" s="120" t="str">
        <f t="shared" si="2"/>
        <v/>
      </c>
      <c r="C45" s="113" t="s">
        <v>134</v>
      </c>
      <c r="D45" s="1">
        <v>15.342000000000001</v>
      </c>
      <c r="E45" s="1">
        <v>25</v>
      </c>
      <c r="F45" s="71">
        <f>(D45)+E45*0.5</f>
        <v>27.841999999999999</v>
      </c>
      <c r="G45" s="72"/>
      <c r="H45" s="101">
        <f t="shared" si="4"/>
        <v>0</v>
      </c>
      <c r="I45" s="104"/>
    </row>
    <row r="46" spans="2:9">
      <c r="B46" s="120" t="str">
        <f t="shared" si="2"/>
        <v/>
      </c>
      <c r="C46" s="113" t="s">
        <v>151</v>
      </c>
      <c r="D46" s="1">
        <v>0</v>
      </c>
      <c r="E46" s="1">
        <v>15</v>
      </c>
      <c r="F46" s="71">
        <f>(D46)+E46*1</f>
        <v>15</v>
      </c>
      <c r="G46" s="72"/>
      <c r="H46" s="101">
        <f t="shared" si="4"/>
        <v>0</v>
      </c>
      <c r="I46" s="104"/>
    </row>
    <row r="47" spans="2:9">
      <c r="B47" s="120" t="str">
        <f t="shared" si="2"/>
        <v/>
      </c>
      <c r="C47" s="113" t="s">
        <v>135</v>
      </c>
      <c r="D47" s="1">
        <v>0</v>
      </c>
      <c r="E47" s="1">
        <v>30</v>
      </c>
      <c r="F47" s="71">
        <f>(D47)+E47*1</f>
        <v>30</v>
      </c>
      <c r="G47" s="72"/>
      <c r="H47" s="101">
        <f t="shared" si="4"/>
        <v>0</v>
      </c>
      <c r="I47" s="104"/>
    </row>
    <row r="48" spans="2:9">
      <c r="B48" s="120" t="str">
        <f t="shared" si="2"/>
        <v/>
      </c>
      <c r="C48" s="113" t="s">
        <v>136</v>
      </c>
      <c r="D48" s="1">
        <v>9.15</v>
      </c>
      <c r="E48" s="1">
        <v>6</v>
      </c>
      <c r="F48" s="71">
        <f>(D48)+E48*0.5</f>
        <v>12.15</v>
      </c>
      <c r="G48" s="72"/>
      <c r="H48" s="101">
        <f t="shared" si="4"/>
        <v>0</v>
      </c>
      <c r="I48" s="104"/>
    </row>
    <row r="49" spans="2:9">
      <c r="B49" s="120" t="str">
        <f t="shared" si="2"/>
        <v/>
      </c>
      <c r="C49" s="113" t="s">
        <v>137</v>
      </c>
      <c r="D49" s="1">
        <v>5</v>
      </c>
      <c r="E49" s="1">
        <v>16</v>
      </c>
      <c r="F49" s="71">
        <f>(D49)+E49*0.5</f>
        <v>13</v>
      </c>
      <c r="G49" s="72"/>
      <c r="H49" s="101">
        <f t="shared" si="4"/>
        <v>0</v>
      </c>
      <c r="I49" s="104"/>
    </row>
    <row r="50" spans="2:9">
      <c r="B50" s="120" t="str">
        <f t="shared" si="2"/>
        <v/>
      </c>
      <c r="C50" s="113" t="s">
        <v>138</v>
      </c>
      <c r="D50" s="1">
        <v>10.151999999999999</v>
      </c>
      <c r="E50" s="1">
        <v>8</v>
      </c>
      <c r="F50" s="71">
        <f>(D50)+E50*1</f>
        <v>18.152000000000001</v>
      </c>
      <c r="G50" s="72"/>
      <c r="H50" s="101">
        <f t="shared" si="4"/>
        <v>0</v>
      </c>
      <c r="I50" s="104"/>
    </row>
    <row r="51" spans="2:9">
      <c r="B51" s="120" t="str">
        <f t="shared" si="2"/>
        <v/>
      </c>
      <c r="C51" s="113" t="s">
        <v>139</v>
      </c>
      <c r="D51" s="1">
        <v>6</v>
      </c>
      <c r="E51" s="1">
        <v>1</v>
      </c>
      <c r="F51" s="71">
        <f>(D51)+E51*0.5</f>
        <v>6.5</v>
      </c>
      <c r="G51" s="72"/>
      <c r="H51" s="101">
        <f t="shared" si="4"/>
        <v>0</v>
      </c>
      <c r="I51" s="104"/>
    </row>
    <row r="52" spans="2:9" ht="17" thickBot="1">
      <c r="B52" s="121" t="str">
        <f t="shared" si="2"/>
        <v/>
      </c>
      <c r="C52" s="157" t="s">
        <v>140</v>
      </c>
      <c r="D52" s="3">
        <v>5.2</v>
      </c>
      <c r="E52" s="3">
        <v>11</v>
      </c>
      <c r="F52" s="82">
        <f>(D52)+E52*0.5</f>
        <v>10.7</v>
      </c>
      <c r="G52" s="78"/>
      <c r="H52" s="102">
        <f t="shared" si="4"/>
        <v>0</v>
      </c>
      <c r="I52" s="105"/>
    </row>
    <row r="53" spans="2:9" ht="17" thickBot="1">
      <c r="H53" s="169">
        <f>SUM(H39:H52)</f>
        <v>0</v>
      </c>
    </row>
  </sheetData>
  <mergeCells count="4">
    <mergeCell ref="C1:I2"/>
    <mergeCell ref="G3:I3"/>
    <mergeCell ref="C6:F6"/>
    <mergeCell ref="C37:F37"/>
  </mergeCells>
  <conditionalFormatting sqref="I8:I34">
    <cfRule type="containsText" dxfId="7" priority="5" operator="containsText" text="Commander">
      <formula>NOT(ISERROR(SEARCH("Commander",I8)))</formula>
    </cfRule>
  </conditionalFormatting>
  <conditionalFormatting sqref="I39:I52">
    <cfRule type="containsText" dxfId="6" priority="4" operator="containsText" text="Commander">
      <formula>NOT(ISERROR(SEARCH("Commander",I39)))</formula>
    </cfRule>
  </conditionalFormatting>
  <conditionalFormatting sqref="B8:B52">
    <cfRule type="containsText" dxfId="5" priority="3" operator="containsText" text="Commander">
      <formula>NOT(ISERROR(SEARCH("Commander",B8)))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76EFA8-72CF-6046-BA6F-533327577741}">
  <dimension ref="A1:L15"/>
  <sheetViews>
    <sheetView showGridLines="0" zoomScale="84" workbookViewId="0">
      <selection activeCell="D1" sqref="D1:L2"/>
    </sheetView>
  </sheetViews>
  <sheetFormatPr baseColWidth="10" defaultRowHeight="16"/>
  <cols>
    <col min="4" max="4" width="27.6640625" customWidth="1"/>
    <col min="5" max="5" width="19.5" customWidth="1"/>
    <col min="6" max="6" width="25.1640625" customWidth="1"/>
    <col min="7" max="8" width="16" customWidth="1"/>
    <col min="9" max="9" width="30.33203125" customWidth="1"/>
  </cols>
  <sheetData>
    <row r="1" spans="1:12" ht="73" customHeight="1">
      <c r="A1" t="s">
        <v>152</v>
      </c>
      <c r="D1" s="184" t="s">
        <v>242</v>
      </c>
      <c r="E1" s="185"/>
      <c r="F1" s="186"/>
      <c r="G1" s="186"/>
      <c r="H1" s="186"/>
      <c r="I1" s="186"/>
      <c r="J1" s="186"/>
      <c r="K1" s="186"/>
      <c r="L1" s="187"/>
    </row>
    <row r="2" spans="1:12" ht="17" thickBot="1">
      <c r="D2" s="188"/>
      <c r="E2" s="189"/>
      <c r="F2" s="189"/>
      <c r="G2" s="189"/>
      <c r="H2" s="189"/>
      <c r="I2" s="189"/>
      <c r="J2" s="189"/>
      <c r="K2" s="189"/>
      <c r="L2" s="190"/>
    </row>
    <row r="3" spans="1:12" ht="17" thickBot="1">
      <c r="D3" s="140" t="s">
        <v>191</v>
      </c>
      <c r="E3" s="162"/>
      <c r="J3" s="191" t="s">
        <v>69</v>
      </c>
      <c r="K3" s="192"/>
      <c r="L3" s="193"/>
    </row>
    <row r="5" spans="1:12" ht="17" thickBot="1"/>
    <row r="6" spans="1:12" ht="16" customHeight="1" thickBot="1">
      <c r="D6" s="144" t="s">
        <v>192</v>
      </c>
      <c r="E6" s="156" t="s">
        <v>208</v>
      </c>
      <c r="F6" s="145" t="s">
        <v>193</v>
      </c>
      <c r="G6" s="145" t="s">
        <v>194</v>
      </c>
      <c r="H6" s="145" t="s">
        <v>202</v>
      </c>
      <c r="I6" s="151" t="s">
        <v>195</v>
      </c>
      <c r="J6" s="198" t="s">
        <v>205</v>
      </c>
      <c r="K6" s="199"/>
    </row>
    <row r="7" spans="1:12" ht="87" customHeight="1" thickTop="1">
      <c r="D7" s="146" t="s">
        <v>196</v>
      </c>
      <c r="E7" s="158" t="s">
        <v>210</v>
      </c>
      <c r="F7" s="142" t="s">
        <v>197</v>
      </c>
      <c r="G7" s="142" t="s">
        <v>201</v>
      </c>
      <c r="H7" s="142"/>
      <c r="I7" s="152" t="s">
        <v>198</v>
      </c>
      <c r="J7" s="200" t="s">
        <v>206</v>
      </c>
      <c r="K7" s="201"/>
    </row>
    <row r="8" spans="1:12" ht="61" customHeight="1">
      <c r="D8" s="148" t="s">
        <v>199</v>
      </c>
      <c r="E8" s="161" t="s">
        <v>209</v>
      </c>
      <c r="F8" s="143" t="s">
        <v>204</v>
      </c>
      <c r="G8" s="143" t="s">
        <v>200</v>
      </c>
      <c r="H8" s="143"/>
      <c r="I8" s="153" t="s">
        <v>203</v>
      </c>
      <c r="J8" s="202" t="s">
        <v>207</v>
      </c>
      <c r="K8" s="203"/>
    </row>
    <row r="9" spans="1:12">
      <c r="D9" s="2"/>
      <c r="E9" s="113"/>
      <c r="F9" s="1"/>
      <c r="G9" s="1"/>
      <c r="H9" s="1"/>
      <c r="I9" s="154"/>
      <c r="J9" s="194"/>
      <c r="K9" s="195"/>
    </row>
    <row r="10" spans="1:12">
      <c r="D10" s="2"/>
      <c r="E10" s="113"/>
      <c r="F10" s="1"/>
      <c r="G10" s="1"/>
      <c r="H10" s="1"/>
      <c r="I10" s="154"/>
      <c r="J10" s="194"/>
      <c r="K10" s="195"/>
    </row>
    <row r="11" spans="1:12">
      <c r="D11" s="2"/>
      <c r="E11" s="113"/>
      <c r="F11" s="1"/>
      <c r="G11" s="1"/>
      <c r="H11" s="1"/>
      <c r="I11" s="154"/>
      <c r="J11" s="194"/>
      <c r="K11" s="195"/>
    </row>
    <row r="12" spans="1:12">
      <c r="D12" s="2"/>
      <c r="E12" s="113"/>
      <c r="F12" s="1"/>
      <c r="G12" s="1"/>
      <c r="H12" s="1"/>
      <c r="I12" s="154"/>
      <c r="J12" s="194"/>
      <c r="K12" s="195"/>
    </row>
    <row r="13" spans="1:12">
      <c r="D13" s="2"/>
      <c r="E13" s="113"/>
      <c r="F13" s="1"/>
      <c r="G13" s="1"/>
      <c r="H13" s="1"/>
      <c r="I13" s="154"/>
      <c r="J13" s="194"/>
      <c r="K13" s="195"/>
    </row>
    <row r="14" spans="1:12">
      <c r="D14" s="2"/>
      <c r="E14" s="113"/>
      <c r="F14" s="1"/>
      <c r="G14" s="1"/>
      <c r="H14" s="1"/>
      <c r="I14" s="154"/>
      <c r="J14" s="194"/>
      <c r="K14" s="195"/>
    </row>
    <row r="15" spans="1:12" ht="17" thickBot="1">
      <c r="D15" s="65"/>
      <c r="E15" s="157"/>
      <c r="F15" s="3"/>
      <c r="G15" s="3"/>
      <c r="H15" s="3"/>
      <c r="I15" s="155"/>
      <c r="J15" s="196"/>
      <c r="K15" s="197"/>
    </row>
  </sheetData>
  <mergeCells count="12">
    <mergeCell ref="J14:K14"/>
    <mergeCell ref="J15:K15"/>
    <mergeCell ref="J6:K6"/>
    <mergeCell ref="D1:L2"/>
    <mergeCell ref="J3:L3"/>
    <mergeCell ref="J7:K7"/>
    <mergeCell ref="J8:K8"/>
    <mergeCell ref="J9:K9"/>
    <mergeCell ref="J10:K10"/>
    <mergeCell ref="J11:K11"/>
    <mergeCell ref="J12:K12"/>
    <mergeCell ref="J13:K13"/>
  </mergeCells>
  <hyperlinks>
    <hyperlink ref="I7" r:id="rId1" xr:uid="{FE385CEA-13AD-1F47-831E-9E50D07066DF}"/>
    <hyperlink ref="I8" r:id="rId2" xr:uid="{65845754-5262-2140-96E2-5E75AAE2170E}"/>
  </hyperlinks>
  <pageMargins left="0.7" right="0.7" top="0.75" bottom="0.75" header="0.3" footer="0.3"/>
  <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M87"/>
  <sheetViews>
    <sheetView showGridLines="0" zoomScale="75" workbookViewId="0">
      <selection activeCell="C1" sqref="C1:J2"/>
    </sheetView>
  </sheetViews>
  <sheetFormatPr baseColWidth="10" defaultRowHeight="16"/>
  <cols>
    <col min="2" max="2" width="15.1640625" customWidth="1"/>
    <col min="3" max="3" width="35.5" customWidth="1"/>
    <col min="4" max="4" width="11.1640625" customWidth="1"/>
  </cols>
  <sheetData>
    <row r="1" spans="2:10" ht="73" customHeight="1">
      <c r="C1" s="184" t="s">
        <v>241</v>
      </c>
      <c r="D1" s="185"/>
      <c r="E1" s="186"/>
      <c r="F1" s="186"/>
      <c r="G1" s="186"/>
      <c r="H1" s="186"/>
      <c r="I1" s="186"/>
      <c r="J1" s="187"/>
    </row>
    <row r="2" spans="2:10" ht="17" thickBot="1">
      <c r="C2" s="188"/>
      <c r="D2" s="189"/>
      <c r="E2" s="189"/>
      <c r="F2" s="189"/>
      <c r="G2" s="189"/>
      <c r="H2" s="189"/>
      <c r="I2" s="189"/>
      <c r="J2" s="190"/>
    </row>
    <row r="3" spans="2:10" ht="17" thickBot="1">
      <c r="C3" s="140" t="s">
        <v>70</v>
      </c>
      <c r="D3" s="34"/>
      <c r="H3" s="191" t="s">
        <v>69</v>
      </c>
      <c r="I3" s="192"/>
      <c r="J3" s="193"/>
    </row>
    <row r="4" spans="2:10">
      <c r="H4" s="34"/>
      <c r="I4" s="34"/>
      <c r="J4" s="34"/>
    </row>
    <row r="5" spans="2:10">
      <c r="H5" s="34"/>
      <c r="I5" s="34"/>
      <c r="J5" s="34"/>
    </row>
    <row r="6" spans="2:10">
      <c r="H6" s="34"/>
      <c r="I6" s="34"/>
      <c r="J6" s="34"/>
    </row>
    <row r="7" spans="2:10">
      <c r="H7" s="34"/>
      <c r="I7" s="34"/>
      <c r="J7" s="34"/>
    </row>
    <row r="8" spans="2:10" ht="17" thickBot="1"/>
    <row r="9" spans="2:10" ht="17" thickBot="1">
      <c r="C9" s="180" t="s">
        <v>59</v>
      </c>
      <c r="D9" s="181"/>
      <c r="E9" s="204"/>
      <c r="F9" s="204"/>
      <c r="G9" s="205"/>
    </row>
    <row r="10" spans="2:10" ht="17" thickBot="1">
      <c r="B10" s="103"/>
      <c r="C10" s="29" t="s">
        <v>0</v>
      </c>
      <c r="D10" s="29" t="s">
        <v>189</v>
      </c>
      <c r="E10" s="29" t="s">
        <v>1</v>
      </c>
      <c r="F10" s="29" t="s">
        <v>3</v>
      </c>
      <c r="G10" s="66" t="s">
        <v>2</v>
      </c>
      <c r="H10" s="91" t="s">
        <v>63</v>
      </c>
      <c r="I10" s="91" t="s">
        <v>62</v>
      </c>
    </row>
    <row r="11" spans="2:10" ht="17" thickTop="1">
      <c r="B11" s="104" t="str">
        <f>IF(G11&lt;13,"À Commander","")</f>
        <v/>
      </c>
      <c r="C11" s="137" t="s">
        <v>154</v>
      </c>
      <c r="D11" s="137" t="s">
        <v>153</v>
      </c>
      <c r="E11" s="27">
        <v>11</v>
      </c>
      <c r="F11" s="27">
        <v>6</v>
      </c>
      <c r="G11" s="67">
        <f>E11*6+F11</f>
        <v>72</v>
      </c>
      <c r="H11" s="89"/>
      <c r="I11" s="90">
        <f>G11*H11</f>
        <v>0</v>
      </c>
    </row>
    <row r="12" spans="2:10">
      <c r="B12" s="104" t="str">
        <f t="shared" ref="B12:B75" si="0">IF(G12&lt;13,"À Commander","")</f>
        <v/>
      </c>
      <c r="C12" s="138" t="s">
        <v>155</v>
      </c>
      <c r="D12" s="138" t="s">
        <v>153</v>
      </c>
      <c r="E12" s="14">
        <v>6</v>
      </c>
      <c r="F12" s="14">
        <v>4</v>
      </c>
      <c r="G12" s="68">
        <f t="shared" ref="G12:G20" si="1">E12*6+F12</f>
        <v>40</v>
      </c>
      <c r="H12" s="80"/>
      <c r="I12" s="81">
        <f t="shared" ref="I12:I20" si="2">G12*H12</f>
        <v>0</v>
      </c>
    </row>
    <row r="13" spans="2:10">
      <c r="B13" s="104" t="str">
        <f t="shared" si="0"/>
        <v/>
      </c>
      <c r="C13" s="138" t="s">
        <v>156</v>
      </c>
      <c r="D13" s="138" t="s">
        <v>153</v>
      </c>
      <c r="E13" s="14">
        <v>5</v>
      </c>
      <c r="F13" s="14">
        <v>5</v>
      </c>
      <c r="G13" s="68">
        <f t="shared" si="1"/>
        <v>35</v>
      </c>
      <c r="H13" s="80"/>
      <c r="I13" s="81">
        <f t="shared" si="2"/>
        <v>0</v>
      </c>
    </row>
    <row r="14" spans="2:10">
      <c r="B14" s="104" t="str">
        <f t="shared" si="0"/>
        <v/>
      </c>
      <c r="C14" s="138" t="s">
        <v>157</v>
      </c>
      <c r="D14" s="138" t="s">
        <v>153</v>
      </c>
      <c r="E14" s="14">
        <v>7</v>
      </c>
      <c r="F14" s="14">
        <v>8</v>
      </c>
      <c r="G14" s="68">
        <f t="shared" si="1"/>
        <v>50</v>
      </c>
      <c r="H14" s="80"/>
      <c r="I14" s="81">
        <f t="shared" si="2"/>
        <v>0</v>
      </c>
    </row>
    <row r="15" spans="2:10">
      <c r="B15" s="104" t="str">
        <f t="shared" si="0"/>
        <v>À Commander</v>
      </c>
      <c r="C15" s="138" t="s">
        <v>60</v>
      </c>
      <c r="D15" s="138" t="s">
        <v>153</v>
      </c>
      <c r="E15" s="14">
        <v>1</v>
      </c>
      <c r="F15" s="14">
        <v>5</v>
      </c>
      <c r="G15" s="68">
        <f t="shared" si="1"/>
        <v>11</v>
      </c>
      <c r="H15" s="80"/>
      <c r="I15" s="81">
        <f t="shared" si="2"/>
        <v>0</v>
      </c>
    </row>
    <row r="16" spans="2:10">
      <c r="B16" s="104" t="str">
        <f t="shared" si="0"/>
        <v/>
      </c>
      <c r="C16" s="138" t="s">
        <v>158</v>
      </c>
      <c r="D16" s="138" t="s">
        <v>153</v>
      </c>
      <c r="E16" s="14">
        <v>8</v>
      </c>
      <c r="F16" s="14">
        <v>5</v>
      </c>
      <c r="G16" s="68">
        <f t="shared" si="1"/>
        <v>53</v>
      </c>
      <c r="H16" s="80"/>
      <c r="I16" s="81">
        <f t="shared" si="2"/>
        <v>0</v>
      </c>
    </row>
    <row r="17" spans="2:9">
      <c r="B17" s="104" t="str">
        <f t="shared" si="0"/>
        <v/>
      </c>
      <c r="C17" s="138" t="s">
        <v>159</v>
      </c>
      <c r="D17" s="138" t="s">
        <v>153</v>
      </c>
      <c r="E17" s="14">
        <v>7</v>
      </c>
      <c r="F17" s="14">
        <v>13</v>
      </c>
      <c r="G17" s="68">
        <f t="shared" si="1"/>
        <v>55</v>
      </c>
      <c r="H17" s="80"/>
      <c r="I17" s="81">
        <f t="shared" si="2"/>
        <v>0</v>
      </c>
    </row>
    <row r="18" spans="2:9">
      <c r="B18" s="104" t="str">
        <f t="shared" si="0"/>
        <v/>
      </c>
      <c r="C18" s="138" t="s">
        <v>160</v>
      </c>
      <c r="D18" s="138" t="s">
        <v>153</v>
      </c>
      <c r="E18" s="14">
        <v>4</v>
      </c>
      <c r="F18" s="14">
        <v>11</v>
      </c>
      <c r="G18" s="68">
        <f t="shared" si="1"/>
        <v>35</v>
      </c>
      <c r="H18" s="80"/>
      <c r="I18" s="81">
        <f t="shared" si="2"/>
        <v>0</v>
      </c>
    </row>
    <row r="19" spans="2:9">
      <c r="B19" s="104" t="str">
        <f t="shared" si="0"/>
        <v/>
      </c>
      <c r="C19" s="138" t="s">
        <v>161</v>
      </c>
      <c r="D19" s="138" t="s">
        <v>153</v>
      </c>
      <c r="E19" s="14">
        <v>11</v>
      </c>
      <c r="F19" s="14">
        <v>14</v>
      </c>
      <c r="G19" s="68">
        <f t="shared" si="1"/>
        <v>80</v>
      </c>
      <c r="H19" s="80"/>
      <c r="I19" s="81">
        <f t="shared" si="2"/>
        <v>0</v>
      </c>
    </row>
    <row r="20" spans="2:9" ht="17" thickBot="1">
      <c r="B20" s="105" t="str">
        <f t="shared" si="0"/>
        <v>À Commander</v>
      </c>
      <c r="C20" s="139" t="s">
        <v>162</v>
      </c>
      <c r="D20" s="139" t="s">
        <v>153</v>
      </c>
      <c r="E20" s="15">
        <v>0</v>
      </c>
      <c r="F20" s="15">
        <v>0</v>
      </c>
      <c r="G20" s="68">
        <f t="shared" si="1"/>
        <v>0</v>
      </c>
      <c r="H20" s="80"/>
      <c r="I20" s="81">
        <f t="shared" si="2"/>
        <v>0</v>
      </c>
    </row>
    <row r="21" spans="2:9" ht="17" thickBot="1"/>
    <row r="22" spans="2:9" ht="17" thickBot="1">
      <c r="C22" s="180" t="s">
        <v>61</v>
      </c>
      <c r="D22" s="181"/>
      <c r="E22" s="204"/>
      <c r="F22" s="204"/>
      <c r="G22" s="205"/>
    </row>
    <row r="23" spans="2:9" ht="17" thickBot="1">
      <c r="B23" s="103" t="str">
        <f t="shared" si="0"/>
        <v/>
      </c>
      <c r="C23" s="29" t="s">
        <v>0</v>
      </c>
      <c r="D23" s="29" t="s">
        <v>189</v>
      </c>
      <c r="E23" s="29" t="s">
        <v>1</v>
      </c>
      <c r="F23" s="29" t="s">
        <v>3</v>
      </c>
      <c r="G23" s="66" t="s">
        <v>2</v>
      </c>
      <c r="H23" s="85" t="s">
        <v>63</v>
      </c>
      <c r="I23" s="86" t="s">
        <v>62</v>
      </c>
    </row>
    <row r="24" spans="2:9" ht="17" thickTop="1">
      <c r="B24" s="104" t="str">
        <f t="shared" si="0"/>
        <v/>
      </c>
      <c r="C24" s="137" t="s">
        <v>163</v>
      </c>
      <c r="D24" s="137" t="s">
        <v>164</v>
      </c>
      <c r="E24" s="27">
        <v>0</v>
      </c>
      <c r="F24" s="27">
        <v>15</v>
      </c>
      <c r="G24" s="67">
        <f>E24*6+F24</f>
        <v>15</v>
      </c>
      <c r="H24" s="83"/>
      <c r="I24" s="84">
        <f>G24*H24</f>
        <v>0</v>
      </c>
    </row>
    <row r="25" spans="2:9">
      <c r="B25" s="104" t="str">
        <f t="shared" si="0"/>
        <v/>
      </c>
      <c r="C25" s="138" t="s">
        <v>167</v>
      </c>
      <c r="D25" s="138" t="s">
        <v>164</v>
      </c>
      <c r="E25" s="14">
        <v>0</v>
      </c>
      <c r="F25" s="14">
        <v>19</v>
      </c>
      <c r="G25" s="67">
        <f t="shared" ref="G25:G38" si="3">E25*6+F25</f>
        <v>19</v>
      </c>
      <c r="H25" s="72"/>
      <c r="I25" s="73">
        <f t="shared" ref="I25:I38" si="4">G25*H25</f>
        <v>0</v>
      </c>
    </row>
    <row r="26" spans="2:9">
      <c r="B26" s="104" t="str">
        <f t="shared" si="0"/>
        <v/>
      </c>
      <c r="C26" s="138" t="s">
        <v>168</v>
      </c>
      <c r="D26" s="138" t="s">
        <v>165</v>
      </c>
      <c r="E26" s="14">
        <v>3</v>
      </c>
      <c r="F26" s="14">
        <v>5</v>
      </c>
      <c r="G26" s="67">
        <f t="shared" si="3"/>
        <v>23</v>
      </c>
      <c r="H26" s="72"/>
      <c r="I26" s="73">
        <f t="shared" si="4"/>
        <v>0</v>
      </c>
    </row>
    <row r="27" spans="2:9">
      <c r="B27" s="104" t="str">
        <f t="shared" si="0"/>
        <v>À Commander</v>
      </c>
      <c r="C27" s="138" t="s">
        <v>169</v>
      </c>
      <c r="D27" s="138" t="s">
        <v>153</v>
      </c>
      <c r="E27" s="14">
        <v>1</v>
      </c>
      <c r="F27" s="14">
        <v>5</v>
      </c>
      <c r="G27" s="67">
        <f t="shared" si="3"/>
        <v>11</v>
      </c>
      <c r="H27" s="72"/>
      <c r="I27" s="73">
        <f t="shared" si="4"/>
        <v>0</v>
      </c>
    </row>
    <row r="28" spans="2:9">
      <c r="B28" s="104" t="str">
        <f t="shared" si="0"/>
        <v/>
      </c>
      <c r="C28" s="138" t="s">
        <v>170</v>
      </c>
      <c r="D28" s="138" t="s">
        <v>153</v>
      </c>
      <c r="E28" s="14">
        <v>2</v>
      </c>
      <c r="F28" s="14">
        <v>2</v>
      </c>
      <c r="G28" s="67">
        <f t="shared" si="3"/>
        <v>14</v>
      </c>
      <c r="H28" s="72"/>
      <c r="I28" s="73">
        <f t="shared" si="4"/>
        <v>0</v>
      </c>
    </row>
    <row r="29" spans="2:9">
      <c r="B29" s="104" t="str">
        <f t="shared" si="0"/>
        <v>À Commander</v>
      </c>
      <c r="C29" s="138" t="s">
        <v>171</v>
      </c>
      <c r="D29" s="138" t="s">
        <v>153</v>
      </c>
      <c r="E29" s="14">
        <v>0</v>
      </c>
      <c r="F29" s="14">
        <v>3</v>
      </c>
      <c r="G29" s="67">
        <f t="shared" si="3"/>
        <v>3</v>
      </c>
      <c r="H29" s="72"/>
      <c r="I29" s="73">
        <f t="shared" si="4"/>
        <v>0</v>
      </c>
    </row>
    <row r="30" spans="2:9">
      <c r="B30" s="104" t="str">
        <f t="shared" si="0"/>
        <v>À Commander</v>
      </c>
      <c r="C30" s="138" t="s">
        <v>172</v>
      </c>
      <c r="D30" s="138" t="s">
        <v>165</v>
      </c>
      <c r="E30" s="14">
        <v>0</v>
      </c>
      <c r="F30" s="14">
        <v>1</v>
      </c>
      <c r="G30" s="67">
        <f t="shared" si="3"/>
        <v>1</v>
      </c>
      <c r="H30" s="72"/>
      <c r="I30" s="73">
        <f t="shared" si="4"/>
        <v>0</v>
      </c>
    </row>
    <row r="31" spans="2:9">
      <c r="B31" s="104" t="str">
        <f t="shared" si="0"/>
        <v>À Commander</v>
      </c>
      <c r="C31" s="138" t="s">
        <v>174</v>
      </c>
      <c r="D31" s="138" t="s">
        <v>153</v>
      </c>
      <c r="E31" s="14">
        <v>1</v>
      </c>
      <c r="F31" s="14">
        <v>4</v>
      </c>
      <c r="G31" s="67">
        <f t="shared" si="3"/>
        <v>10</v>
      </c>
      <c r="H31" s="72"/>
      <c r="I31" s="73">
        <f t="shared" si="4"/>
        <v>0</v>
      </c>
    </row>
    <row r="32" spans="2:9">
      <c r="B32" s="104" t="str">
        <f t="shared" si="0"/>
        <v>À Commander</v>
      </c>
      <c r="C32" s="138" t="s">
        <v>173</v>
      </c>
      <c r="D32" s="138" t="s">
        <v>166</v>
      </c>
      <c r="E32" s="14">
        <v>0</v>
      </c>
      <c r="F32" s="14">
        <v>5</v>
      </c>
      <c r="G32" s="67">
        <f t="shared" si="3"/>
        <v>5</v>
      </c>
      <c r="H32" s="72"/>
      <c r="I32" s="73">
        <f t="shared" si="4"/>
        <v>0</v>
      </c>
    </row>
    <row r="33" spans="2:9">
      <c r="B33" s="104" t="str">
        <f t="shared" si="0"/>
        <v/>
      </c>
      <c r="C33" s="138" t="s">
        <v>175</v>
      </c>
      <c r="D33" s="138" t="s">
        <v>153</v>
      </c>
      <c r="E33" s="14">
        <v>5</v>
      </c>
      <c r="F33" s="14">
        <v>6</v>
      </c>
      <c r="G33" s="67">
        <f t="shared" si="3"/>
        <v>36</v>
      </c>
      <c r="H33" s="72"/>
      <c r="I33" s="73">
        <f t="shared" si="4"/>
        <v>0</v>
      </c>
    </row>
    <row r="34" spans="2:9">
      <c r="B34" s="104" t="str">
        <f t="shared" si="0"/>
        <v/>
      </c>
      <c r="C34" s="138" t="s">
        <v>175</v>
      </c>
      <c r="D34" s="138" t="s">
        <v>164</v>
      </c>
      <c r="E34" s="14">
        <v>1</v>
      </c>
      <c r="F34" s="14">
        <v>6</v>
      </c>
      <c r="G34" s="67">
        <f>E34*24+F34</f>
        <v>30</v>
      </c>
      <c r="H34" s="72"/>
      <c r="I34" s="73">
        <f t="shared" si="4"/>
        <v>0</v>
      </c>
    </row>
    <row r="35" spans="2:9">
      <c r="B35" s="104" t="str">
        <f t="shared" si="0"/>
        <v/>
      </c>
      <c r="C35" s="138" t="s">
        <v>176</v>
      </c>
      <c r="D35" s="138" t="s">
        <v>153</v>
      </c>
      <c r="E35" s="14">
        <v>0</v>
      </c>
      <c r="F35" s="14">
        <v>13</v>
      </c>
      <c r="G35" s="67">
        <f t="shared" si="3"/>
        <v>13</v>
      </c>
      <c r="H35" s="72"/>
      <c r="I35" s="73">
        <f t="shared" si="4"/>
        <v>0</v>
      </c>
    </row>
    <row r="36" spans="2:9">
      <c r="B36" s="104" t="str">
        <f t="shared" si="0"/>
        <v/>
      </c>
      <c r="C36" s="138" t="s">
        <v>177</v>
      </c>
      <c r="D36" s="138" t="s">
        <v>165</v>
      </c>
      <c r="E36" s="14">
        <v>6</v>
      </c>
      <c r="F36" s="14">
        <v>1</v>
      </c>
      <c r="G36" s="67">
        <f t="shared" si="3"/>
        <v>37</v>
      </c>
      <c r="H36" s="72"/>
      <c r="I36" s="73">
        <f t="shared" si="4"/>
        <v>0</v>
      </c>
    </row>
    <row r="37" spans="2:9">
      <c r="B37" s="104" t="str">
        <f t="shared" si="0"/>
        <v>À Commander</v>
      </c>
      <c r="C37" s="138"/>
      <c r="D37" s="138"/>
      <c r="E37" s="14"/>
      <c r="F37" s="14"/>
      <c r="G37" s="67">
        <f t="shared" si="3"/>
        <v>0</v>
      </c>
      <c r="H37" s="72"/>
      <c r="I37" s="73">
        <f t="shared" si="4"/>
        <v>0</v>
      </c>
    </row>
    <row r="38" spans="2:9" ht="17" thickBot="1">
      <c r="B38" s="105" t="str">
        <f t="shared" si="0"/>
        <v>À Commander</v>
      </c>
      <c r="C38" s="139"/>
      <c r="D38" s="139"/>
      <c r="E38" s="15"/>
      <c r="F38" s="15"/>
      <c r="G38" s="69">
        <f t="shared" si="3"/>
        <v>0</v>
      </c>
      <c r="H38" s="78"/>
      <c r="I38" s="73">
        <f t="shared" si="4"/>
        <v>0</v>
      </c>
    </row>
    <row r="41" spans="2:9" ht="17" thickBot="1"/>
    <row r="42" spans="2:9" ht="17" thickBot="1">
      <c r="C42" s="180" t="s">
        <v>68</v>
      </c>
      <c r="D42" s="181"/>
      <c r="E42" s="181"/>
      <c r="F42" s="181"/>
      <c r="G42" s="206"/>
    </row>
    <row r="43" spans="2:9" ht="17" thickBot="1">
      <c r="B43" s="103" t="str">
        <f t="shared" si="0"/>
        <v/>
      </c>
      <c r="C43" s="29" t="s">
        <v>0</v>
      </c>
      <c r="D43" s="29" t="s">
        <v>189</v>
      </c>
      <c r="E43" s="29" t="s">
        <v>1</v>
      </c>
      <c r="F43" s="29" t="s">
        <v>3</v>
      </c>
      <c r="G43" s="30" t="s">
        <v>2</v>
      </c>
      <c r="H43" s="85" t="s">
        <v>63</v>
      </c>
      <c r="I43" s="86" t="s">
        <v>62</v>
      </c>
    </row>
    <row r="44" spans="2:9" ht="17" thickTop="1">
      <c r="B44" s="104" t="str">
        <f t="shared" si="0"/>
        <v/>
      </c>
      <c r="C44" s="137" t="s">
        <v>179</v>
      </c>
      <c r="D44" s="137" t="s">
        <v>165</v>
      </c>
      <c r="E44" s="27">
        <v>2</v>
      </c>
      <c r="F44" s="27">
        <v>5</v>
      </c>
      <c r="G44" s="28">
        <f>E44*6+F44</f>
        <v>17</v>
      </c>
      <c r="H44" s="83"/>
      <c r="I44" s="84">
        <f>G44*H44</f>
        <v>0</v>
      </c>
    </row>
    <row r="45" spans="2:9">
      <c r="B45" s="104" t="str">
        <f t="shared" si="0"/>
        <v/>
      </c>
      <c r="C45" s="138" t="s">
        <v>179</v>
      </c>
      <c r="D45" s="138" t="s">
        <v>178</v>
      </c>
      <c r="E45" s="14">
        <v>5</v>
      </c>
      <c r="F45" s="14">
        <v>4</v>
      </c>
      <c r="G45" s="28">
        <f t="shared" ref="G45:G58" si="5">E45*6+F45</f>
        <v>34</v>
      </c>
      <c r="H45" s="72"/>
      <c r="I45" s="73">
        <f t="shared" ref="I45:I58" si="6">G45*H45</f>
        <v>0</v>
      </c>
    </row>
    <row r="46" spans="2:9">
      <c r="B46" s="104" t="str">
        <f t="shared" si="0"/>
        <v/>
      </c>
      <c r="C46" s="138" t="s">
        <v>180</v>
      </c>
      <c r="D46" s="138" t="s">
        <v>165</v>
      </c>
      <c r="E46" s="14">
        <v>5</v>
      </c>
      <c r="F46" s="14">
        <v>2</v>
      </c>
      <c r="G46" s="28">
        <f t="shared" si="5"/>
        <v>32</v>
      </c>
      <c r="H46" s="72"/>
      <c r="I46" s="73">
        <f t="shared" si="6"/>
        <v>0</v>
      </c>
    </row>
    <row r="47" spans="2:9">
      <c r="B47" s="104" t="str">
        <f t="shared" si="0"/>
        <v/>
      </c>
      <c r="C47" s="138" t="s">
        <v>180</v>
      </c>
      <c r="D47" s="138" t="s">
        <v>178</v>
      </c>
      <c r="E47" s="14">
        <v>5</v>
      </c>
      <c r="F47" s="14">
        <v>10</v>
      </c>
      <c r="G47" s="28">
        <f t="shared" si="5"/>
        <v>40</v>
      </c>
      <c r="H47" s="72"/>
      <c r="I47" s="73">
        <f t="shared" si="6"/>
        <v>0</v>
      </c>
    </row>
    <row r="48" spans="2:9">
      <c r="B48" s="104" t="str">
        <f t="shared" si="0"/>
        <v>À Commander</v>
      </c>
      <c r="C48" s="138" t="s">
        <v>181</v>
      </c>
      <c r="D48" s="138" t="s">
        <v>165</v>
      </c>
      <c r="E48" s="14">
        <v>1</v>
      </c>
      <c r="F48" s="14">
        <v>2</v>
      </c>
      <c r="G48" s="28">
        <f t="shared" si="5"/>
        <v>8</v>
      </c>
      <c r="H48" s="72"/>
      <c r="I48" s="73">
        <f t="shared" si="6"/>
        <v>0</v>
      </c>
    </row>
    <row r="49" spans="2:9">
      <c r="B49" s="104" t="str">
        <f t="shared" si="0"/>
        <v/>
      </c>
      <c r="C49" s="138" t="s">
        <v>181</v>
      </c>
      <c r="D49" s="138" t="s">
        <v>178</v>
      </c>
      <c r="E49" s="14">
        <v>5</v>
      </c>
      <c r="F49" s="14">
        <v>9</v>
      </c>
      <c r="G49" s="28">
        <f t="shared" si="5"/>
        <v>39</v>
      </c>
      <c r="H49" s="72"/>
      <c r="I49" s="73">
        <f t="shared" si="6"/>
        <v>0</v>
      </c>
    </row>
    <row r="50" spans="2:9">
      <c r="B50" s="104" t="str">
        <f t="shared" si="0"/>
        <v/>
      </c>
      <c r="C50" s="138" t="s">
        <v>182</v>
      </c>
      <c r="D50" s="138" t="s">
        <v>178</v>
      </c>
      <c r="E50" s="14">
        <v>3</v>
      </c>
      <c r="F50" s="14">
        <v>10</v>
      </c>
      <c r="G50" s="28">
        <f t="shared" si="5"/>
        <v>28</v>
      </c>
      <c r="H50" s="72"/>
      <c r="I50" s="73">
        <f t="shared" si="6"/>
        <v>0</v>
      </c>
    </row>
    <row r="51" spans="2:9">
      <c r="B51" s="104" t="str">
        <f t="shared" si="0"/>
        <v/>
      </c>
      <c r="C51" s="138" t="s">
        <v>183</v>
      </c>
      <c r="D51" s="138" t="s">
        <v>178</v>
      </c>
      <c r="E51" s="14">
        <v>3</v>
      </c>
      <c r="F51" s="14">
        <v>10</v>
      </c>
      <c r="G51" s="28">
        <f t="shared" si="5"/>
        <v>28</v>
      </c>
      <c r="H51" s="72"/>
      <c r="I51" s="73">
        <f t="shared" si="6"/>
        <v>0</v>
      </c>
    </row>
    <row r="52" spans="2:9">
      <c r="B52" s="104" t="str">
        <f t="shared" si="0"/>
        <v>À Commander</v>
      </c>
      <c r="C52" s="138" t="s">
        <v>184</v>
      </c>
      <c r="D52" s="138" t="s">
        <v>178</v>
      </c>
      <c r="E52" s="14">
        <v>0</v>
      </c>
      <c r="F52" s="14">
        <v>5</v>
      </c>
      <c r="G52" s="28">
        <f t="shared" si="5"/>
        <v>5</v>
      </c>
      <c r="H52" s="72"/>
      <c r="I52" s="73">
        <f t="shared" si="6"/>
        <v>0</v>
      </c>
    </row>
    <row r="53" spans="2:9">
      <c r="B53" s="104" t="str">
        <f t="shared" si="0"/>
        <v/>
      </c>
      <c r="C53" s="138" t="s">
        <v>185</v>
      </c>
      <c r="D53" s="138" t="s">
        <v>178</v>
      </c>
      <c r="E53" s="14">
        <v>5</v>
      </c>
      <c r="F53" s="14">
        <v>5</v>
      </c>
      <c r="G53" s="28">
        <f t="shared" si="5"/>
        <v>35</v>
      </c>
      <c r="H53" s="72"/>
      <c r="I53" s="73">
        <f t="shared" si="6"/>
        <v>0</v>
      </c>
    </row>
    <row r="54" spans="2:9">
      <c r="B54" s="104" t="str">
        <f t="shared" si="0"/>
        <v/>
      </c>
      <c r="C54" s="138" t="s">
        <v>186</v>
      </c>
      <c r="D54" s="138" t="s">
        <v>153</v>
      </c>
      <c r="E54" s="14">
        <v>5</v>
      </c>
      <c r="F54" s="14">
        <v>7</v>
      </c>
      <c r="G54" s="28">
        <f t="shared" si="5"/>
        <v>37</v>
      </c>
      <c r="H54" s="72"/>
      <c r="I54" s="73">
        <f t="shared" si="6"/>
        <v>0</v>
      </c>
    </row>
    <row r="55" spans="2:9">
      <c r="B55" s="104" t="str">
        <f t="shared" si="0"/>
        <v/>
      </c>
      <c r="C55" s="138" t="s">
        <v>186</v>
      </c>
      <c r="D55" s="138" t="s">
        <v>164</v>
      </c>
      <c r="E55" s="14">
        <v>1</v>
      </c>
      <c r="F55" s="14">
        <v>12</v>
      </c>
      <c r="G55" s="28">
        <f>E55*25+F55</f>
        <v>37</v>
      </c>
      <c r="H55" s="72"/>
      <c r="I55" s="73">
        <f t="shared" si="6"/>
        <v>0</v>
      </c>
    </row>
    <row r="56" spans="2:9">
      <c r="B56" s="104" t="str">
        <f t="shared" si="0"/>
        <v/>
      </c>
      <c r="C56" s="138" t="s">
        <v>187</v>
      </c>
      <c r="D56" s="138" t="s">
        <v>153</v>
      </c>
      <c r="E56" s="14">
        <v>3</v>
      </c>
      <c r="F56" s="14">
        <v>5</v>
      </c>
      <c r="G56" s="28">
        <f t="shared" si="5"/>
        <v>23</v>
      </c>
      <c r="H56" s="72"/>
      <c r="I56" s="73">
        <f t="shared" si="6"/>
        <v>0</v>
      </c>
    </row>
    <row r="57" spans="2:9">
      <c r="B57" s="104" t="str">
        <f t="shared" si="0"/>
        <v/>
      </c>
      <c r="C57" s="138" t="s">
        <v>187</v>
      </c>
      <c r="D57" s="138" t="s">
        <v>164</v>
      </c>
      <c r="E57" s="14">
        <v>1</v>
      </c>
      <c r="F57" s="14">
        <v>11</v>
      </c>
      <c r="G57" s="28">
        <f>E57*25+F57</f>
        <v>36</v>
      </c>
      <c r="H57" s="72"/>
      <c r="I57" s="73">
        <f t="shared" si="6"/>
        <v>0</v>
      </c>
    </row>
    <row r="58" spans="2:9" ht="17" thickBot="1">
      <c r="B58" s="105"/>
      <c r="C58" s="139"/>
      <c r="D58" s="139"/>
      <c r="E58" s="15"/>
      <c r="F58" s="15"/>
      <c r="G58" s="35">
        <f t="shared" si="5"/>
        <v>0</v>
      </c>
      <c r="H58" s="78"/>
      <c r="I58" s="73">
        <f t="shared" si="6"/>
        <v>0</v>
      </c>
    </row>
    <row r="61" spans="2:9" ht="17" thickBot="1"/>
    <row r="62" spans="2:9" ht="17" thickBot="1">
      <c r="C62" s="180" t="s">
        <v>72</v>
      </c>
      <c r="D62" s="181"/>
      <c r="E62" s="204"/>
      <c r="F62" s="204"/>
      <c r="G62" s="205"/>
    </row>
    <row r="63" spans="2:9" ht="17" thickBot="1">
      <c r="B63" s="103" t="str">
        <f t="shared" si="0"/>
        <v/>
      </c>
      <c r="C63" s="29" t="s">
        <v>0</v>
      </c>
      <c r="D63" s="29" t="s">
        <v>189</v>
      </c>
      <c r="E63" s="29" t="s">
        <v>1</v>
      </c>
      <c r="F63" s="29" t="s">
        <v>3</v>
      </c>
      <c r="G63" s="30" t="s">
        <v>2</v>
      </c>
      <c r="H63" s="85" t="s">
        <v>63</v>
      </c>
      <c r="I63" s="86" t="s">
        <v>62</v>
      </c>
    </row>
    <row r="64" spans="2:9" ht="17" thickTop="1">
      <c r="B64" s="104" t="str">
        <f t="shared" si="0"/>
        <v/>
      </c>
      <c r="C64" s="137" t="s">
        <v>73</v>
      </c>
      <c r="D64" s="137" t="s">
        <v>153</v>
      </c>
      <c r="E64" s="27">
        <v>2</v>
      </c>
      <c r="F64" s="27">
        <v>10</v>
      </c>
      <c r="G64" s="28">
        <f>E64*6+F64</f>
        <v>22</v>
      </c>
      <c r="H64" s="83"/>
      <c r="I64" s="84">
        <f>G64*H64</f>
        <v>0</v>
      </c>
    </row>
    <row r="65" spans="2:13">
      <c r="B65" s="104" t="str">
        <f t="shared" si="0"/>
        <v/>
      </c>
      <c r="C65" s="113" t="s">
        <v>74</v>
      </c>
      <c r="D65" s="113" t="s">
        <v>153</v>
      </c>
      <c r="E65" s="14">
        <v>1</v>
      </c>
      <c r="F65" s="14">
        <v>16</v>
      </c>
      <c r="G65" s="16">
        <f t="shared" ref="G65:G66" si="7">E65*6+F65</f>
        <v>22</v>
      </c>
      <c r="H65" s="72"/>
      <c r="I65" s="73">
        <f t="shared" ref="I65:I67" si="8">G65*H65</f>
        <v>0</v>
      </c>
    </row>
    <row r="66" spans="2:13">
      <c r="B66" s="104" t="str">
        <f t="shared" si="0"/>
        <v/>
      </c>
      <c r="C66" s="138" t="s">
        <v>75</v>
      </c>
      <c r="D66" s="138" t="s">
        <v>153</v>
      </c>
      <c r="E66" s="14">
        <v>1</v>
      </c>
      <c r="F66" s="14">
        <v>7</v>
      </c>
      <c r="G66" s="16">
        <f t="shared" si="7"/>
        <v>13</v>
      </c>
      <c r="H66" s="72"/>
      <c r="I66" s="73">
        <f t="shared" si="8"/>
        <v>0</v>
      </c>
    </row>
    <row r="67" spans="2:13" ht="17" thickBot="1">
      <c r="B67" s="105" t="str">
        <f t="shared" si="0"/>
        <v>À Commander</v>
      </c>
      <c r="C67" s="139" t="s">
        <v>188</v>
      </c>
      <c r="D67" s="139" t="s">
        <v>153</v>
      </c>
      <c r="E67" s="15">
        <v>0</v>
      </c>
      <c r="F67" s="15">
        <v>5</v>
      </c>
      <c r="G67" s="17">
        <f t="shared" ref="G67" si="9">E67*6+F67</f>
        <v>5</v>
      </c>
      <c r="H67" s="78"/>
      <c r="I67" s="79">
        <f t="shared" si="8"/>
        <v>0</v>
      </c>
    </row>
    <row r="68" spans="2:13">
      <c r="C68" s="36"/>
      <c r="D68" s="36"/>
      <c r="E68" s="37"/>
      <c r="F68" s="37"/>
      <c r="G68" s="38"/>
    </row>
    <row r="69" spans="2:13">
      <c r="C69" s="36"/>
      <c r="D69" s="36"/>
      <c r="E69" s="37"/>
      <c r="F69" s="37"/>
      <c r="G69" s="38"/>
    </row>
    <row r="70" spans="2:13" ht="17" thickBot="1">
      <c r="C70" s="36"/>
      <c r="D70" s="36"/>
      <c r="E70" s="37"/>
      <c r="F70" s="37"/>
      <c r="G70" s="38"/>
    </row>
    <row r="71" spans="2:13" ht="17" thickBot="1">
      <c r="C71" s="180" t="s">
        <v>76</v>
      </c>
      <c r="D71" s="181"/>
      <c r="E71" s="181"/>
      <c r="F71" s="181"/>
      <c r="G71" s="206"/>
    </row>
    <row r="72" spans="2:13" ht="17" thickBot="1">
      <c r="B72" s="103" t="str">
        <f t="shared" si="0"/>
        <v/>
      </c>
      <c r="C72" s="29" t="s">
        <v>0</v>
      </c>
      <c r="D72" s="29" t="s">
        <v>189</v>
      </c>
      <c r="E72" s="29" t="s">
        <v>1</v>
      </c>
      <c r="F72" s="29" t="s">
        <v>3</v>
      </c>
      <c r="G72" s="30" t="s">
        <v>2</v>
      </c>
      <c r="H72" s="85" t="s">
        <v>63</v>
      </c>
      <c r="I72" s="86" t="s">
        <v>62</v>
      </c>
    </row>
    <row r="73" spans="2:13" ht="17" thickTop="1">
      <c r="B73" s="104" t="str">
        <f t="shared" si="0"/>
        <v/>
      </c>
      <c r="C73" s="137" t="s">
        <v>77</v>
      </c>
      <c r="D73" s="137"/>
      <c r="E73" s="27">
        <v>0</v>
      </c>
      <c r="F73" s="27">
        <v>22</v>
      </c>
      <c r="G73" s="28">
        <f>E73*6+F73</f>
        <v>22</v>
      </c>
      <c r="H73" s="83"/>
      <c r="I73" s="84">
        <f>G73*H73</f>
        <v>0</v>
      </c>
    </row>
    <row r="74" spans="2:13">
      <c r="B74" s="104" t="str">
        <f t="shared" si="0"/>
        <v>À Commander</v>
      </c>
      <c r="C74" s="138" t="s">
        <v>78</v>
      </c>
      <c r="D74" s="138"/>
      <c r="E74" s="14">
        <v>0</v>
      </c>
      <c r="F74" s="14">
        <v>10</v>
      </c>
      <c r="G74" s="28">
        <f t="shared" ref="G74:G78" si="10">E74*6+F74</f>
        <v>10</v>
      </c>
      <c r="H74" s="72"/>
      <c r="I74" s="73">
        <f t="shared" ref="I74:I78" si="11">G74*H74</f>
        <v>0</v>
      </c>
      <c r="J74" s="31"/>
      <c r="K74" s="31"/>
      <c r="L74" s="31"/>
      <c r="M74" s="31"/>
    </row>
    <row r="75" spans="2:13">
      <c r="B75" s="104" t="str">
        <f t="shared" si="0"/>
        <v/>
      </c>
      <c r="C75" s="138" t="s">
        <v>79</v>
      </c>
      <c r="D75" s="138"/>
      <c r="E75" s="14">
        <v>0</v>
      </c>
      <c r="F75" s="14">
        <v>21</v>
      </c>
      <c r="G75" s="28">
        <f t="shared" si="10"/>
        <v>21</v>
      </c>
      <c r="H75" s="72"/>
      <c r="I75" s="73">
        <f t="shared" si="11"/>
        <v>0</v>
      </c>
      <c r="J75" s="31"/>
      <c r="K75" s="31"/>
      <c r="L75" s="31"/>
      <c r="M75" s="31"/>
    </row>
    <row r="76" spans="2:13">
      <c r="B76" s="104" t="str">
        <f t="shared" ref="B76:B78" si="12">IF(G76&lt;13,"À Commander","")</f>
        <v>À Commander</v>
      </c>
      <c r="C76" s="138" t="s">
        <v>80</v>
      </c>
      <c r="D76" s="138"/>
      <c r="E76" s="14">
        <v>0</v>
      </c>
      <c r="F76" s="14">
        <v>10</v>
      </c>
      <c r="G76" s="28">
        <f t="shared" si="10"/>
        <v>10</v>
      </c>
      <c r="H76" s="72"/>
      <c r="I76" s="73">
        <f t="shared" si="11"/>
        <v>0</v>
      </c>
      <c r="J76" s="31"/>
      <c r="K76" s="31"/>
      <c r="L76" s="31"/>
      <c r="M76" s="31"/>
    </row>
    <row r="77" spans="2:13">
      <c r="B77" s="104" t="str">
        <f t="shared" si="12"/>
        <v/>
      </c>
      <c r="C77" s="138" t="s">
        <v>81</v>
      </c>
      <c r="D77" s="138"/>
      <c r="E77" s="14">
        <v>0</v>
      </c>
      <c r="F77" s="14">
        <v>23</v>
      </c>
      <c r="G77" s="28">
        <f t="shared" si="10"/>
        <v>23</v>
      </c>
      <c r="H77" s="72"/>
      <c r="I77" s="73">
        <f t="shared" si="11"/>
        <v>0</v>
      </c>
      <c r="J77" s="31"/>
      <c r="K77" s="31"/>
      <c r="L77" s="31"/>
      <c r="M77" s="31"/>
    </row>
    <row r="78" spans="2:13" ht="17" thickBot="1">
      <c r="B78" s="105" t="str">
        <f t="shared" si="12"/>
        <v>À Commander</v>
      </c>
      <c r="C78" s="139" t="s">
        <v>82</v>
      </c>
      <c r="D78" s="139"/>
      <c r="E78" s="15">
        <v>0</v>
      </c>
      <c r="F78" s="15">
        <v>12</v>
      </c>
      <c r="G78" s="35">
        <f t="shared" si="10"/>
        <v>12</v>
      </c>
      <c r="H78" s="78"/>
      <c r="I78" s="79">
        <f t="shared" si="11"/>
        <v>0</v>
      </c>
      <c r="J78" s="31"/>
      <c r="K78" s="31"/>
      <c r="L78" s="31"/>
      <c r="M78" s="31"/>
    </row>
    <row r="79" spans="2:13">
      <c r="C79" s="39"/>
      <c r="D79" s="39"/>
      <c r="E79" s="18"/>
      <c r="F79" s="18"/>
      <c r="G79" s="38"/>
      <c r="I79" s="31"/>
      <c r="J79" s="31"/>
      <c r="K79" s="31"/>
      <c r="L79" s="31"/>
      <c r="M79" s="31"/>
    </row>
    <row r="80" spans="2:13">
      <c r="C80" s="39"/>
      <c r="D80" s="39"/>
      <c r="E80" s="18"/>
      <c r="F80" s="18"/>
      <c r="G80" s="38"/>
      <c r="I80" s="31"/>
      <c r="J80" s="31"/>
      <c r="K80" s="31"/>
      <c r="L80" s="31"/>
      <c r="M80" s="31"/>
    </row>
    <row r="81" spans="3:13">
      <c r="C81" s="39"/>
      <c r="D81" s="39"/>
      <c r="E81" s="18"/>
      <c r="F81" s="18"/>
      <c r="G81" s="38"/>
      <c r="I81" s="31"/>
      <c r="J81" s="31"/>
      <c r="K81" s="31"/>
      <c r="L81" s="31"/>
      <c r="M81" s="31"/>
    </row>
    <row r="82" spans="3:13">
      <c r="C82" s="39"/>
      <c r="D82" s="39"/>
      <c r="E82" s="18"/>
      <c r="F82" s="18"/>
      <c r="G82" s="38"/>
    </row>
    <row r="83" spans="3:13">
      <c r="C83" s="39"/>
      <c r="D83" s="39"/>
      <c r="E83" s="18"/>
      <c r="F83" s="18"/>
      <c r="G83" s="38"/>
    </row>
    <row r="84" spans="3:13">
      <c r="C84" s="39"/>
      <c r="D84" s="39"/>
      <c r="E84" s="18"/>
      <c r="F84" s="18"/>
      <c r="G84" s="38"/>
    </row>
    <row r="85" spans="3:13">
      <c r="C85" s="39"/>
      <c r="D85" s="39"/>
      <c r="E85" s="18"/>
      <c r="F85" s="18"/>
      <c r="G85" s="38"/>
    </row>
    <row r="86" spans="3:13">
      <c r="C86" s="39"/>
      <c r="D86" s="39"/>
      <c r="E86" s="18"/>
      <c r="F86" s="18"/>
      <c r="G86" s="38"/>
    </row>
    <row r="87" spans="3:13">
      <c r="C87" s="39"/>
      <c r="D87" s="39"/>
      <c r="E87" s="18"/>
      <c r="F87" s="18"/>
      <c r="G87" s="38"/>
    </row>
  </sheetData>
  <mergeCells count="7">
    <mergeCell ref="C1:J2"/>
    <mergeCell ref="H3:J3"/>
    <mergeCell ref="C62:G62"/>
    <mergeCell ref="C71:G71"/>
    <mergeCell ref="C9:G9"/>
    <mergeCell ref="C22:G22"/>
    <mergeCell ref="C42:G42"/>
  </mergeCells>
  <conditionalFormatting sqref="B11:B78">
    <cfRule type="containsText" dxfId="4" priority="1" operator="containsText" text="Commander">
      <formula>NOT(ISERROR(SEARCH("Commander",B11)))</formula>
    </cfRule>
  </conditionalFormatting>
  <hyperlinks>
    <hyperlink ref="C13" r:id="rId1" location="tab-step1" display="Jus Pamplemousse 75cl" xr:uid="{00000000-0004-0000-0100-000001000000}"/>
    <hyperlink ref="C14" r:id="rId2" location="tab-step1" display="Jus d'Ananas 75cl" xr:uid="{00000000-0004-0000-0100-000002000000}"/>
    <hyperlink ref="C15" r:id="rId3" location="tab-step1" xr:uid="{00000000-0004-0000-0100-000003000000}"/>
    <hyperlink ref="C16" r:id="rId4" location="tab-step1" display="Jus de Pomme-Kiwi Bio 75cl" xr:uid="{00000000-0004-0000-0100-000004000000}"/>
    <hyperlink ref="C18" r:id="rId5" location="tab-step1" display="Nectar de Poires de Provence 75cl" xr:uid="{00000000-0004-0000-0100-000006000000}"/>
    <hyperlink ref="C20" r:id="rId6" location="tab-step1" display="Jus de Clémentine 75cl" xr:uid="{00000000-0004-0000-0100-000008000000}"/>
    <hyperlink ref="C12" r:id="rId7" location="tab-step1" display="Jus Multifruits 75cl" xr:uid="{00000000-0004-0000-0100-000000000000}"/>
    <hyperlink ref="C17" r:id="rId8" location="tab-step1" display="Jus de Tomates de Provence 75cl" xr:uid="{00000000-0004-0000-0100-000005000000}"/>
    <hyperlink ref="C19" r:id="rId9" location="tab-step1" display="Jus De Pomme Trouble 75cl" xr:uid="{00000000-0004-0000-0100-000007000000}"/>
  </hyperlinks>
  <pageMargins left="0.7" right="0.7" top="0.75" bottom="0.75" header="0.3" footer="0.3"/>
  <pageSetup paperSize="9" orientation="portrait" horizontalDpi="0" verticalDpi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CAE547-3DF8-0247-B9E5-E1D4EB60BD5A}">
  <dimension ref="B1:J31"/>
  <sheetViews>
    <sheetView workbookViewId="0">
      <selection activeCell="C1" sqref="C1:J2"/>
    </sheetView>
  </sheetViews>
  <sheetFormatPr baseColWidth="10" defaultRowHeight="16"/>
  <cols>
    <col min="2" max="2" width="4.1640625" customWidth="1"/>
    <col min="3" max="3" width="30.83203125" customWidth="1"/>
    <col min="4" max="5" width="13" customWidth="1"/>
  </cols>
  <sheetData>
    <row r="1" spans="2:10" ht="88" customHeight="1">
      <c r="C1" s="184" t="s">
        <v>240</v>
      </c>
      <c r="D1" s="186"/>
      <c r="E1" s="186"/>
      <c r="F1" s="186"/>
      <c r="G1" s="186"/>
      <c r="H1" s="186"/>
      <c r="I1" s="186"/>
      <c r="J1" s="187"/>
    </row>
    <row r="2" spans="2:10" ht="17" thickBot="1">
      <c r="C2" s="188"/>
      <c r="D2" s="189"/>
      <c r="E2" s="189"/>
      <c r="F2" s="189"/>
      <c r="G2" s="189"/>
      <c r="H2" s="189"/>
      <c r="I2" s="189"/>
      <c r="J2" s="190"/>
    </row>
    <row r="3" spans="2:10" ht="17" thickBot="1">
      <c r="C3" s="140" t="s">
        <v>143</v>
      </c>
      <c r="H3" s="191" t="s">
        <v>142</v>
      </c>
      <c r="I3" s="192"/>
      <c r="J3" s="193"/>
    </row>
    <row r="6" spans="2:10" ht="17" thickBot="1"/>
    <row r="7" spans="2:10" ht="17" thickBot="1">
      <c r="C7" s="159" t="s">
        <v>211</v>
      </c>
      <c r="D7" s="145" t="s">
        <v>212</v>
      </c>
      <c r="E7" s="151" t="s">
        <v>226</v>
      </c>
      <c r="F7" s="160" t="s">
        <v>213</v>
      </c>
      <c r="H7" s="171"/>
    </row>
    <row r="8" spans="2:10" ht="17" thickTop="1">
      <c r="B8" s="31"/>
      <c r="C8" s="4" t="s">
        <v>238</v>
      </c>
      <c r="D8" s="5" t="s">
        <v>231</v>
      </c>
      <c r="E8" s="141">
        <v>0</v>
      </c>
      <c r="F8" s="147"/>
      <c r="I8" s="170"/>
    </row>
    <row r="9" spans="2:10">
      <c r="B9" s="31"/>
      <c r="C9" s="2" t="s">
        <v>222</v>
      </c>
      <c r="D9" s="1" t="s">
        <v>230</v>
      </c>
      <c r="E9" s="154">
        <v>0</v>
      </c>
      <c r="F9" s="149"/>
    </row>
    <row r="10" spans="2:10">
      <c r="B10" s="31"/>
      <c r="C10" s="2" t="s">
        <v>223</v>
      </c>
      <c r="D10" s="1" t="s">
        <v>147</v>
      </c>
      <c r="E10" s="154">
        <v>0</v>
      </c>
      <c r="F10" s="149"/>
    </row>
    <row r="11" spans="2:10">
      <c r="B11" s="31"/>
      <c r="C11" s="2" t="s">
        <v>235</v>
      </c>
      <c r="D11" s="1" t="s">
        <v>234</v>
      </c>
      <c r="E11" s="154">
        <v>0</v>
      </c>
      <c r="F11" s="149"/>
    </row>
    <row r="12" spans="2:10">
      <c r="B12" s="31"/>
      <c r="C12" s="2" t="s">
        <v>220</v>
      </c>
      <c r="D12" s="1" t="s">
        <v>227</v>
      </c>
      <c r="E12" s="154">
        <v>1</v>
      </c>
      <c r="F12" s="149"/>
    </row>
    <row r="13" spans="2:10">
      <c r="B13" s="31"/>
      <c r="C13" s="2" t="s">
        <v>236</v>
      </c>
      <c r="D13" s="1" t="s">
        <v>237</v>
      </c>
      <c r="E13" s="154">
        <v>1</v>
      </c>
      <c r="F13" s="149"/>
    </row>
    <row r="14" spans="2:10">
      <c r="B14" s="31"/>
      <c r="C14" s="2" t="s">
        <v>99</v>
      </c>
      <c r="D14" s="1" t="s">
        <v>228</v>
      </c>
      <c r="E14" s="154">
        <v>2</v>
      </c>
      <c r="F14" s="149"/>
    </row>
    <row r="15" spans="2:10">
      <c r="B15" s="31"/>
      <c r="C15" s="2" t="s">
        <v>221</v>
      </c>
      <c r="D15" s="1" t="s">
        <v>148</v>
      </c>
      <c r="E15" s="154">
        <v>3</v>
      </c>
      <c r="F15" s="149"/>
    </row>
    <row r="16" spans="2:10">
      <c r="B16" s="31"/>
      <c r="C16" s="2" t="s">
        <v>233</v>
      </c>
      <c r="D16" s="1" t="s">
        <v>229</v>
      </c>
      <c r="E16" s="154">
        <v>3</v>
      </c>
      <c r="F16" s="149"/>
    </row>
    <row r="17" spans="2:6">
      <c r="B17" s="31"/>
      <c r="C17" s="2" t="s">
        <v>225</v>
      </c>
      <c r="D17" s="1" t="s">
        <v>229</v>
      </c>
      <c r="E17" s="154">
        <v>4</v>
      </c>
      <c r="F17" s="149"/>
    </row>
    <row r="18" spans="2:6">
      <c r="B18" s="31"/>
      <c r="C18" s="2" t="s">
        <v>224</v>
      </c>
      <c r="D18" s="1" t="s">
        <v>148</v>
      </c>
      <c r="E18" s="154">
        <v>6</v>
      </c>
      <c r="F18" s="149"/>
    </row>
    <row r="19" spans="2:6">
      <c r="B19" s="31"/>
      <c r="C19" s="2" t="s">
        <v>232</v>
      </c>
      <c r="D19" s="1" t="s">
        <v>148</v>
      </c>
      <c r="E19" s="154">
        <v>6</v>
      </c>
      <c r="F19" s="149"/>
    </row>
    <row r="20" spans="2:6">
      <c r="B20" s="31"/>
      <c r="C20" s="2" t="s">
        <v>118</v>
      </c>
      <c r="D20" s="1" t="s">
        <v>145</v>
      </c>
      <c r="E20" s="154">
        <v>9</v>
      </c>
      <c r="F20" s="149" t="s">
        <v>219</v>
      </c>
    </row>
    <row r="21" spans="2:6">
      <c r="B21" s="31"/>
      <c r="C21" s="2" t="s">
        <v>216</v>
      </c>
      <c r="D21" s="1" t="s">
        <v>146</v>
      </c>
      <c r="E21" s="154">
        <v>9</v>
      </c>
      <c r="F21" s="149" t="s">
        <v>219</v>
      </c>
    </row>
    <row r="22" spans="2:6">
      <c r="B22" s="31"/>
      <c r="C22" s="2" t="s">
        <v>124</v>
      </c>
      <c r="D22" s="1" t="s">
        <v>146</v>
      </c>
      <c r="E22" s="154">
        <v>10</v>
      </c>
      <c r="F22" s="149" t="s">
        <v>219</v>
      </c>
    </row>
    <row r="23" spans="2:6">
      <c r="B23" s="31"/>
      <c r="C23" s="2" t="s">
        <v>218</v>
      </c>
      <c r="D23" s="1" t="s">
        <v>148</v>
      </c>
      <c r="E23" s="154">
        <v>10</v>
      </c>
      <c r="F23" s="149" t="s">
        <v>219</v>
      </c>
    </row>
    <row r="24" spans="2:6">
      <c r="B24" s="31"/>
      <c r="C24" s="2" t="s">
        <v>129</v>
      </c>
      <c r="D24" s="1" t="s">
        <v>148</v>
      </c>
      <c r="E24" s="154">
        <v>10</v>
      </c>
      <c r="F24" s="149" t="s">
        <v>219</v>
      </c>
    </row>
    <row r="25" spans="2:6">
      <c r="B25" s="31"/>
      <c r="C25" s="2" t="s">
        <v>217</v>
      </c>
      <c r="D25" s="1" t="s">
        <v>146</v>
      </c>
      <c r="E25" s="154">
        <v>11</v>
      </c>
      <c r="F25" s="149" t="s">
        <v>219</v>
      </c>
    </row>
    <row r="26" spans="2:6">
      <c r="B26" s="31"/>
      <c r="C26" s="2" t="s">
        <v>214</v>
      </c>
      <c r="D26" s="1" t="s">
        <v>144</v>
      </c>
      <c r="E26" s="154">
        <v>12</v>
      </c>
      <c r="F26" s="149" t="s">
        <v>219</v>
      </c>
    </row>
    <row r="27" spans="2:6">
      <c r="B27" s="31"/>
      <c r="C27" s="2" t="s">
        <v>215</v>
      </c>
      <c r="D27" s="1" t="s">
        <v>144</v>
      </c>
      <c r="E27" s="154">
        <v>17</v>
      </c>
      <c r="F27" s="149" t="s">
        <v>219</v>
      </c>
    </row>
    <row r="28" spans="2:6">
      <c r="B28" s="31"/>
      <c r="C28" s="2"/>
      <c r="D28" s="1"/>
      <c r="E28" s="154"/>
      <c r="F28" s="149"/>
    </row>
    <row r="29" spans="2:6">
      <c r="B29" s="31"/>
      <c r="C29" s="2"/>
      <c r="D29" s="1"/>
      <c r="E29" s="154"/>
      <c r="F29" s="149"/>
    </row>
    <row r="30" spans="2:6">
      <c r="B30" s="31"/>
      <c r="C30" s="2"/>
      <c r="D30" s="1"/>
      <c r="E30" s="154"/>
      <c r="F30" s="149"/>
    </row>
    <row r="31" spans="2:6" ht="17" thickBot="1">
      <c r="B31" s="31"/>
      <c r="C31" s="65"/>
      <c r="D31" s="3"/>
      <c r="E31" s="155"/>
      <c r="F31" s="150"/>
    </row>
  </sheetData>
  <sortState xmlns:xlrd2="http://schemas.microsoft.com/office/spreadsheetml/2017/richdata2" ref="C8:F31">
    <sortCondition ref="E8:E31"/>
  </sortState>
  <mergeCells count="2">
    <mergeCell ref="C1:J2"/>
    <mergeCell ref="H3:J3"/>
  </mergeCells>
  <conditionalFormatting sqref="F7 H7">
    <cfRule type="iconSet" priority="5">
      <iconSet iconSet="3Symbols2">
        <cfvo type="percent" val="0"/>
        <cfvo type="percent" val="33"/>
        <cfvo type="percent" val="67"/>
      </iconSet>
    </cfRule>
  </conditionalFormatting>
  <conditionalFormatting sqref="F8:F31">
    <cfRule type="containsText" dxfId="3" priority="4" operator="containsText" text="Oui">
      <formula>NOT(ISERROR(SEARCH("Oui",F8)))</formula>
    </cfRule>
  </conditionalFormatting>
  <conditionalFormatting sqref="E8:E31">
    <cfRule type="cellIs" dxfId="2" priority="1" operator="between">
      <formula>7</formula>
      <formula>35</formula>
    </cfRule>
    <cfRule type="cellIs" dxfId="1" priority="2" operator="between">
      <formula>2</formula>
      <formula>6</formula>
    </cfRule>
    <cfRule type="cellIs" dxfId="0" priority="3" operator="between">
      <formula>0</formula>
      <formula>1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790686-C3F1-E248-8F97-FB9DD6C11538}">
  <dimension ref="A1"/>
  <sheetViews>
    <sheetView workbookViewId="0">
      <selection activeCell="H33" sqref="H33"/>
    </sheetView>
  </sheetViews>
  <sheetFormatPr baseColWidth="10" defaultRowHeight="16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Menu</vt:lpstr>
      <vt:lpstr>MARQUES</vt:lpstr>
      <vt:lpstr>CONSERVES</vt:lpstr>
      <vt:lpstr>CONDITIONNEMENT VRAC</vt:lpstr>
      <vt:lpstr>FUTURS PRODUITS</vt:lpstr>
      <vt:lpstr>BOISSONS</vt:lpstr>
      <vt:lpstr>PRODUITS À CONDITIONNER </vt:lpstr>
      <vt:lpstr>PRODUITS À COMMANDER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 antoine</dc:creator>
  <cp:lastModifiedBy>Mallory Taton</cp:lastModifiedBy>
  <dcterms:created xsi:type="dcterms:W3CDTF">2020-10-07T12:40:40Z</dcterms:created>
  <dcterms:modified xsi:type="dcterms:W3CDTF">2020-10-16T16:27:41Z</dcterms:modified>
</cp:coreProperties>
</file>